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T-19-023 - Oprava střeš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'MT-19-023 - Oprava střešn...'!$C$118:$K$224</definedName>
    <definedName name="_xlnm.Print_Area" localSheetId="1">'MT-19-023 - Oprava střešn...'!$C$4:$J$76,'MT-19-023 - Oprava střešn...'!$C$108:$K$224</definedName>
    <definedName name="_xlnm.Print_Titles" localSheetId="1">'MT-19-023 - Oprava střešn...'!$118:$118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23"/>
  <c r="BH223"/>
  <c r="BG223"/>
  <c r="BF223"/>
  <c r="T223"/>
  <c r="T222"/>
  <c r="R223"/>
  <c r="R222"/>
  <c r="P223"/>
  <c r="P222"/>
  <c r="BK223"/>
  <c r="BK222"/>
  <c r="J222"/>
  <c r="J223"/>
  <c r="BE223"/>
  <c r="J10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08"/>
  <c r="BH208"/>
  <c r="BG208"/>
  <c r="BF208"/>
  <c r="T208"/>
  <c r="T207"/>
  <c r="R208"/>
  <c r="R207"/>
  <c r="P208"/>
  <c r="P207"/>
  <c r="BK208"/>
  <c r="BK207"/>
  <c r="J207"/>
  <c r="J208"/>
  <c r="BE208"/>
  <c r="J100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194"/>
  <c r="BH194"/>
  <c r="BG194"/>
  <c r="BF194"/>
  <c r="T194"/>
  <c r="R194"/>
  <c r="P194"/>
  <c r="BK194"/>
  <c r="J194"/>
  <c r="BE194"/>
  <c r="BI188"/>
  <c r="BH188"/>
  <c r="BG188"/>
  <c r="BF188"/>
  <c r="T188"/>
  <c r="R188"/>
  <c r="P188"/>
  <c r="BK188"/>
  <c r="J188"/>
  <c r="BE188"/>
  <c r="BI178"/>
  <c r="BH178"/>
  <c r="BG178"/>
  <c r="BF178"/>
  <c r="T178"/>
  <c r="R178"/>
  <c r="P178"/>
  <c r="BK178"/>
  <c r="J178"/>
  <c r="BE178"/>
  <c r="BI168"/>
  <c r="BH168"/>
  <c r="BG168"/>
  <c r="BF168"/>
  <c r="T168"/>
  <c r="T167"/>
  <c r="R168"/>
  <c r="R167"/>
  <c r="P168"/>
  <c r="P167"/>
  <c r="BK168"/>
  <c r="BK167"/>
  <c r="J167"/>
  <c r="J168"/>
  <c r="BE168"/>
  <c r="J99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0"/>
  <c r="BH130"/>
  <c r="BG130"/>
  <c r="BF130"/>
  <c r="T130"/>
  <c r="T129"/>
  <c r="T128"/>
  <c r="R130"/>
  <c r="R129"/>
  <c r="R128"/>
  <c r="P130"/>
  <c r="P129"/>
  <c r="P128"/>
  <c r="BK130"/>
  <c r="BK129"/>
  <c r="J129"/>
  <c r="BK128"/>
  <c r="J128"/>
  <c r="J130"/>
  <c r="BE130"/>
  <c r="J98"/>
  <c r="J9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F35"/>
  <c i="1" r="BD95"/>
  <c i="2" r="BH122"/>
  <c r="F34"/>
  <c i="1" r="BC95"/>
  <c i="2" r="BG122"/>
  <c r="F33"/>
  <c i="1" r="BB95"/>
  <c i="2" r="BF122"/>
  <c r="J32"/>
  <c i="1" r="AW95"/>
  <c i="2" r="F32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4"/>
  <c r="J28"/>
  <c i="1" r="AG95"/>
  <c i="2" r="J122"/>
  <c r="BE122"/>
  <c r="J31"/>
  <c i="1" r="AV95"/>
  <c i="2" r="F31"/>
  <c i="1" r="AZ95"/>
  <c i="2" r="J96"/>
  <c r="J95"/>
  <c r="J116"/>
  <c r="J115"/>
  <c r="F115"/>
  <c r="F113"/>
  <c r="E111"/>
  <c r="J90"/>
  <c r="J89"/>
  <c r="F89"/>
  <c r="F87"/>
  <c r="E85"/>
  <c r="J37"/>
  <c r="J16"/>
  <c r="E16"/>
  <c r="F116"/>
  <c r="F90"/>
  <c r="J15"/>
  <c r="J10"/>
  <c r="J113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<sst xmlns="http://schemas.openxmlformats.org/spreadsheetml/2006/main">
  <si>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</si>
  <si>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</si>
  <si>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</si>
  <si>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</si>
  <si>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</si>
  <si>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{dfe2d9bf-a340-42ca-8bc1-3ecbb80c67a8}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</si>
  <si>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</si>
  <si>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</si>
  <si>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</si>
  <si>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</si>
  <si>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</si>
  <si>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</si>
  <si>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</si>
  <si>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</si>
  <si>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MT-19-023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</si>
  <si>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</si>
  <si>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</si>
  <si>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střešní povlakové krytiny RZH - Hala betonová parc.č. 1643/1</t>
  </si>
  <si>
    <t>KSO:</t>
  </si>
  <si>
    <t>CC-CZ:</t>
  </si>
  <si>
    <t>Místo:</t>
  </si>
  <si>
    <t xml:space="preserve">Olomouc </t>
  </si>
  <si>
    <t>Datum:</t>
  </si>
  <si>
    <t>9. 7. 2019</t>
  </si>
  <si>
    <t>Zadavatel:</t>
  </si>
  <si>
    <t>IČ:</t>
  </si>
  <si>
    <t>Fakultní nemocnice Olomouc</t>
  </si>
  <si>
    <t>DIČ:</t>
  </si>
  <si>
    <t>Uchazeč:</t>
  </si>
  <si>
    <t>Vyplň údaj</t>
  </si>
  <si>
    <t>Projektant:</t>
  </si>
  <si>
    <t>Ing. Martin Trokan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</si>
  <si>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</si>
  <si>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</si>
  <si>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</si>
  <si>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</si>
  <si>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</si>
  <si>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</si>
  <si>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</si>
  <si>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</si>
  <si>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</si>
  <si>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</si>
  <si>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</si>
  <si>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</si>
  <si>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</si>
  <si>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</si>
  <si>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</si>
  <si>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</si>
  <si>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</si>
  <si>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</si>
  <si>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</si>
  <si>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</si>
  <si>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</si>
  <si>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</si>
  <si>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</si>
  <si>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</si>
  <si>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</si>
  <si>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</si>
  <si>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</si>
  <si>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</si>
  <si>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</si>
  <si>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</si>
  <si>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</si>
  <si>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</si>
  <si>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</si>
  <si>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</si>
  <si>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</si>
  <si>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</si>
  <si>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</si>
  <si>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</si>
  <si>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</si>
  <si>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</si>
  <si>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</si>
  <si>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</si>
  <si>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</si>
  <si>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</si>
  <si>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</si>
  <si>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</si>
  <si>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</si>
  <si>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</si>
  <si>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</si>
  <si>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</si>
  <si>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</si>
  <si>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</si>
  <si>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</si>
  <si>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</si>
  <si>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</si>
  <si>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</si>
  <si>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</si>
  <si>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</si>
  <si>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</si>
  <si>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</si>
  <si>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712 - Povlakové krytiny</t>
  </si>
  <si>
    <t xml:space="preserve">    767 - Konstrukce zámečnické</t>
  </si>
  <si>
    <t xml:space="preserve">    783 - Dokončovací práce - nátěry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</si>
  <si>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</si>
  <si>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</si>
  <si>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</si>
  <si>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</si>
  <si>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</si>
  <si>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</si>
  <si>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</si>
  <si>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</si>
  <si>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</si>
  <si>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</si>
  <si>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</si>
  <si>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</si>
  <si>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</si>
  <si>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</si>
  <si>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</si>
  <si>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</si>
  <si>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</si>
  <si>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</si>
  <si>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</si>
  <si>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</si>
  <si>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946112116</t>
  </si>
  <si>
    <t>Montáž pojízdných věží trubkových/dílcových š do 1,6 m dl do 3,2 m v do 6,6 m</t>
  </si>
  <si>
    <t>kus</t>
  </si>
  <si>
    <t>CS ÚRS 2019 01</t>
  </si>
  <si>
    <t>4</t>
  </si>
  <si>
    <t>-1407962796</t>
  </si>
  <si>
    <t>PP</t>
  </si>
  <si>
    <t xml:space="preserve">Montáž pojízdných věží trubkových nebo dílcových  s maximálním zatížením podlahy do 200 kg/m2 šířky přes 0,9 do 1,6 m, délky do 3,2 m, výšky přes 5,5 m do 6,6 m</t>
  </si>
  <si>
    <t>946112216</t>
  </si>
  <si>
    <t>Příplatek k pojízdným věžím š do 1,6 m dl do 3,2 m v do 6,6 m za první a ZKD den použití</t>
  </si>
  <si>
    <t>-1654188792</t>
  </si>
  <si>
    <t xml:space="preserve">Montáž pojízdných věží trubkových nebo dílcových  s maximálním zatížením podlahy do 200 kg/m2 Příplatek za první a každý další den použití pojízdného lešení k ceně -2116</t>
  </si>
  <si>
    <t>3</t>
  </si>
  <si>
    <t>946112816</t>
  </si>
  <si>
    <t>Demontáž pojízdných věží trubkových/dílcových š do 1,6 m dl do 3,2 m v do 6,6 m</t>
  </si>
  <si>
    <t>-92125512</t>
  </si>
  <si>
    <t xml:space="preserve">Demontáž pojízdných věží trubkových nebo dílcových  s maximálním zatížením podlahy do 200 kg/m2 šířky přes 0,9 do 1,6 m, délky do 3,2 m, výšky přes 5,5 m do 6,6 m</t>
  </si>
  <si>
    <t>PSV</t>
  </si>
  <si>
    <t>Práce a dodávky PSV</t>
  </si>
  <si>
    <t>712</t>
  </si>
  <si>
    <t>Povlakové krytiny</t>
  </si>
  <si>
    <t>712400843</t>
  </si>
  <si>
    <t xml:space="preserve">Odstranění ze střech šikmých přes 5° do 10°  zbytkového asfaltového pásu odsekáním</t>
  </si>
  <si>
    <t>m2</t>
  </si>
  <si>
    <t>16</t>
  </si>
  <si>
    <t>-1666648793</t>
  </si>
  <si>
    <t>VV</t>
  </si>
  <si>
    <t>Vyspravení stávajícího podkladu před finální vrstvou lepenky z 10 % plochy</t>
  </si>
  <si>
    <t>1529,64*0,1</t>
  </si>
  <si>
    <t>Součet</t>
  </si>
  <si>
    <t>5</t>
  </si>
  <si>
    <t>712310901</t>
  </si>
  <si>
    <t>Provedení údržby povlakové krytiny do 10° za studena nátěrem penetračním</t>
  </si>
  <si>
    <t>-557460019</t>
  </si>
  <si>
    <t xml:space="preserve">Provedení údržby povlakové krytiny střech plochých do 10° natěradly a tmely za studena  nátěrem penetračním</t>
  </si>
  <si>
    <t>6</t>
  </si>
  <si>
    <t>M</t>
  </si>
  <si>
    <t>11163150</t>
  </si>
  <si>
    <t>lak penetrační asfaltový</t>
  </si>
  <si>
    <t>t</t>
  </si>
  <si>
    <t>32</t>
  </si>
  <si>
    <t>-1043148807</t>
  </si>
  <si>
    <t>152,964*0,00035 'Přepočtené koeficientem množství</t>
  </si>
  <si>
    <t>7</t>
  </si>
  <si>
    <t>712410918</t>
  </si>
  <si>
    <t>Provedení údržby povlakové krytiny do 10° za studena nástřikem tmelem asfaltovým</t>
  </si>
  <si>
    <t>1864564291</t>
  </si>
  <si>
    <t>1529,64*0,10</t>
  </si>
  <si>
    <t>8</t>
  </si>
  <si>
    <t>11163260</t>
  </si>
  <si>
    <t>tmel hydroizolační asfaltový stříkatelný pro sanaci plochých střech</t>
  </si>
  <si>
    <t>173834249</t>
  </si>
  <si>
    <t>1529,64*0,10*0,008</t>
  </si>
  <si>
    <t>712441559</t>
  </si>
  <si>
    <t>Provedení povlakové krytiny střech do 30° pásy přitavením NAIP v plné ploše</t>
  </si>
  <si>
    <t>-1208520834</t>
  </si>
  <si>
    <t xml:space="preserve">Provedení povlakové krytiny střech šikmých přes 10° do 30° pásy přitavením  NAIP v plné ploše</t>
  </si>
  <si>
    <t>Výměra viz předložené podklady skutečného zaměření</t>
  </si>
  <si>
    <t>(8,4+8,4)*91,05</t>
  </si>
  <si>
    <t>10</t>
  </si>
  <si>
    <t>62855009</t>
  </si>
  <si>
    <t>pás asfaltový natavitelný modifikovaný SBS tl 5mm s vložkou z polyesterové vyztužené rohože a hrubozrnným břidličným posypem na horním povrchu</t>
  </si>
  <si>
    <t>376547052</t>
  </si>
  <si>
    <t>1529,64*1,15 'Přepočtené koeficientem množství</t>
  </si>
  <si>
    <t>11</t>
  </si>
  <si>
    <t>998712102</t>
  </si>
  <si>
    <t>Přesun hmot tonážní tonážní pro krytiny povlakové v objektech v do 12 m</t>
  </si>
  <si>
    <t>-1234505923</t>
  </si>
  <si>
    <t>Přesun hmot pro povlakové krytiny stanovený z hmotnosti přesunovaného materiálu vodorovná dopravní vzdálenost do 50 m v objektech výšky přes 6 do 12 m</t>
  </si>
  <si>
    <t>12</t>
  </si>
  <si>
    <t>998712181</t>
  </si>
  <si>
    <t>Příplatek k přesunu hmot tonážní 712 prováděný bez použití mechanizace</t>
  </si>
  <si>
    <t>-342536786</t>
  </si>
  <si>
    <t>Přesun hmot pro povlakové krytiny stanovený z hmotnosti přesunovaného materiálu Příplatek k cenám za přesun prováděný bez použití mechanizace pro jakoukoliv výšku objektu</t>
  </si>
  <si>
    <t>13</t>
  </si>
  <si>
    <t>998712192</t>
  </si>
  <si>
    <t>Příplatek k přesunu hmot tonážní 712 za zvětšený přesun do 100 m</t>
  </si>
  <si>
    <t>-1848931817</t>
  </si>
  <si>
    <t>Přesun hmot pro povlakové krytiny stanovený z hmotnosti přesunovaného materiálu Příplatek k cenám za zvětšený přesun přes vymezenou největší dopravní vzdálenost do 100 m</t>
  </si>
  <si>
    <t>767</t>
  </si>
  <si>
    <t>Konstrukce zámečnické</t>
  </si>
  <si>
    <t>14</t>
  </si>
  <si>
    <t>767995112</t>
  </si>
  <si>
    <t>Montáž atypických zámečnických konstrukcí hmotnosti do 10 kg</t>
  </si>
  <si>
    <t>kg</t>
  </si>
  <si>
    <t>1664117019</t>
  </si>
  <si>
    <t xml:space="preserve">Montáž ostatních atypických zámečnických konstrukcí  hmotnosti přes 5 do 10 kg</t>
  </si>
  <si>
    <t>P</t>
  </si>
  <si>
    <t>Poznámka k položce:_x000d_
Dodávka včetně kotevních prvků</t>
  </si>
  <si>
    <t>Svody na asfaltovou plochu - u garážových vrat</t>
  </si>
  <si>
    <t>Trubka bezešvá hladká 127x4,5</t>
  </si>
  <si>
    <t>Váha - 13,6 kg / mb</t>
  </si>
  <si>
    <t>(1,5+0,3)*5*13,6</t>
  </si>
  <si>
    <t>Koleno varné</t>
  </si>
  <si>
    <t>5,85*5</t>
  </si>
  <si>
    <t>55283920</t>
  </si>
  <si>
    <t>trubka ocelová bezešvá hladká jakost 11 353 127x4,5mm</t>
  </si>
  <si>
    <t>m</t>
  </si>
  <si>
    <t>-323291884</t>
  </si>
  <si>
    <t>trubka ocelová bezešvá hladká jakost 11 353 127x4,0mm</t>
  </si>
  <si>
    <t>Svislá část délka 1500 mm</t>
  </si>
  <si>
    <t>5*1,5</t>
  </si>
  <si>
    <t>Vodorovná část délka 300 mm</t>
  </si>
  <si>
    <t>5*0,3</t>
  </si>
  <si>
    <t>31630553</t>
  </si>
  <si>
    <t>oblouk trubkový tvar 90°-K3 D 133mm tl 4mm DN 125</t>
  </si>
  <si>
    <t>1056641405</t>
  </si>
  <si>
    <t>Koleno varné - 5,85 kg / ks</t>
  </si>
  <si>
    <t>17</t>
  </si>
  <si>
    <t>628613611R</t>
  </si>
  <si>
    <t>Žárové zinkování ponorem dílů ocelových konstrukcí do 100 kg</t>
  </si>
  <si>
    <t>-1506167526</t>
  </si>
  <si>
    <t>Žárové zinkování ponorem dílů ocelových konstrukcí - hmotnosti dílců do 100 kg</t>
  </si>
  <si>
    <t>18</t>
  </si>
  <si>
    <t>998767102</t>
  </si>
  <si>
    <t>Přesun hmot tonážní pro zámečnické konstrukce v objektech v do 12 m</t>
  </si>
  <si>
    <t>235205517</t>
  </si>
  <si>
    <t xml:space="preserve">Přesun hmot pro zámečnické konstrukce  stanovený z hmotnosti přesunovaného materiálu vodorovná dopravní vzdálenost do 50 m v objektech výšky přes 6 do 12 m</t>
  </si>
  <si>
    <t>19</t>
  </si>
  <si>
    <t>998767181</t>
  </si>
  <si>
    <t>Příplatek k přesunu hmot tonážní 767 prováděný bez použití mechanizace</t>
  </si>
  <si>
    <t>-1564562453</t>
  </si>
  <si>
    <t xml:space="preserve">Přesun hmot pro zámečnické konstrukce  stanovený z hmotnosti přesunovaného materiálu Příplatek k cenám za přesun prováděný bez použití mechanizace pro jakoukoliv výšku objektu</t>
  </si>
  <si>
    <t>783</t>
  </si>
  <si>
    <t>Dokončovací práce - nátěry</t>
  </si>
  <si>
    <t>20</t>
  </si>
  <si>
    <t>783401401</t>
  </si>
  <si>
    <t>Ometení klempířských konstrukcí před provedením nátěru</t>
  </si>
  <si>
    <t>673841639</t>
  </si>
  <si>
    <t>Příprava podkladu klempířských konstrukcí před provedením nátěru ometením</t>
  </si>
  <si>
    <t>(0,25+0,25)*91,05</t>
  </si>
  <si>
    <t>(8,4+8,4)*0,25*2</t>
  </si>
  <si>
    <t>783414201</t>
  </si>
  <si>
    <t>Základní antikorozní jednonásobný syntetický nátěr klempířských konstrukcí</t>
  </si>
  <si>
    <t>-1470878014</t>
  </si>
  <si>
    <t>Základní antikorozní nátěr klempířských konstrukcí jednonásobný syntetický standardní</t>
  </si>
  <si>
    <t>22</t>
  </si>
  <si>
    <t>783415101</t>
  </si>
  <si>
    <t>Mezinátěr syntetický jednonásobný mezinátěr klempířských konstrukcí</t>
  </si>
  <si>
    <t>255140895</t>
  </si>
  <si>
    <t>Mezinátěr klempířských konstrukcí jednonásobný syntetický standardní</t>
  </si>
  <si>
    <t>23</t>
  </si>
  <si>
    <t>783417101</t>
  </si>
  <si>
    <t>Krycí jednonásobný syntetický nátěr klempířských konstrukcí</t>
  </si>
  <si>
    <t>-1524299029</t>
  </si>
  <si>
    <t>Krycí nátěr (email) klempířských konstrukcí jednonásobný syntetický standardní</t>
  </si>
  <si>
    <t>24</t>
  </si>
  <si>
    <t>783491011</t>
  </si>
  <si>
    <t>Příplatek k cenám provedení dvojnásobného nátěru klempířských konstrukcí za sklon do 30°</t>
  </si>
  <si>
    <t>-14848970</t>
  </si>
  <si>
    <t>Příplatek k ceně nátěru klempířských konstrukcí dvojnásobného, za provedení ve sklonu střechy přes 10 do 30°</t>
  </si>
  <si>
    <t>OST</t>
  </si>
  <si>
    <t>Ostatní</t>
  </si>
  <si>
    <t>25</t>
  </si>
  <si>
    <t>OST-001</t>
  </si>
  <si>
    <t>DEMONTÁŽ A ZPĚTNÁ MONTÁŽ BLESKOSVODU vč. výchozí zprávy</t>
  </si>
  <si>
    <t>soubor</t>
  </si>
  <si>
    <t>512</t>
  </si>
  <si>
    <t>1204197420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</si>
</sst>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50</v>
      </c>
      <c r="AI60" s="40"/>
      <c r="AJ60" s="40"/>
      <c r="AK60" s="40"/>
      <c r="AL60" s="40"/>
      <c r="AM60" s="59" t="s">
        <v>51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53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50</v>
      </c>
      <c r="AI75" s="40"/>
      <c r="AJ75" s="40"/>
      <c r="AK75" s="40"/>
      <c r="AL75" s="40"/>
      <c r="AM75" s="59" t="s">
        <v>51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MT-19-023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střešní povlakové krytiny RZH - Hala betonová parc.č. 1643/1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Olomouc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9. 7. 2019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Fakultní nemocnice Olomouc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Ing. Martin Trokan</v>
      </c>
      <c r="AN89" s="65"/>
      <c r="AO89" s="65"/>
      <c r="AP89" s="65"/>
      <c r="AQ89" s="38"/>
      <c r="AR89" s="42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Ing. Martin Trokan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42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74</v>
      </c>
      <c r="BT94" s="111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6" customFormat="1" ht="27" customHeight="1">
      <c r="A95" s="112" t="s">
        <v>78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'MT-19-023 - Oprava střešn...'!J28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79</v>
      </c>
      <c r="AR95" s="119"/>
      <c r="AS95" s="120">
        <v>0</v>
      </c>
      <c r="AT95" s="121">
        <f>ROUND(SUM(AV95:AW95),2)</f>
        <v>0</v>
      </c>
      <c r="AU95" s="122">
        <f>'MT-19-023 - Oprava střešn...'!P119</f>
        <v>0</v>
      </c>
      <c r="AV95" s="121">
        <f>'MT-19-023 - Oprava střešn...'!J31</f>
        <v>0</v>
      </c>
      <c r="AW95" s="121">
        <f>'MT-19-023 - Oprava střešn...'!J32</f>
        <v>0</v>
      </c>
      <c r="AX95" s="121">
        <f>'MT-19-023 - Oprava střešn...'!J33</f>
        <v>0</v>
      </c>
      <c r="AY95" s="121">
        <f>'MT-19-023 - Oprava střešn...'!J34</f>
        <v>0</v>
      </c>
      <c r="AZ95" s="121">
        <f>'MT-19-023 - Oprava střešn...'!F31</f>
        <v>0</v>
      </c>
      <c r="BA95" s="121">
        <f>'MT-19-023 - Oprava střešn...'!F32</f>
        <v>0</v>
      </c>
      <c r="BB95" s="121">
        <f>'MT-19-023 - Oprava střešn...'!F33</f>
        <v>0</v>
      </c>
      <c r="BC95" s="121">
        <f>'MT-19-023 - Oprava střešn...'!F34</f>
        <v>0</v>
      </c>
      <c r="BD95" s="123">
        <f>'MT-19-023 - Oprava střešn...'!F35</f>
        <v>0</v>
      </c>
      <c r="BT95" s="124" t="s">
        <v>80</v>
      </c>
      <c r="BU95" s="124" t="s">
        <v>81</v>
      </c>
      <c r="BV95" s="124" t="s">
        <v>76</v>
      </c>
      <c r="BW95" s="124" t="s">
        <v>5</v>
      </c>
      <c r="BX95" s="124" t="s">
        <v>77</v>
      </c>
      <c r="CL95" s="124" t="s">
        <v>1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l5yeJoSg9pqc8bKziLiJY6XqUsmbh6tWo+r/oxAH7UtSXGmp4A9vkGwZ/jHWTtQs+mbOjuHcmB2PYOWonh/gIQ==" hashValue="03dtPl8DRCg5Nu+0DVuHZFxpdzXQTL6wmf5JEBe9lDxv8PkUmnXv7OG4RwQF6rFpmLbDhN/OQNDBa60ZE15Qv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MT-19-023 - Oprava střeš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82</v>
      </c>
    </row>
    <row r="4" ht="24.96" customHeight="1">
      <c r="B4" s="19"/>
      <c r="D4" s="129" t="s">
        <v>83</v>
      </c>
      <c r="L4" s="19"/>
      <c r="M4" s="130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31" t="s">
        <v>16</v>
      </c>
      <c r="I6" s="132"/>
      <c r="L6" s="42"/>
    </row>
    <row r="7" s="1" customFormat="1" ht="36.96" customHeight="1">
      <c r="B7" s="42"/>
      <c r="E7" s="133" t="s">
        <v>17</v>
      </c>
      <c r="F7" s="1"/>
      <c r="G7" s="1"/>
      <c r="H7" s="1"/>
      <c r="I7" s="132"/>
      <c r="L7" s="42"/>
    </row>
    <row r="8" s="1" customFormat="1">
      <c r="B8" s="42"/>
      <c r="I8" s="132"/>
      <c r="L8" s="42"/>
    </row>
    <row r="9" s="1" customFormat="1" ht="12" customHeight="1">
      <c r="B9" s="42"/>
      <c r="D9" s="131" t="s">
        <v>18</v>
      </c>
      <c r="F9" s="134" t="s">
        <v>1</v>
      </c>
      <c r="I9" s="135" t="s">
        <v>19</v>
      </c>
      <c r="J9" s="134" t="s">
        <v>1</v>
      </c>
      <c r="L9" s="42"/>
    </row>
    <row r="10" s="1" customFormat="1" ht="12" customHeight="1">
      <c r="B10" s="42"/>
      <c r="D10" s="131" t="s">
        <v>20</v>
      </c>
      <c r="F10" s="134" t="s">
        <v>21</v>
      </c>
      <c r="I10" s="135" t="s">
        <v>22</v>
      </c>
      <c r="J10" s="136" t="str">
        <f>'Rekapitulace stavby'!AN8</f>
        <v>9. 7. 2019</v>
      </c>
      <c r="L10" s="42"/>
    </row>
    <row r="11" s="1" customFormat="1" ht="10.8" customHeight="1">
      <c r="B11" s="42"/>
      <c r="I11" s="132"/>
      <c r="L11" s="42"/>
    </row>
    <row r="12" s="1" customFormat="1" ht="12" customHeight="1">
      <c r="B12" s="42"/>
      <c r="D12" s="131" t="s">
        <v>24</v>
      </c>
      <c r="I12" s="135" t="s">
        <v>25</v>
      </c>
      <c r="J12" s="134" t="s">
        <v>1</v>
      </c>
      <c r="L12" s="42"/>
    </row>
    <row r="13" s="1" customFormat="1" ht="18" customHeight="1">
      <c r="B13" s="42"/>
      <c r="E13" s="134" t="s">
        <v>26</v>
      </c>
      <c r="I13" s="135" t="s">
        <v>27</v>
      </c>
      <c r="J13" s="134" t="s">
        <v>1</v>
      </c>
      <c r="L13" s="42"/>
    </row>
    <row r="14" s="1" customFormat="1" ht="6.96" customHeight="1">
      <c r="B14" s="42"/>
      <c r="I14" s="132"/>
      <c r="L14" s="42"/>
    </row>
    <row r="15" s="1" customFormat="1" ht="12" customHeight="1">
      <c r="B15" s="42"/>
      <c r="D15" s="131" t="s">
        <v>28</v>
      </c>
      <c r="I15" s="135" t="s">
        <v>25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34"/>
      <c r="G16" s="134"/>
      <c r="H16" s="134"/>
      <c r="I16" s="135" t="s">
        <v>27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32"/>
      <c r="L17" s="42"/>
    </row>
    <row r="18" s="1" customFormat="1" ht="12" customHeight="1">
      <c r="B18" s="42"/>
      <c r="D18" s="131" t="s">
        <v>30</v>
      </c>
      <c r="I18" s="135" t="s">
        <v>25</v>
      </c>
      <c r="J18" s="134" t="s">
        <v>1</v>
      </c>
      <c r="L18" s="42"/>
    </row>
    <row r="19" s="1" customFormat="1" ht="18" customHeight="1">
      <c r="B19" s="42"/>
      <c r="E19" s="134" t="s">
        <v>31</v>
      </c>
      <c r="I19" s="135" t="s">
        <v>27</v>
      </c>
      <c r="J19" s="134" t="s">
        <v>1</v>
      </c>
      <c r="L19" s="42"/>
    </row>
    <row r="20" s="1" customFormat="1" ht="6.96" customHeight="1">
      <c r="B20" s="42"/>
      <c r="I20" s="132"/>
      <c r="L20" s="42"/>
    </row>
    <row r="21" s="1" customFormat="1" ht="12" customHeight="1">
      <c r="B21" s="42"/>
      <c r="D21" s="131" t="s">
        <v>33</v>
      </c>
      <c r="I21" s="135" t="s">
        <v>25</v>
      </c>
      <c r="J21" s="134" t="s">
        <v>1</v>
      </c>
      <c r="L21" s="42"/>
    </row>
    <row r="22" s="1" customFormat="1" ht="18" customHeight="1">
      <c r="B22" s="42"/>
      <c r="E22" s="134" t="s">
        <v>31</v>
      </c>
      <c r="I22" s="135" t="s">
        <v>27</v>
      </c>
      <c r="J22" s="134" t="s">
        <v>1</v>
      </c>
      <c r="L22" s="42"/>
    </row>
    <row r="23" s="1" customFormat="1" ht="6.96" customHeight="1">
      <c r="B23" s="42"/>
      <c r="I23" s="132"/>
      <c r="L23" s="42"/>
    </row>
    <row r="24" s="1" customFormat="1" ht="12" customHeight="1">
      <c r="B24" s="42"/>
      <c r="D24" s="131" t="s">
        <v>34</v>
      </c>
      <c r="I24" s="132"/>
      <c r="L24" s="42"/>
    </row>
    <row r="25" s="7" customFormat="1" ht="16.5" customHeight="1">
      <c r="B25" s="137"/>
      <c r="E25" s="138" t="s">
        <v>1</v>
      </c>
      <c r="F25" s="138"/>
      <c r="G25" s="138"/>
      <c r="H25" s="138"/>
      <c r="I25" s="139"/>
      <c r="L25" s="137"/>
    </row>
    <row r="26" s="1" customFormat="1" ht="6.96" customHeight="1">
      <c r="B26" s="42"/>
      <c r="I26" s="132"/>
      <c r="L26" s="42"/>
    </row>
    <row r="27" s="1" customFormat="1" ht="6.96" customHeight="1">
      <c r="B27" s="42"/>
      <c r="D27" s="77"/>
      <c r="E27" s="77"/>
      <c r="F27" s="77"/>
      <c r="G27" s="77"/>
      <c r="H27" s="77"/>
      <c r="I27" s="140"/>
      <c r="J27" s="77"/>
      <c r="K27" s="77"/>
      <c r="L27" s="42"/>
    </row>
    <row r="28" s="1" customFormat="1" ht="25.44" customHeight="1">
      <c r="B28" s="42"/>
      <c r="D28" s="141" t="s">
        <v>35</v>
      </c>
      <c r="I28" s="132"/>
      <c r="J28" s="142">
        <f>ROUND(J119, 2)</f>
        <v>0</v>
      </c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0"/>
      <c r="J29" s="77"/>
      <c r="K29" s="77"/>
      <c r="L29" s="42"/>
    </row>
    <row r="30" s="1" customFormat="1" ht="14.4" customHeight="1">
      <c r="B30" s="42"/>
      <c r="F30" s="143" t="s">
        <v>37</v>
      </c>
      <c r="I30" s="144" t="s">
        <v>36</v>
      </c>
      <c r="J30" s="143" t="s">
        <v>38</v>
      </c>
      <c r="L30" s="42"/>
    </row>
    <row r="31" s="1" customFormat="1" ht="14.4" customHeight="1">
      <c r="B31" s="42"/>
      <c r="D31" s="145" t="s">
        <v>39</v>
      </c>
      <c r="E31" s="131" t="s">
        <v>40</v>
      </c>
      <c r="F31" s="146">
        <f>ROUND((SUM(BE119:BE224)),  2)</f>
        <v>0</v>
      </c>
      <c r="I31" s="147">
        <v>0.20999999999999999</v>
      </c>
      <c r="J31" s="146">
        <f>ROUND(((SUM(BE119:BE224))*I31),  2)</f>
        <v>0</v>
      </c>
      <c r="L31" s="42"/>
    </row>
    <row r="32" s="1" customFormat="1" ht="14.4" customHeight="1">
      <c r="B32" s="42"/>
      <c r="E32" s="131" t="s">
        <v>41</v>
      </c>
      <c r="F32" s="146">
        <f>ROUND((SUM(BF119:BF224)),  2)</f>
        <v>0</v>
      </c>
      <c r="I32" s="147">
        <v>0.14999999999999999</v>
      </c>
      <c r="J32" s="146">
        <f>ROUND(((SUM(BF119:BF224))*I32),  2)</f>
        <v>0</v>
      </c>
      <c r="L32" s="42"/>
    </row>
    <row r="33" hidden="1" s="1" customFormat="1" ht="14.4" customHeight="1">
      <c r="B33" s="42"/>
      <c r="E33" s="131" t="s">
        <v>42</v>
      </c>
      <c r="F33" s="146">
        <f>ROUND((SUM(BG119:BG224)),  2)</f>
        <v>0</v>
      </c>
      <c r="I33" s="147">
        <v>0.20999999999999999</v>
      </c>
      <c r="J33" s="146">
        <f>0</f>
        <v>0</v>
      </c>
      <c r="L33" s="42"/>
    </row>
    <row r="34" hidden="1" s="1" customFormat="1" ht="14.4" customHeight="1">
      <c r="B34" s="42"/>
      <c r="E34" s="131" t="s">
        <v>43</v>
      </c>
      <c r="F34" s="146">
        <f>ROUND((SUM(BH119:BH224)),  2)</f>
        <v>0</v>
      </c>
      <c r="I34" s="147">
        <v>0.14999999999999999</v>
      </c>
      <c r="J34" s="146">
        <f>0</f>
        <v>0</v>
      </c>
      <c r="L34" s="42"/>
    </row>
    <row r="35" hidden="1" s="1" customFormat="1" ht="14.4" customHeight="1">
      <c r="B35" s="42"/>
      <c r="E35" s="131" t="s">
        <v>44</v>
      </c>
      <c r="F35" s="146">
        <f>ROUND((SUM(BI119:BI224)),  2)</f>
        <v>0</v>
      </c>
      <c r="I35" s="147">
        <v>0</v>
      </c>
      <c r="J35" s="146">
        <f>0</f>
        <v>0</v>
      </c>
      <c r="L35" s="42"/>
    </row>
    <row r="36" s="1" customFormat="1" ht="6.96" customHeight="1">
      <c r="B36" s="42"/>
      <c r="I36" s="132"/>
      <c r="L36" s="42"/>
    </row>
    <row r="37" s="1" customFormat="1" ht="25.44" customHeight="1">
      <c r="B37" s="42"/>
      <c r="C37" s="148"/>
      <c r="D37" s="149" t="s">
        <v>45</v>
      </c>
      <c r="E37" s="150"/>
      <c r="F37" s="150"/>
      <c r="G37" s="151" t="s">
        <v>46</v>
      </c>
      <c r="H37" s="152" t="s">
        <v>47</v>
      </c>
      <c r="I37" s="153"/>
      <c r="J37" s="154">
        <f>SUM(J28:J35)</f>
        <v>0</v>
      </c>
      <c r="K37" s="155"/>
      <c r="L37" s="42"/>
    </row>
    <row r="38" s="1" customFormat="1" ht="14.4" customHeight="1">
      <c r="B38" s="42"/>
      <c r="I38" s="132"/>
      <c r="L38" s="42"/>
    </row>
    <row r="39" ht="14.4" customHeight="1">
      <c r="B39" s="19"/>
      <c r="L39" s="19"/>
    </row>
    <row r="40" ht="14.4" customHeight="1">
      <c r="B40" s="19"/>
      <c r="L40" s="19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6" t="s">
        <v>48</v>
      </c>
      <c r="E50" s="157"/>
      <c r="F50" s="157"/>
      <c r="G50" s="156" t="s">
        <v>49</v>
      </c>
      <c r="H50" s="157"/>
      <c r="I50" s="158"/>
      <c r="J50" s="157"/>
      <c r="K50" s="157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59" t="s">
        <v>50</v>
      </c>
      <c r="E61" s="160"/>
      <c r="F61" s="161" t="s">
        <v>51</v>
      </c>
      <c r="G61" s="159" t="s">
        <v>50</v>
      </c>
      <c r="H61" s="160"/>
      <c r="I61" s="162"/>
      <c r="J61" s="163" t="s">
        <v>51</v>
      </c>
      <c r="K61" s="160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6" t="s">
        <v>52</v>
      </c>
      <c r="E65" s="157"/>
      <c r="F65" s="157"/>
      <c r="G65" s="156" t="s">
        <v>53</v>
      </c>
      <c r="H65" s="157"/>
      <c r="I65" s="158"/>
      <c r="J65" s="157"/>
      <c r="K65" s="157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59" t="s">
        <v>50</v>
      </c>
      <c r="E76" s="160"/>
      <c r="F76" s="161" t="s">
        <v>51</v>
      </c>
      <c r="G76" s="159" t="s">
        <v>50</v>
      </c>
      <c r="H76" s="160"/>
      <c r="I76" s="162"/>
      <c r="J76" s="163" t="s">
        <v>51</v>
      </c>
      <c r="K76" s="160"/>
      <c r="L76" s="42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2"/>
    </row>
    <row r="81" hidden="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2"/>
    </row>
    <row r="82" hidden="1" s="1" customFormat="1" ht="24.96" customHeight="1">
      <c r="B82" s="37"/>
      <c r="C82" s="22" t="s">
        <v>84</v>
      </c>
      <c r="D82" s="38"/>
      <c r="E82" s="38"/>
      <c r="F82" s="38"/>
      <c r="G82" s="38"/>
      <c r="H82" s="38"/>
      <c r="I82" s="132"/>
      <c r="J82" s="38"/>
      <c r="K82" s="38"/>
      <c r="L82" s="42"/>
    </row>
    <row r="83" hidden="1" s="1" customFormat="1" ht="6.96" customHeight="1">
      <c r="B83" s="37"/>
      <c r="C83" s="38"/>
      <c r="D83" s="38"/>
      <c r="E83" s="38"/>
      <c r="F83" s="38"/>
      <c r="G83" s="38"/>
      <c r="H83" s="38"/>
      <c r="I83" s="132"/>
      <c r="J83" s="38"/>
      <c r="K83" s="38"/>
      <c r="L83" s="42"/>
    </row>
    <row r="84" hidden="1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2"/>
      <c r="J84" s="38"/>
      <c r="K84" s="38"/>
      <c r="L84" s="42"/>
    </row>
    <row r="85" hidden="1" s="1" customFormat="1" ht="16.5" customHeight="1">
      <c r="B85" s="37"/>
      <c r="C85" s="38"/>
      <c r="D85" s="38"/>
      <c r="E85" s="70" t="str">
        <f>E7</f>
        <v>Oprava střešní povlakové krytiny RZH - Hala betonová parc.č. 1643/1</v>
      </c>
      <c r="F85" s="38"/>
      <c r="G85" s="38"/>
      <c r="H85" s="38"/>
      <c r="I85" s="132"/>
      <c r="J85" s="38"/>
      <c r="K85" s="38"/>
      <c r="L85" s="42"/>
    </row>
    <row r="86" hidden="1" s="1" customFormat="1" ht="6.96" customHeight="1">
      <c r="B86" s="37"/>
      <c r="C86" s="38"/>
      <c r="D86" s="38"/>
      <c r="E86" s="38"/>
      <c r="F86" s="38"/>
      <c r="G86" s="38"/>
      <c r="H86" s="38"/>
      <c r="I86" s="132"/>
      <c r="J86" s="38"/>
      <c r="K86" s="38"/>
      <c r="L86" s="42"/>
    </row>
    <row r="87" hidden="1" s="1" customFormat="1" ht="12" customHeight="1">
      <c r="B87" s="37"/>
      <c r="C87" s="31" t="s">
        <v>20</v>
      </c>
      <c r="D87" s="38"/>
      <c r="E87" s="38"/>
      <c r="F87" s="26" t="str">
        <f>F10</f>
        <v xml:space="preserve">Olomouc </v>
      </c>
      <c r="G87" s="38"/>
      <c r="H87" s="38"/>
      <c r="I87" s="135" t="s">
        <v>22</v>
      </c>
      <c r="J87" s="73" t="str">
        <f>IF(J10="","",J10)</f>
        <v>9. 7. 2019</v>
      </c>
      <c r="K87" s="38"/>
      <c r="L87" s="42"/>
    </row>
    <row r="88" hidden="1" s="1" customFormat="1" ht="6.96" customHeight="1">
      <c r="B88" s="37"/>
      <c r="C88" s="38"/>
      <c r="D88" s="38"/>
      <c r="E88" s="38"/>
      <c r="F88" s="38"/>
      <c r="G88" s="38"/>
      <c r="H88" s="38"/>
      <c r="I88" s="132"/>
      <c r="J88" s="38"/>
      <c r="K88" s="38"/>
      <c r="L88" s="42"/>
    </row>
    <row r="89" hidden="1" s="1" customFormat="1" ht="15.15" customHeight="1">
      <c r="B89" s="37"/>
      <c r="C89" s="31" t="s">
        <v>24</v>
      </c>
      <c r="D89" s="38"/>
      <c r="E89" s="38"/>
      <c r="F89" s="26" t="str">
        <f>E13</f>
        <v>Fakultní nemocnice Olomouc</v>
      </c>
      <c r="G89" s="38"/>
      <c r="H89" s="38"/>
      <c r="I89" s="135" t="s">
        <v>30</v>
      </c>
      <c r="J89" s="35" t="str">
        <f>E19</f>
        <v>Ing. Martin Trokan</v>
      </c>
      <c r="K89" s="38"/>
      <c r="L89" s="42"/>
    </row>
    <row r="90" hidden="1" s="1" customFormat="1" ht="15.15" customHeight="1">
      <c r="B90" s="37"/>
      <c r="C90" s="31" t="s">
        <v>28</v>
      </c>
      <c r="D90" s="38"/>
      <c r="E90" s="38"/>
      <c r="F90" s="26" t="str">
        <f>IF(E16="","",E16)</f>
        <v>Vyplň údaj</v>
      </c>
      <c r="G90" s="38"/>
      <c r="H90" s="38"/>
      <c r="I90" s="135" t="s">
        <v>33</v>
      </c>
      <c r="J90" s="35" t="str">
        <f>E22</f>
        <v>Ing. Martin Trokan</v>
      </c>
      <c r="K90" s="38"/>
      <c r="L90" s="42"/>
    </row>
    <row r="91" hidden="1" s="1" customFormat="1" ht="10.32" customHeight="1">
      <c r="B91" s="37"/>
      <c r="C91" s="38"/>
      <c r="D91" s="38"/>
      <c r="E91" s="38"/>
      <c r="F91" s="38"/>
      <c r="G91" s="38"/>
      <c r="H91" s="38"/>
      <c r="I91" s="132"/>
      <c r="J91" s="38"/>
      <c r="K91" s="38"/>
      <c r="L91" s="42"/>
    </row>
    <row r="92" hidden="1" s="1" customFormat="1" ht="29.28" customHeight="1">
      <c r="B92" s="37"/>
      <c r="C92" s="170" t="s">
        <v>85</v>
      </c>
      <c r="D92" s="171"/>
      <c r="E92" s="171"/>
      <c r="F92" s="171"/>
      <c r="G92" s="171"/>
      <c r="H92" s="171"/>
      <c r="I92" s="172"/>
      <c r="J92" s="173" t="s">
        <v>86</v>
      </c>
      <c r="K92" s="171"/>
      <c r="L92" s="42"/>
    </row>
    <row r="93" hidden="1" s="1" customFormat="1" ht="10.32" customHeight="1">
      <c r="B93" s="37"/>
      <c r="C93" s="38"/>
      <c r="D93" s="38"/>
      <c r="E93" s="38"/>
      <c r="F93" s="38"/>
      <c r="G93" s="38"/>
      <c r="H93" s="38"/>
      <c r="I93" s="132"/>
      <c r="J93" s="38"/>
      <c r="K93" s="38"/>
      <c r="L93" s="42"/>
    </row>
    <row r="94" hidden="1" s="1" customFormat="1" ht="22.8" customHeight="1">
      <c r="B94" s="37"/>
      <c r="C94" s="174" t="s">
        <v>87</v>
      </c>
      <c r="D94" s="38"/>
      <c r="E94" s="38"/>
      <c r="F94" s="38"/>
      <c r="G94" s="38"/>
      <c r="H94" s="38"/>
      <c r="I94" s="132"/>
      <c r="J94" s="104">
        <f>J119</f>
        <v>0</v>
      </c>
      <c r="K94" s="38"/>
      <c r="L94" s="42"/>
      <c r="AU94" s="16" t="s">
        <v>88</v>
      </c>
    </row>
    <row r="95" hidden="1" s="8" customFormat="1" ht="24.96" customHeight="1">
      <c r="B95" s="175"/>
      <c r="C95" s="176"/>
      <c r="D95" s="177" t="s">
        <v>89</v>
      </c>
      <c r="E95" s="178"/>
      <c r="F95" s="178"/>
      <c r="G95" s="178"/>
      <c r="H95" s="178"/>
      <c r="I95" s="179"/>
      <c r="J95" s="180">
        <f>J120</f>
        <v>0</v>
      </c>
      <c r="K95" s="176"/>
      <c r="L95" s="181"/>
    </row>
    <row r="96" hidden="1" s="9" customFormat="1" ht="19.92" customHeight="1">
      <c r="B96" s="182"/>
      <c r="C96" s="183"/>
      <c r="D96" s="184" t="s">
        <v>90</v>
      </c>
      <c r="E96" s="185"/>
      <c r="F96" s="185"/>
      <c r="G96" s="185"/>
      <c r="H96" s="185"/>
      <c r="I96" s="186"/>
      <c r="J96" s="187">
        <f>J121</f>
        <v>0</v>
      </c>
      <c r="K96" s="183"/>
      <c r="L96" s="188"/>
    </row>
    <row r="97" hidden="1" s="8" customFormat="1" ht="24.96" customHeight="1">
      <c r="B97" s="175"/>
      <c r="C97" s="176"/>
      <c r="D97" s="177" t="s">
        <v>91</v>
      </c>
      <c r="E97" s="178"/>
      <c r="F97" s="178"/>
      <c r="G97" s="178"/>
      <c r="H97" s="178"/>
      <c r="I97" s="179"/>
      <c r="J97" s="180">
        <f>J128</f>
        <v>0</v>
      </c>
      <c r="K97" s="176"/>
      <c r="L97" s="181"/>
    </row>
    <row r="98" hidden="1" s="9" customFormat="1" ht="19.92" customHeight="1">
      <c r="B98" s="182"/>
      <c r="C98" s="183"/>
      <c r="D98" s="184" t="s">
        <v>92</v>
      </c>
      <c r="E98" s="185"/>
      <c r="F98" s="185"/>
      <c r="G98" s="185"/>
      <c r="H98" s="185"/>
      <c r="I98" s="186"/>
      <c r="J98" s="187">
        <f>J129</f>
        <v>0</v>
      </c>
      <c r="K98" s="183"/>
      <c r="L98" s="188"/>
    </row>
    <row r="99" hidden="1" s="9" customFormat="1" ht="19.92" customHeight="1">
      <c r="B99" s="182"/>
      <c r="C99" s="183"/>
      <c r="D99" s="184" t="s">
        <v>93</v>
      </c>
      <c r="E99" s="185"/>
      <c r="F99" s="185"/>
      <c r="G99" s="185"/>
      <c r="H99" s="185"/>
      <c r="I99" s="186"/>
      <c r="J99" s="187">
        <f>J167</f>
        <v>0</v>
      </c>
      <c r="K99" s="183"/>
      <c r="L99" s="188"/>
    </row>
    <row r="100" hidden="1" s="9" customFormat="1" ht="19.92" customHeight="1">
      <c r="B100" s="182"/>
      <c r="C100" s="183"/>
      <c r="D100" s="184" t="s">
        <v>94</v>
      </c>
      <c r="E100" s="185"/>
      <c r="F100" s="185"/>
      <c r="G100" s="185"/>
      <c r="H100" s="185"/>
      <c r="I100" s="186"/>
      <c r="J100" s="187">
        <f>J207</f>
        <v>0</v>
      </c>
      <c r="K100" s="183"/>
      <c r="L100" s="188"/>
    </row>
    <row r="101" hidden="1" s="8" customFormat="1" ht="24.96" customHeight="1">
      <c r="B101" s="175"/>
      <c r="C101" s="176"/>
      <c r="D101" s="177" t="s">
        <v>95</v>
      </c>
      <c r="E101" s="178"/>
      <c r="F101" s="178"/>
      <c r="G101" s="178"/>
      <c r="H101" s="178"/>
      <c r="I101" s="179"/>
      <c r="J101" s="180">
        <f>J222</f>
        <v>0</v>
      </c>
      <c r="K101" s="176"/>
      <c r="L101" s="181"/>
    </row>
    <row r="102" hidden="1" s="1" customFormat="1" ht="21.84" customHeight="1">
      <c r="B102" s="37"/>
      <c r="C102" s="38"/>
      <c r="D102" s="38"/>
      <c r="E102" s="38"/>
      <c r="F102" s="38"/>
      <c r="G102" s="38"/>
      <c r="H102" s="38"/>
      <c r="I102" s="132"/>
      <c r="J102" s="38"/>
      <c r="K102" s="38"/>
      <c r="L102" s="42"/>
    </row>
    <row r="103" hidden="1" s="1" customFormat="1" ht="6.96" customHeight="1">
      <c r="B103" s="60"/>
      <c r="C103" s="61"/>
      <c r="D103" s="61"/>
      <c r="E103" s="61"/>
      <c r="F103" s="61"/>
      <c r="G103" s="61"/>
      <c r="H103" s="61"/>
      <c r="I103" s="166"/>
      <c r="J103" s="61"/>
      <c r="K103" s="61"/>
      <c r="L103" s="42"/>
    </row>
    <row r="104" hidden="1"/>
    <row r="105" hidden="1"/>
    <row r="106" hidden="1"/>
    <row r="107" s="1" customFormat="1" ht="6.96" customHeight="1">
      <c r="B107" s="62"/>
      <c r="C107" s="63"/>
      <c r="D107" s="63"/>
      <c r="E107" s="63"/>
      <c r="F107" s="63"/>
      <c r="G107" s="63"/>
      <c r="H107" s="63"/>
      <c r="I107" s="169"/>
      <c r="J107" s="63"/>
      <c r="K107" s="63"/>
      <c r="L107" s="42"/>
    </row>
    <row r="108" s="1" customFormat="1" ht="24.96" customHeight="1">
      <c r="B108" s="37"/>
      <c r="C108" s="22" t="s">
        <v>96</v>
      </c>
      <c r="D108" s="38"/>
      <c r="E108" s="38"/>
      <c r="F108" s="38"/>
      <c r="G108" s="38"/>
      <c r="H108" s="38"/>
      <c r="I108" s="132"/>
      <c r="J108" s="38"/>
      <c r="K108" s="38"/>
      <c r="L108" s="42"/>
    </row>
    <row r="109" s="1" customFormat="1" ht="6.96" customHeight="1">
      <c r="B109" s="37"/>
      <c r="C109" s="38"/>
      <c r="D109" s="38"/>
      <c r="E109" s="38"/>
      <c r="F109" s="38"/>
      <c r="G109" s="38"/>
      <c r="H109" s="38"/>
      <c r="I109" s="132"/>
      <c r="J109" s="38"/>
      <c r="K109" s="38"/>
      <c r="L109" s="42"/>
    </row>
    <row r="110" s="1" customFormat="1" ht="12" customHeight="1">
      <c r="B110" s="37"/>
      <c r="C110" s="31" t="s">
        <v>16</v>
      </c>
      <c r="D110" s="38"/>
      <c r="E110" s="38"/>
      <c r="F110" s="38"/>
      <c r="G110" s="38"/>
      <c r="H110" s="38"/>
      <c r="I110" s="132"/>
      <c r="J110" s="38"/>
      <c r="K110" s="38"/>
      <c r="L110" s="42"/>
    </row>
    <row r="111" s="1" customFormat="1" ht="16.5" customHeight="1">
      <c r="B111" s="37"/>
      <c r="C111" s="38"/>
      <c r="D111" s="38"/>
      <c r="E111" s="70" t="str">
        <f>E7</f>
        <v>Oprava střešní povlakové krytiny RZH - Hala betonová parc.č. 1643/1</v>
      </c>
      <c r="F111" s="38"/>
      <c r="G111" s="38"/>
      <c r="H111" s="38"/>
      <c r="I111" s="132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2"/>
      <c r="J112" s="38"/>
      <c r="K112" s="38"/>
      <c r="L112" s="42"/>
    </row>
    <row r="113" s="1" customFormat="1" ht="12" customHeight="1">
      <c r="B113" s="37"/>
      <c r="C113" s="31" t="s">
        <v>20</v>
      </c>
      <c r="D113" s="38"/>
      <c r="E113" s="38"/>
      <c r="F113" s="26" t="str">
        <f>F10</f>
        <v xml:space="preserve">Olomouc </v>
      </c>
      <c r="G113" s="38"/>
      <c r="H113" s="38"/>
      <c r="I113" s="135" t="s">
        <v>22</v>
      </c>
      <c r="J113" s="73" t="str">
        <f>IF(J10="","",J10)</f>
        <v>9. 7. 2019</v>
      </c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2"/>
      <c r="J114" s="38"/>
      <c r="K114" s="38"/>
      <c r="L114" s="42"/>
    </row>
    <row r="115" s="1" customFormat="1" ht="15.15" customHeight="1">
      <c r="B115" s="37"/>
      <c r="C115" s="31" t="s">
        <v>24</v>
      </c>
      <c r="D115" s="38"/>
      <c r="E115" s="38"/>
      <c r="F115" s="26" t="str">
        <f>E13</f>
        <v>Fakultní nemocnice Olomouc</v>
      </c>
      <c r="G115" s="38"/>
      <c r="H115" s="38"/>
      <c r="I115" s="135" t="s">
        <v>30</v>
      </c>
      <c r="J115" s="35" t="str">
        <f>E19</f>
        <v>Ing. Martin Trokan</v>
      </c>
      <c r="K115" s="38"/>
      <c r="L115" s="42"/>
    </row>
    <row r="116" s="1" customFormat="1" ht="15.15" customHeight="1">
      <c r="B116" s="37"/>
      <c r="C116" s="31" t="s">
        <v>28</v>
      </c>
      <c r="D116" s="38"/>
      <c r="E116" s="38"/>
      <c r="F116" s="26" t="str">
        <f>IF(E16="","",E16)</f>
        <v>Vyplň údaj</v>
      </c>
      <c r="G116" s="38"/>
      <c r="H116" s="38"/>
      <c r="I116" s="135" t="s">
        <v>33</v>
      </c>
      <c r="J116" s="35" t="str">
        <f>E22</f>
        <v>Ing. Martin Trokan</v>
      </c>
      <c r="K116" s="38"/>
      <c r="L116" s="42"/>
    </row>
    <row r="117" s="1" customFormat="1" ht="10.32" customHeight="1">
      <c r="B117" s="37"/>
      <c r="C117" s="38"/>
      <c r="D117" s="38"/>
      <c r="E117" s="38"/>
      <c r="F117" s="38"/>
      <c r="G117" s="38"/>
      <c r="H117" s="38"/>
      <c r="I117" s="132"/>
      <c r="J117" s="38"/>
      <c r="K117" s="38"/>
      <c r="L117" s="42"/>
    </row>
    <row r="118" s="10" customFormat="1" ht="29.28" customHeight="1">
      <c r="B118" s="189"/>
      <c r="C118" s="190" t="s">
        <v>97</v>
      </c>
      <c r="D118" s="191" t="s">
        <v>60</v>
      </c>
      <c r="E118" s="191" t="s">
        <v>56</v>
      </c>
      <c r="F118" s="191" t="s">
        <v>57</v>
      </c>
      <c r="G118" s="191" t="s">
        <v>98</v>
      </c>
      <c r="H118" s="191" t="s">
        <v>99</v>
      </c>
      <c r="I118" s="192" t="s">
        <v>100</v>
      </c>
      <c r="J118" s="193" t="s">
        <v>86</v>
      </c>
      <c r="K118" s="194" t="s">
        <v>101</v>
      </c>
      <c r="L118" s="195"/>
      <c r="M118" s="94" t="s">
        <v>1</v>
      </c>
      <c r="N118" s="95" t="s">
        <v>39</v>
      </c>
      <c r="O118" s="95" t="s">
        <v>102</v>
      </c>
      <c r="P118" s="95" t="s">
        <v>103</v>
      </c>
      <c r="Q118" s="95" t="s">
        <v>104</v>
      </c>
      <c r="R118" s="95" t="s">
        <v>105</v>
      </c>
      <c r="S118" s="95" t="s">
        <v>106</v>
      </c>
      <c r="T118" s="96" t="s">
        <v>107</v>
      </c>
    </row>
    <row r="119" s="1" customFormat="1" ht="22.8" customHeight="1">
      <c r="B119" s="37"/>
      <c r="C119" s="101" t="s">
        <v>108</v>
      </c>
      <c r="D119" s="38"/>
      <c r="E119" s="38"/>
      <c r="F119" s="38"/>
      <c r="G119" s="38"/>
      <c r="H119" s="38"/>
      <c r="I119" s="132"/>
      <c r="J119" s="196">
        <f>BK119</f>
        <v>0</v>
      </c>
      <c r="K119" s="38"/>
      <c r="L119" s="42"/>
      <c r="M119" s="97"/>
      <c r="N119" s="98"/>
      <c r="O119" s="98"/>
      <c r="P119" s="197">
        <f>P120+P128+P222</f>
        <v>0</v>
      </c>
      <c r="Q119" s="98"/>
      <c r="R119" s="197">
        <f>R120+R128+R222</f>
        <v>4.8446040400000001</v>
      </c>
      <c r="S119" s="98"/>
      <c r="T119" s="198">
        <f>T120+T128+T222</f>
        <v>0.30592799999999998</v>
      </c>
      <c r="AT119" s="16" t="s">
        <v>74</v>
      </c>
      <c r="AU119" s="16" t="s">
        <v>88</v>
      </c>
      <c r="BK119" s="199">
        <f>BK120+BK128+BK222</f>
        <v>0</v>
      </c>
    </row>
    <row r="120" s="11" customFormat="1" ht="25.92" customHeight="1">
      <c r="B120" s="200"/>
      <c r="C120" s="201"/>
      <c r="D120" s="202" t="s">
        <v>74</v>
      </c>
      <c r="E120" s="203" t="s">
        <v>109</v>
      </c>
      <c r="F120" s="203" t="s">
        <v>110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AR120" s="211" t="s">
        <v>80</v>
      </c>
      <c r="AT120" s="212" t="s">
        <v>74</v>
      </c>
      <c r="AU120" s="212" t="s">
        <v>75</v>
      </c>
      <c r="AY120" s="211" t="s">
        <v>111</v>
      </c>
      <c r="BK120" s="213">
        <f>BK121</f>
        <v>0</v>
      </c>
    </row>
    <row r="121" s="11" customFormat="1" ht="22.8" customHeight="1">
      <c r="B121" s="200"/>
      <c r="C121" s="201"/>
      <c r="D121" s="202" t="s">
        <v>74</v>
      </c>
      <c r="E121" s="214" t="s">
        <v>112</v>
      </c>
      <c r="F121" s="214" t="s">
        <v>113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SUM(P122:P127)</f>
        <v>0</v>
      </c>
      <c r="Q121" s="208"/>
      <c r="R121" s="209">
        <f>SUM(R122:R127)</f>
        <v>0</v>
      </c>
      <c r="S121" s="208"/>
      <c r="T121" s="210">
        <f>SUM(T122:T127)</f>
        <v>0</v>
      </c>
      <c r="AR121" s="211" t="s">
        <v>80</v>
      </c>
      <c r="AT121" s="212" t="s">
        <v>74</v>
      </c>
      <c r="AU121" s="212" t="s">
        <v>80</v>
      </c>
      <c r="AY121" s="211" t="s">
        <v>111</v>
      </c>
      <c r="BK121" s="213">
        <f>SUM(BK122:BK127)</f>
        <v>0</v>
      </c>
    </row>
    <row r="122" s="1" customFormat="1" ht="24" customHeight="1">
      <c r="B122" s="37"/>
      <c r="C122" s="216" t="s">
        <v>80</v>
      </c>
      <c r="D122" s="216" t="s">
        <v>114</v>
      </c>
      <c r="E122" s="217" t="s">
        <v>115</v>
      </c>
      <c r="F122" s="218" t="s">
        <v>116</v>
      </c>
      <c r="G122" s="219" t="s">
        <v>117</v>
      </c>
      <c r="H122" s="220">
        <v>2</v>
      </c>
      <c r="I122" s="221"/>
      <c r="J122" s="222">
        <f>ROUND(I122*H122,2)</f>
        <v>0</v>
      </c>
      <c r="K122" s="218" t="s">
        <v>118</v>
      </c>
      <c r="L122" s="42"/>
      <c r="M122" s="223" t="s">
        <v>1</v>
      </c>
      <c r="N122" s="224" t="s">
        <v>40</v>
      </c>
      <c r="O122" s="85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227" t="s">
        <v>119</v>
      </c>
      <c r="AT122" s="227" t="s">
        <v>114</v>
      </c>
      <c r="AU122" s="227" t="s">
        <v>82</v>
      </c>
      <c r="AY122" s="16" t="s">
        <v>111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6" t="s">
        <v>80</v>
      </c>
      <c r="BK122" s="228">
        <f>ROUND(I122*H122,2)</f>
        <v>0</v>
      </c>
      <c r="BL122" s="16" t="s">
        <v>119</v>
      </c>
      <c r="BM122" s="227" t="s">
        <v>120</v>
      </c>
    </row>
    <row r="123" s="1" customFormat="1">
      <c r="B123" s="37"/>
      <c r="C123" s="38"/>
      <c r="D123" s="229" t="s">
        <v>121</v>
      </c>
      <c r="E123" s="38"/>
      <c r="F123" s="230" t="s">
        <v>122</v>
      </c>
      <c r="G123" s="38"/>
      <c r="H123" s="38"/>
      <c r="I123" s="132"/>
      <c r="J123" s="38"/>
      <c r="K123" s="38"/>
      <c r="L123" s="42"/>
      <c r="M123" s="231"/>
      <c r="N123" s="85"/>
      <c r="O123" s="85"/>
      <c r="P123" s="85"/>
      <c r="Q123" s="85"/>
      <c r="R123" s="85"/>
      <c r="S123" s="85"/>
      <c r="T123" s="86"/>
      <c r="AT123" s="16" t="s">
        <v>121</v>
      </c>
      <c r="AU123" s="16" t="s">
        <v>82</v>
      </c>
    </row>
    <row r="124" s="1" customFormat="1" ht="24" customHeight="1">
      <c r="B124" s="37"/>
      <c r="C124" s="216" t="s">
        <v>82</v>
      </c>
      <c r="D124" s="216" t="s">
        <v>114</v>
      </c>
      <c r="E124" s="217" t="s">
        <v>123</v>
      </c>
      <c r="F124" s="218" t="s">
        <v>124</v>
      </c>
      <c r="G124" s="219" t="s">
        <v>117</v>
      </c>
      <c r="H124" s="220">
        <v>60</v>
      </c>
      <c r="I124" s="221"/>
      <c r="J124" s="222">
        <f>ROUND(I124*H124,2)</f>
        <v>0</v>
      </c>
      <c r="K124" s="218" t="s">
        <v>118</v>
      </c>
      <c r="L124" s="42"/>
      <c r="M124" s="223" t="s">
        <v>1</v>
      </c>
      <c r="N124" s="224" t="s">
        <v>40</v>
      </c>
      <c r="O124" s="85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227" t="s">
        <v>119</v>
      </c>
      <c r="AT124" s="227" t="s">
        <v>114</v>
      </c>
      <c r="AU124" s="227" t="s">
        <v>82</v>
      </c>
      <c r="AY124" s="16" t="s">
        <v>111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6" t="s">
        <v>80</v>
      </c>
      <c r="BK124" s="228">
        <f>ROUND(I124*H124,2)</f>
        <v>0</v>
      </c>
      <c r="BL124" s="16" t="s">
        <v>119</v>
      </c>
      <c r="BM124" s="227" t="s">
        <v>125</v>
      </c>
    </row>
    <row r="125" s="1" customFormat="1">
      <c r="B125" s="37"/>
      <c r="C125" s="38"/>
      <c r="D125" s="229" t="s">
        <v>121</v>
      </c>
      <c r="E125" s="38"/>
      <c r="F125" s="230" t="s">
        <v>126</v>
      </c>
      <c r="G125" s="38"/>
      <c r="H125" s="38"/>
      <c r="I125" s="132"/>
      <c r="J125" s="38"/>
      <c r="K125" s="38"/>
      <c r="L125" s="42"/>
      <c r="M125" s="231"/>
      <c r="N125" s="85"/>
      <c r="O125" s="85"/>
      <c r="P125" s="85"/>
      <c r="Q125" s="85"/>
      <c r="R125" s="85"/>
      <c r="S125" s="85"/>
      <c r="T125" s="86"/>
      <c r="AT125" s="16" t="s">
        <v>121</v>
      </c>
      <c r="AU125" s="16" t="s">
        <v>82</v>
      </c>
    </row>
    <row r="126" s="1" customFormat="1" ht="24" customHeight="1">
      <c r="B126" s="37"/>
      <c r="C126" s="216" t="s">
        <v>127</v>
      </c>
      <c r="D126" s="216" t="s">
        <v>114</v>
      </c>
      <c r="E126" s="217" t="s">
        <v>128</v>
      </c>
      <c r="F126" s="218" t="s">
        <v>129</v>
      </c>
      <c r="G126" s="219" t="s">
        <v>117</v>
      </c>
      <c r="H126" s="220">
        <v>2</v>
      </c>
      <c r="I126" s="221"/>
      <c r="J126" s="222">
        <f>ROUND(I126*H126,2)</f>
        <v>0</v>
      </c>
      <c r="K126" s="218" t="s">
        <v>118</v>
      </c>
      <c r="L126" s="42"/>
      <c r="M126" s="223" t="s">
        <v>1</v>
      </c>
      <c r="N126" s="224" t="s">
        <v>40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227" t="s">
        <v>119</v>
      </c>
      <c r="AT126" s="227" t="s">
        <v>114</v>
      </c>
      <c r="AU126" s="227" t="s">
        <v>82</v>
      </c>
      <c r="AY126" s="16" t="s">
        <v>111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80</v>
      </c>
      <c r="BK126" s="228">
        <f>ROUND(I126*H126,2)</f>
        <v>0</v>
      </c>
      <c r="BL126" s="16" t="s">
        <v>119</v>
      </c>
      <c r="BM126" s="227" t="s">
        <v>130</v>
      </c>
    </row>
    <row r="127" s="1" customFormat="1">
      <c r="B127" s="37"/>
      <c r="C127" s="38"/>
      <c r="D127" s="229" t="s">
        <v>121</v>
      </c>
      <c r="E127" s="38"/>
      <c r="F127" s="230" t="s">
        <v>131</v>
      </c>
      <c r="G127" s="38"/>
      <c r="H127" s="38"/>
      <c r="I127" s="132"/>
      <c r="J127" s="38"/>
      <c r="K127" s="38"/>
      <c r="L127" s="42"/>
      <c r="M127" s="231"/>
      <c r="N127" s="85"/>
      <c r="O127" s="85"/>
      <c r="P127" s="85"/>
      <c r="Q127" s="85"/>
      <c r="R127" s="85"/>
      <c r="S127" s="85"/>
      <c r="T127" s="86"/>
      <c r="AT127" s="16" t="s">
        <v>121</v>
      </c>
      <c r="AU127" s="16" t="s">
        <v>82</v>
      </c>
    </row>
    <row r="128" s="11" customFormat="1" ht="25.92" customHeight="1">
      <c r="B128" s="200"/>
      <c r="C128" s="201"/>
      <c r="D128" s="202" t="s">
        <v>74</v>
      </c>
      <c r="E128" s="203" t="s">
        <v>132</v>
      </c>
      <c r="F128" s="203" t="s">
        <v>133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P129+P167+P207</f>
        <v>0</v>
      </c>
      <c r="Q128" s="208"/>
      <c r="R128" s="209">
        <f>R129+R167+R207</f>
        <v>4.8446040400000001</v>
      </c>
      <c r="S128" s="208"/>
      <c r="T128" s="210">
        <f>T129+T167+T207</f>
        <v>0.30592799999999998</v>
      </c>
      <c r="AR128" s="211" t="s">
        <v>82</v>
      </c>
      <c r="AT128" s="212" t="s">
        <v>74</v>
      </c>
      <c r="AU128" s="212" t="s">
        <v>75</v>
      </c>
      <c r="AY128" s="211" t="s">
        <v>111</v>
      </c>
      <c r="BK128" s="213">
        <f>BK129+BK167+BK207</f>
        <v>0</v>
      </c>
    </row>
    <row r="129" s="11" customFormat="1" ht="22.8" customHeight="1">
      <c r="B129" s="200"/>
      <c r="C129" s="201"/>
      <c r="D129" s="202" t="s">
        <v>74</v>
      </c>
      <c r="E129" s="214" t="s">
        <v>134</v>
      </c>
      <c r="F129" s="214" t="s">
        <v>135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SUM(P130:P166)</f>
        <v>0</v>
      </c>
      <c r="Q129" s="208"/>
      <c r="R129" s="209">
        <f>SUM(R130:R166)</f>
        <v>4.6600340400000002</v>
      </c>
      <c r="S129" s="208"/>
      <c r="T129" s="210">
        <f>SUM(T130:T166)</f>
        <v>0.30592799999999998</v>
      </c>
      <c r="AR129" s="211" t="s">
        <v>82</v>
      </c>
      <c r="AT129" s="212" t="s">
        <v>74</v>
      </c>
      <c r="AU129" s="212" t="s">
        <v>80</v>
      </c>
      <c r="AY129" s="211" t="s">
        <v>111</v>
      </c>
      <c r="BK129" s="213">
        <f>SUM(BK130:BK166)</f>
        <v>0</v>
      </c>
    </row>
    <row r="130" s="1" customFormat="1" ht="24" customHeight="1">
      <c r="B130" s="37"/>
      <c r="C130" s="216" t="s">
        <v>119</v>
      </c>
      <c r="D130" s="216" t="s">
        <v>114</v>
      </c>
      <c r="E130" s="217" t="s">
        <v>136</v>
      </c>
      <c r="F130" s="218" t="s">
        <v>137</v>
      </c>
      <c r="G130" s="219" t="s">
        <v>138</v>
      </c>
      <c r="H130" s="220">
        <v>152.964</v>
      </c>
      <c r="I130" s="221"/>
      <c r="J130" s="222">
        <f>ROUND(I130*H130,2)</f>
        <v>0</v>
      </c>
      <c r="K130" s="218" t="s">
        <v>118</v>
      </c>
      <c r="L130" s="42"/>
      <c r="M130" s="223" t="s">
        <v>1</v>
      </c>
      <c r="N130" s="224" t="s">
        <v>40</v>
      </c>
      <c r="O130" s="85"/>
      <c r="P130" s="225">
        <f>O130*H130</f>
        <v>0</v>
      </c>
      <c r="Q130" s="225">
        <v>0</v>
      </c>
      <c r="R130" s="225">
        <f>Q130*H130</f>
        <v>0</v>
      </c>
      <c r="S130" s="225">
        <v>0.002</v>
      </c>
      <c r="T130" s="226">
        <f>S130*H130</f>
        <v>0.30592799999999998</v>
      </c>
      <c r="AR130" s="227" t="s">
        <v>139</v>
      </c>
      <c r="AT130" s="227" t="s">
        <v>114</v>
      </c>
      <c r="AU130" s="227" t="s">
        <v>82</v>
      </c>
      <c r="AY130" s="16" t="s">
        <v>111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80</v>
      </c>
      <c r="BK130" s="228">
        <f>ROUND(I130*H130,2)</f>
        <v>0</v>
      </c>
      <c r="BL130" s="16" t="s">
        <v>139</v>
      </c>
      <c r="BM130" s="227" t="s">
        <v>140</v>
      </c>
    </row>
    <row r="131" s="1" customFormat="1">
      <c r="B131" s="37"/>
      <c r="C131" s="38"/>
      <c r="D131" s="229" t="s">
        <v>121</v>
      </c>
      <c r="E131" s="38"/>
      <c r="F131" s="230" t="s">
        <v>137</v>
      </c>
      <c r="G131" s="38"/>
      <c r="H131" s="38"/>
      <c r="I131" s="132"/>
      <c r="J131" s="38"/>
      <c r="K131" s="38"/>
      <c r="L131" s="42"/>
      <c r="M131" s="231"/>
      <c r="N131" s="85"/>
      <c r="O131" s="85"/>
      <c r="P131" s="85"/>
      <c r="Q131" s="85"/>
      <c r="R131" s="85"/>
      <c r="S131" s="85"/>
      <c r="T131" s="86"/>
      <c r="AT131" s="16" t="s">
        <v>121</v>
      </c>
      <c r="AU131" s="16" t="s">
        <v>82</v>
      </c>
    </row>
    <row r="132" s="12" customFormat="1">
      <c r="B132" s="232"/>
      <c r="C132" s="233"/>
      <c r="D132" s="229" t="s">
        <v>141</v>
      </c>
      <c r="E132" s="234" t="s">
        <v>1</v>
      </c>
      <c r="F132" s="235" t="s">
        <v>142</v>
      </c>
      <c r="G132" s="233"/>
      <c r="H132" s="234" t="s">
        <v>1</v>
      </c>
      <c r="I132" s="236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141</v>
      </c>
      <c r="AU132" s="241" t="s">
        <v>82</v>
      </c>
      <c r="AV132" s="12" t="s">
        <v>80</v>
      </c>
      <c r="AW132" s="12" t="s">
        <v>32</v>
      </c>
      <c r="AX132" s="12" t="s">
        <v>75</v>
      </c>
      <c r="AY132" s="241" t="s">
        <v>111</v>
      </c>
    </row>
    <row r="133" s="13" customFormat="1">
      <c r="B133" s="242"/>
      <c r="C133" s="243"/>
      <c r="D133" s="229" t="s">
        <v>141</v>
      </c>
      <c r="E133" s="244" t="s">
        <v>1</v>
      </c>
      <c r="F133" s="245" t="s">
        <v>143</v>
      </c>
      <c r="G133" s="243"/>
      <c r="H133" s="246">
        <v>152.964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141</v>
      </c>
      <c r="AU133" s="252" t="s">
        <v>82</v>
      </c>
      <c r="AV133" s="13" t="s">
        <v>82</v>
      </c>
      <c r="AW133" s="13" t="s">
        <v>32</v>
      </c>
      <c r="AX133" s="13" t="s">
        <v>75</v>
      </c>
      <c r="AY133" s="252" t="s">
        <v>111</v>
      </c>
    </row>
    <row r="134" s="14" customFormat="1">
      <c r="B134" s="253"/>
      <c r="C134" s="254"/>
      <c r="D134" s="229" t="s">
        <v>141</v>
      </c>
      <c r="E134" s="255" t="s">
        <v>1</v>
      </c>
      <c r="F134" s="256" t="s">
        <v>144</v>
      </c>
      <c r="G134" s="254"/>
      <c r="H134" s="257">
        <v>152.964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141</v>
      </c>
      <c r="AU134" s="263" t="s">
        <v>82</v>
      </c>
      <c r="AV134" s="14" t="s">
        <v>119</v>
      </c>
      <c r="AW134" s="14" t="s">
        <v>32</v>
      </c>
      <c r="AX134" s="14" t="s">
        <v>80</v>
      </c>
      <c r="AY134" s="263" t="s">
        <v>111</v>
      </c>
    </row>
    <row r="135" s="1" customFormat="1" ht="24" customHeight="1">
      <c r="B135" s="37"/>
      <c r="C135" s="216" t="s">
        <v>145</v>
      </c>
      <c r="D135" s="216" t="s">
        <v>114</v>
      </c>
      <c r="E135" s="217" t="s">
        <v>146</v>
      </c>
      <c r="F135" s="218" t="s">
        <v>147</v>
      </c>
      <c r="G135" s="219" t="s">
        <v>138</v>
      </c>
      <c r="H135" s="220">
        <v>152.964</v>
      </c>
      <c r="I135" s="221"/>
      <c r="J135" s="222">
        <f>ROUND(I135*H135,2)</f>
        <v>0</v>
      </c>
      <c r="K135" s="218" t="s">
        <v>118</v>
      </c>
      <c r="L135" s="42"/>
      <c r="M135" s="223" t="s">
        <v>1</v>
      </c>
      <c r="N135" s="224" t="s">
        <v>40</v>
      </c>
      <c r="O135" s="85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227" t="s">
        <v>139</v>
      </c>
      <c r="AT135" s="227" t="s">
        <v>114</v>
      </c>
      <c r="AU135" s="227" t="s">
        <v>82</v>
      </c>
      <c r="AY135" s="16" t="s">
        <v>111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6" t="s">
        <v>80</v>
      </c>
      <c r="BK135" s="228">
        <f>ROUND(I135*H135,2)</f>
        <v>0</v>
      </c>
      <c r="BL135" s="16" t="s">
        <v>139</v>
      </c>
      <c r="BM135" s="227" t="s">
        <v>148</v>
      </c>
    </row>
    <row r="136" s="1" customFormat="1">
      <c r="B136" s="37"/>
      <c r="C136" s="38"/>
      <c r="D136" s="229" t="s">
        <v>121</v>
      </c>
      <c r="E136" s="38"/>
      <c r="F136" s="230" t="s">
        <v>149</v>
      </c>
      <c r="G136" s="38"/>
      <c r="H136" s="38"/>
      <c r="I136" s="132"/>
      <c r="J136" s="38"/>
      <c r="K136" s="38"/>
      <c r="L136" s="42"/>
      <c r="M136" s="231"/>
      <c r="N136" s="85"/>
      <c r="O136" s="85"/>
      <c r="P136" s="85"/>
      <c r="Q136" s="85"/>
      <c r="R136" s="85"/>
      <c r="S136" s="85"/>
      <c r="T136" s="86"/>
      <c r="AT136" s="16" t="s">
        <v>121</v>
      </c>
      <c r="AU136" s="16" t="s">
        <v>82</v>
      </c>
    </row>
    <row r="137" s="12" customFormat="1">
      <c r="B137" s="232"/>
      <c r="C137" s="233"/>
      <c r="D137" s="229" t="s">
        <v>141</v>
      </c>
      <c r="E137" s="234" t="s">
        <v>1</v>
      </c>
      <c r="F137" s="235" t="s">
        <v>142</v>
      </c>
      <c r="G137" s="233"/>
      <c r="H137" s="234" t="s">
        <v>1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141</v>
      </c>
      <c r="AU137" s="241" t="s">
        <v>82</v>
      </c>
      <c r="AV137" s="12" t="s">
        <v>80</v>
      </c>
      <c r="AW137" s="12" t="s">
        <v>32</v>
      </c>
      <c r="AX137" s="12" t="s">
        <v>75</v>
      </c>
      <c r="AY137" s="241" t="s">
        <v>111</v>
      </c>
    </row>
    <row r="138" s="13" customFormat="1">
      <c r="B138" s="242"/>
      <c r="C138" s="243"/>
      <c r="D138" s="229" t="s">
        <v>141</v>
      </c>
      <c r="E138" s="244" t="s">
        <v>1</v>
      </c>
      <c r="F138" s="245" t="s">
        <v>143</v>
      </c>
      <c r="G138" s="243"/>
      <c r="H138" s="246">
        <v>152.964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AT138" s="252" t="s">
        <v>141</v>
      </c>
      <c r="AU138" s="252" t="s">
        <v>82</v>
      </c>
      <c r="AV138" s="13" t="s">
        <v>82</v>
      </c>
      <c r="AW138" s="13" t="s">
        <v>32</v>
      </c>
      <c r="AX138" s="13" t="s">
        <v>75</v>
      </c>
      <c r="AY138" s="252" t="s">
        <v>111</v>
      </c>
    </row>
    <row r="139" s="14" customFormat="1">
      <c r="B139" s="253"/>
      <c r="C139" s="254"/>
      <c r="D139" s="229" t="s">
        <v>141</v>
      </c>
      <c r="E139" s="255" t="s">
        <v>1</v>
      </c>
      <c r="F139" s="256" t="s">
        <v>144</v>
      </c>
      <c r="G139" s="254"/>
      <c r="H139" s="257">
        <v>152.964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141</v>
      </c>
      <c r="AU139" s="263" t="s">
        <v>82</v>
      </c>
      <c r="AV139" s="14" t="s">
        <v>119</v>
      </c>
      <c r="AW139" s="14" t="s">
        <v>32</v>
      </c>
      <c r="AX139" s="14" t="s">
        <v>80</v>
      </c>
      <c r="AY139" s="263" t="s">
        <v>111</v>
      </c>
    </row>
    <row r="140" s="1" customFormat="1" ht="16.5" customHeight="1">
      <c r="B140" s="37"/>
      <c r="C140" s="264" t="s">
        <v>150</v>
      </c>
      <c r="D140" s="264" t="s">
        <v>151</v>
      </c>
      <c r="E140" s="265" t="s">
        <v>152</v>
      </c>
      <c r="F140" s="266" t="s">
        <v>153</v>
      </c>
      <c r="G140" s="267" t="s">
        <v>154</v>
      </c>
      <c r="H140" s="268">
        <v>0.053999999999999999</v>
      </c>
      <c r="I140" s="269"/>
      <c r="J140" s="270">
        <f>ROUND(I140*H140,2)</f>
        <v>0</v>
      </c>
      <c r="K140" s="266" t="s">
        <v>118</v>
      </c>
      <c r="L140" s="271"/>
      <c r="M140" s="272" t="s">
        <v>1</v>
      </c>
      <c r="N140" s="273" t="s">
        <v>40</v>
      </c>
      <c r="O140" s="85"/>
      <c r="P140" s="225">
        <f>O140*H140</f>
        <v>0</v>
      </c>
      <c r="Q140" s="225">
        <v>1</v>
      </c>
      <c r="R140" s="225">
        <f>Q140*H140</f>
        <v>0.053999999999999999</v>
      </c>
      <c r="S140" s="225">
        <v>0</v>
      </c>
      <c r="T140" s="226">
        <f>S140*H140</f>
        <v>0</v>
      </c>
      <c r="AR140" s="227" t="s">
        <v>155</v>
      </c>
      <c r="AT140" s="227" t="s">
        <v>151</v>
      </c>
      <c r="AU140" s="227" t="s">
        <v>82</v>
      </c>
      <c r="AY140" s="16" t="s">
        <v>111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6" t="s">
        <v>80</v>
      </c>
      <c r="BK140" s="228">
        <f>ROUND(I140*H140,2)</f>
        <v>0</v>
      </c>
      <c r="BL140" s="16" t="s">
        <v>139</v>
      </c>
      <c r="BM140" s="227" t="s">
        <v>156</v>
      </c>
    </row>
    <row r="141" s="1" customFormat="1">
      <c r="B141" s="37"/>
      <c r="C141" s="38"/>
      <c r="D141" s="229" t="s">
        <v>121</v>
      </c>
      <c r="E141" s="38"/>
      <c r="F141" s="230" t="s">
        <v>153</v>
      </c>
      <c r="G141" s="38"/>
      <c r="H141" s="38"/>
      <c r="I141" s="132"/>
      <c r="J141" s="38"/>
      <c r="K141" s="38"/>
      <c r="L141" s="42"/>
      <c r="M141" s="231"/>
      <c r="N141" s="85"/>
      <c r="O141" s="85"/>
      <c r="P141" s="85"/>
      <c r="Q141" s="85"/>
      <c r="R141" s="85"/>
      <c r="S141" s="85"/>
      <c r="T141" s="86"/>
      <c r="AT141" s="16" t="s">
        <v>121</v>
      </c>
      <c r="AU141" s="16" t="s">
        <v>82</v>
      </c>
    </row>
    <row r="142" s="13" customFormat="1">
      <c r="B142" s="242"/>
      <c r="C142" s="243"/>
      <c r="D142" s="229" t="s">
        <v>141</v>
      </c>
      <c r="E142" s="243"/>
      <c r="F142" s="245" t="s">
        <v>157</v>
      </c>
      <c r="G142" s="243"/>
      <c r="H142" s="246">
        <v>0.053999999999999999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141</v>
      </c>
      <c r="AU142" s="252" t="s">
        <v>82</v>
      </c>
      <c r="AV142" s="13" t="s">
        <v>82</v>
      </c>
      <c r="AW142" s="13" t="s">
        <v>4</v>
      </c>
      <c r="AX142" s="13" t="s">
        <v>80</v>
      </c>
      <c r="AY142" s="252" t="s">
        <v>111</v>
      </c>
    </row>
    <row r="143" s="1" customFormat="1" ht="24" customHeight="1">
      <c r="B143" s="37"/>
      <c r="C143" s="216" t="s">
        <v>158</v>
      </c>
      <c r="D143" s="216" t="s">
        <v>114</v>
      </c>
      <c r="E143" s="217" t="s">
        <v>159</v>
      </c>
      <c r="F143" s="218" t="s">
        <v>160</v>
      </c>
      <c r="G143" s="219" t="s">
        <v>138</v>
      </c>
      <c r="H143" s="220">
        <v>152.964</v>
      </c>
      <c r="I143" s="221"/>
      <c r="J143" s="222">
        <f>ROUND(I143*H143,2)</f>
        <v>0</v>
      </c>
      <c r="K143" s="218" t="s">
        <v>118</v>
      </c>
      <c r="L143" s="42"/>
      <c r="M143" s="223" t="s">
        <v>1</v>
      </c>
      <c r="N143" s="224" t="s">
        <v>40</v>
      </c>
      <c r="O143" s="85"/>
      <c r="P143" s="225">
        <f>O143*H143</f>
        <v>0</v>
      </c>
      <c r="Q143" s="225">
        <v>0.0012099999999999999</v>
      </c>
      <c r="R143" s="225">
        <f>Q143*H143</f>
        <v>0.18508643999999999</v>
      </c>
      <c r="S143" s="225">
        <v>0</v>
      </c>
      <c r="T143" s="226">
        <f>S143*H143</f>
        <v>0</v>
      </c>
      <c r="AR143" s="227" t="s">
        <v>139</v>
      </c>
      <c r="AT143" s="227" t="s">
        <v>114</v>
      </c>
      <c r="AU143" s="227" t="s">
        <v>82</v>
      </c>
      <c r="AY143" s="16" t="s">
        <v>111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6" t="s">
        <v>80</v>
      </c>
      <c r="BK143" s="228">
        <f>ROUND(I143*H143,2)</f>
        <v>0</v>
      </c>
      <c r="BL143" s="16" t="s">
        <v>139</v>
      </c>
      <c r="BM143" s="227" t="s">
        <v>161</v>
      </c>
    </row>
    <row r="144" s="1" customFormat="1">
      <c r="B144" s="37"/>
      <c r="C144" s="38"/>
      <c r="D144" s="229" t="s">
        <v>121</v>
      </c>
      <c r="E144" s="38"/>
      <c r="F144" s="230" t="s">
        <v>160</v>
      </c>
      <c r="G144" s="38"/>
      <c r="H144" s="38"/>
      <c r="I144" s="132"/>
      <c r="J144" s="38"/>
      <c r="K144" s="38"/>
      <c r="L144" s="42"/>
      <c r="M144" s="231"/>
      <c r="N144" s="85"/>
      <c r="O144" s="85"/>
      <c r="P144" s="85"/>
      <c r="Q144" s="85"/>
      <c r="R144" s="85"/>
      <c r="S144" s="85"/>
      <c r="T144" s="86"/>
      <c r="AT144" s="16" t="s">
        <v>121</v>
      </c>
      <c r="AU144" s="16" t="s">
        <v>82</v>
      </c>
    </row>
    <row r="145" s="12" customFormat="1">
      <c r="B145" s="232"/>
      <c r="C145" s="233"/>
      <c r="D145" s="229" t="s">
        <v>141</v>
      </c>
      <c r="E145" s="234" t="s">
        <v>1</v>
      </c>
      <c r="F145" s="235" t="s">
        <v>142</v>
      </c>
      <c r="G145" s="233"/>
      <c r="H145" s="234" t="s">
        <v>1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141</v>
      </c>
      <c r="AU145" s="241" t="s">
        <v>82</v>
      </c>
      <c r="AV145" s="12" t="s">
        <v>80</v>
      </c>
      <c r="AW145" s="12" t="s">
        <v>32</v>
      </c>
      <c r="AX145" s="12" t="s">
        <v>75</v>
      </c>
      <c r="AY145" s="241" t="s">
        <v>111</v>
      </c>
    </row>
    <row r="146" s="13" customFormat="1">
      <c r="B146" s="242"/>
      <c r="C146" s="243"/>
      <c r="D146" s="229" t="s">
        <v>141</v>
      </c>
      <c r="E146" s="244" t="s">
        <v>1</v>
      </c>
      <c r="F146" s="245" t="s">
        <v>162</v>
      </c>
      <c r="G146" s="243"/>
      <c r="H146" s="246">
        <v>152.964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141</v>
      </c>
      <c r="AU146" s="252" t="s">
        <v>82</v>
      </c>
      <c r="AV146" s="13" t="s">
        <v>82</v>
      </c>
      <c r="AW146" s="13" t="s">
        <v>32</v>
      </c>
      <c r="AX146" s="13" t="s">
        <v>75</v>
      </c>
      <c r="AY146" s="252" t="s">
        <v>111</v>
      </c>
    </row>
    <row r="147" s="14" customFormat="1">
      <c r="B147" s="253"/>
      <c r="C147" s="254"/>
      <c r="D147" s="229" t="s">
        <v>141</v>
      </c>
      <c r="E147" s="255" t="s">
        <v>1</v>
      </c>
      <c r="F147" s="256" t="s">
        <v>144</v>
      </c>
      <c r="G147" s="254"/>
      <c r="H147" s="257">
        <v>152.964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141</v>
      </c>
      <c r="AU147" s="263" t="s">
        <v>82</v>
      </c>
      <c r="AV147" s="14" t="s">
        <v>119</v>
      </c>
      <c r="AW147" s="14" t="s">
        <v>32</v>
      </c>
      <c r="AX147" s="14" t="s">
        <v>80</v>
      </c>
      <c r="AY147" s="263" t="s">
        <v>111</v>
      </c>
    </row>
    <row r="148" s="1" customFormat="1" ht="24" customHeight="1">
      <c r="B148" s="37"/>
      <c r="C148" s="264" t="s">
        <v>163</v>
      </c>
      <c r="D148" s="264" t="s">
        <v>151</v>
      </c>
      <c r="E148" s="265" t="s">
        <v>164</v>
      </c>
      <c r="F148" s="266" t="s">
        <v>165</v>
      </c>
      <c r="G148" s="267" t="s">
        <v>154</v>
      </c>
      <c r="H148" s="268">
        <v>1.224</v>
      </c>
      <c r="I148" s="269"/>
      <c r="J148" s="270">
        <f>ROUND(I148*H148,2)</f>
        <v>0</v>
      </c>
      <c r="K148" s="266" t="s">
        <v>118</v>
      </c>
      <c r="L148" s="271"/>
      <c r="M148" s="272" t="s">
        <v>1</v>
      </c>
      <c r="N148" s="273" t="s">
        <v>40</v>
      </c>
      <c r="O148" s="85"/>
      <c r="P148" s="225">
        <f>O148*H148</f>
        <v>0</v>
      </c>
      <c r="Q148" s="225">
        <v>1</v>
      </c>
      <c r="R148" s="225">
        <f>Q148*H148</f>
        <v>1.224</v>
      </c>
      <c r="S148" s="225">
        <v>0</v>
      </c>
      <c r="T148" s="226">
        <f>S148*H148</f>
        <v>0</v>
      </c>
      <c r="AR148" s="227" t="s">
        <v>155</v>
      </c>
      <c r="AT148" s="227" t="s">
        <v>151</v>
      </c>
      <c r="AU148" s="227" t="s">
        <v>82</v>
      </c>
      <c r="AY148" s="16" t="s">
        <v>111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80</v>
      </c>
      <c r="BK148" s="228">
        <f>ROUND(I148*H148,2)</f>
        <v>0</v>
      </c>
      <c r="BL148" s="16" t="s">
        <v>139</v>
      </c>
      <c r="BM148" s="227" t="s">
        <v>166</v>
      </c>
    </row>
    <row r="149" s="1" customFormat="1">
      <c r="B149" s="37"/>
      <c r="C149" s="38"/>
      <c r="D149" s="229" t="s">
        <v>121</v>
      </c>
      <c r="E149" s="38"/>
      <c r="F149" s="230" t="s">
        <v>165</v>
      </c>
      <c r="G149" s="38"/>
      <c r="H149" s="38"/>
      <c r="I149" s="132"/>
      <c r="J149" s="38"/>
      <c r="K149" s="38"/>
      <c r="L149" s="42"/>
      <c r="M149" s="231"/>
      <c r="N149" s="85"/>
      <c r="O149" s="85"/>
      <c r="P149" s="85"/>
      <c r="Q149" s="85"/>
      <c r="R149" s="85"/>
      <c r="S149" s="85"/>
      <c r="T149" s="86"/>
      <c r="AT149" s="16" t="s">
        <v>121</v>
      </c>
      <c r="AU149" s="16" t="s">
        <v>82</v>
      </c>
    </row>
    <row r="150" s="12" customFormat="1">
      <c r="B150" s="232"/>
      <c r="C150" s="233"/>
      <c r="D150" s="229" t="s">
        <v>141</v>
      </c>
      <c r="E150" s="234" t="s">
        <v>1</v>
      </c>
      <c r="F150" s="235" t="s">
        <v>142</v>
      </c>
      <c r="G150" s="233"/>
      <c r="H150" s="234" t="s">
        <v>1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141</v>
      </c>
      <c r="AU150" s="241" t="s">
        <v>82</v>
      </c>
      <c r="AV150" s="12" t="s">
        <v>80</v>
      </c>
      <c r="AW150" s="12" t="s">
        <v>32</v>
      </c>
      <c r="AX150" s="12" t="s">
        <v>75</v>
      </c>
      <c r="AY150" s="241" t="s">
        <v>111</v>
      </c>
    </row>
    <row r="151" s="13" customFormat="1">
      <c r="B151" s="242"/>
      <c r="C151" s="243"/>
      <c r="D151" s="229" t="s">
        <v>141</v>
      </c>
      <c r="E151" s="244" t="s">
        <v>1</v>
      </c>
      <c r="F151" s="245" t="s">
        <v>167</v>
      </c>
      <c r="G151" s="243"/>
      <c r="H151" s="246">
        <v>1.224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141</v>
      </c>
      <c r="AU151" s="252" t="s">
        <v>82</v>
      </c>
      <c r="AV151" s="13" t="s">
        <v>82</v>
      </c>
      <c r="AW151" s="13" t="s">
        <v>32</v>
      </c>
      <c r="AX151" s="13" t="s">
        <v>75</v>
      </c>
      <c r="AY151" s="252" t="s">
        <v>111</v>
      </c>
    </row>
    <row r="152" s="14" customFormat="1">
      <c r="B152" s="253"/>
      <c r="C152" s="254"/>
      <c r="D152" s="229" t="s">
        <v>141</v>
      </c>
      <c r="E152" s="255" t="s">
        <v>1</v>
      </c>
      <c r="F152" s="256" t="s">
        <v>144</v>
      </c>
      <c r="G152" s="254"/>
      <c r="H152" s="257">
        <v>1.224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AT152" s="263" t="s">
        <v>141</v>
      </c>
      <c r="AU152" s="263" t="s">
        <v>82</v>
      </c>
      <c r="AV152" s="14" t="s">
        <v>119</v>
      </c>
      <c r="AW152" s="14" t="s">
        <v>32</v>
      </c>
      <c r="AX152" s="14" t="s">
        <v>80</v>
      </c>
      <c r="AY152" s="263" t="s">
        <v>111</v>
      </c>
    </row>
    <row r="153" s="1" customFormat="1" ht="24" customHeight="1">
      <c r="B153" s="37"/>
      <c r="C153" s="216" t="s">
        <v>112</v>
      </c>
      <c r="D153" s="216" t="s">
        <v>114</v>
      </c>
      <c r="E153" s="217" t="s">
        <v>168</v>
      </c>
      <c r="F153" s="218" t="s">
        <v>169</v>
      </c>
      <c r="G153" s="219" t="s">
        <v>138</v>
      </c>
      <c r="H153" s="220">
        <v>1529.6400000000001</v>
      </c>
      <c r="I153" s="221"/>
      <c r="J153" s="222">
        <f>ROUND(I153*H153,2)</f>
        <v>0</v>
      </c>
      <c r="K153" s="218" t="s">
        <v>118</v>
      </c>
      <c r="L153" s="42"/>
      <c r="M153" s="223" t="s">
        <v>1</v>
      </c>
      <c r="N153" s="224" t="s">
        <v>40</v>
      </c>
      <c r="O153" s="85"/>
      <c r="P153" s="225">
        <f>O153*H153</f>
        <v>0</v>
      </c>
      <c r="Q153" s="225">
        <v>0.00093999999999999997</v>
      </c>
      <c r="R153" s="225">
        <f>Q153*H153</f>
        <v>1.4378616</v>
      </c>
      <c r="S153" s="225">
        <v>0</v>
      </c>
      <c r="T153" s="226">
        <f>S153*H153</f>
        <v>0</v>
      </c>
      <c r="AR153" s="227" t="s">
        <v>139</v>
      </c>
      <c r="AT153" s="227" t="s">
        <v>114</v>
      </c>
      <c r="AU153" s="227" t="s">
        <v>82</v>
      </c>
      <c r="AY153" s="16" t="s">
        <v>111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6" t="s">
        <v>80</v>
      </c>
      <c r="BK153" s="228">
        <f>ROUND(I153*H153,2)</f>
        <v>0</v>
      </c>
      <c r="BL153" s="16" t="s">
        <v>139</v>
      </c>
      <c r="BM153" s="227" t="s">
        <v>170</v>
      </c>
    </row>
    <row r="154" s="1" customFormat="1">
      <c r="B154" s="37"/>
      <c r="C154" s="38"/>
      <c r="D154" s="229" t="s">
        <v>121</v>
      </c>
      <c r="E154" s="38"/>
      <c r="F154" s="230" t="s">
        <v>171</v>
      </c>
      <c r="G154" s="38"/>
      <c r="H154" s="38"/>
      <c r="I154" s="132"/>
      <c r="J154" s="38"/>
      <c r="K154" s="38"/>
      <c r="L154" s="42"/>
      <c r="M154" s="231"/>
      <c r="N154" s="85"/>
      <c r="O154" s="85"/>
      <c r="P154" s="85"/>
      <c r="Q154" s="85"/>
      <c r="R154" s="85"/>
      <c r="S154" s="85"/>
      <c r="T154" s="86"/>
      <c r="AT154" s="16" t="s">
        <v>121</v>
      </c>
      <c r="AU154" s="16" t="s">
        <v>82</v>
      </c>
    </row>
    <row r="155" s="12" customFormat="1">
      <c r="B155" s="232"/>
      <c r="C155" s="233"/>
      <c r="D155" s="229" t="s">
        <v>141</v>
      </c>
      <c r="E155" s="234" t="s">
        <v>1</v>
      </c>
      <c r="F155" s="235" t="s">
        <v>172</v>
      </c>
      <c r="G155" s="233"/>
      <c r="H155" s="234" t="s">
        <v>1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141</v>
      </c>
      <c r="AU155" s="241" t="s">
        <v>82</v>
      </c>
      <c r="AV155" s="12" t="s">
        <v>80</v>
      </c>
      <c r="AW155" s="12" t="s">
        <v>32</v>
      </c>
      <c r="AX155" s="12" t="s">
        <v>75</v>
      </c>
      <c r="AY155" s="241" t="s">
        <v>111</v>
      </c>
    </row>
    <row r="156" s="13" customFormat="1">
      <c r="B156" s="242"/>
      <c r="C156" s="243"/>
      <c r="D156" s="229" t="s">
        <v>141</v>
      </c>
      <c r="E156" s="244" t="s">
        <v>1</v>
      </c>
      <c r="F156" s="245" t="s">
        <v>173</v>
      </c>
      <c r="G156" s="243"/>
      <c r="H156" s="246">
        <v>1529.6400000000001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AT156" s="252" t="s">
        <v>141</v>
      </c>
      <c r="AU156" s="252" t="s">
        <v>82</v>
      </c>
      <c r="AV156" s="13" t="s">
        <v>82</v>
      </c>
      <c r="AW156" s="13" t="s">
        <v>32</v>
      </c>
      <c r="AX156" s="13" t="s">
        <v>75</v>
      </c>
      <c r="AY156" s="252" t="s">
        <v>111</v>
      </c>
    </row>
    <row r="157" s="14" customFormat="1">
      <c r="B157" s="253"/>
      <c r="C157" s="254"/>
      <c r="D157" s="229" t="s">
        <v>141</v>
      </c>
      <c r="E157" s="255" t="s">
        <v>1</v>
      </c>
      <c r="F157" s="256" t="s">
        <v>144</v>
      </c>
      <c r="G157" s="254"/>
      <c r="H157" s="257">
        <v>1529.6400000000001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AT157" s="263" t="s">
        <v>141</v>
      </c>
      <c r="AU157" s="263" t="s">
        <v>82</v>
      </c>
      <c r="AV157" s="14" t="s">
        <v>119</v>
      </c>
      <c r="AW157" s="14" t="s">
        <v>32</v>
      </c>
      <c r="AX157" s="14" t="s">
        <v>80</v>
      </c>
      <c r="AY157" s="263" t="s">
        <v>111</v>
      </c>
    </row>
    <row r="158" s="1" customFormat="1" ht="36" customHeight="1">
      <c r="B158" s="37"/>
      <c r="C158" s="264" t="s">
        <v>174</v>
      </c>
      <c r="D158" s="264" t="s">
        <v>151</v>
      </c>
      <c r="E158" s="265" t="s">
        <v>175</v>
      </c>
      <c r="F158" s="266" t="s">
        <v>176</v>
      </c>
      <c r="G158" s="267" t="s">
        <v>138</v>
      </c>
      <c r="H158" s="268">
        <v>1759.086</v>
      </c>
      <c r="I158" s="269"/>
      <c r="J158" s="270">
        <f>ROUND(I158*H158,2)</f>
        <v>0</v>
      </c>
      <c r="K158" s="266" t="s">
        <v>118</v>
      </c>
      <c r="L158" s="271"/>
      <c r="M158" s="272" t="s">
        <v>1</v>
      </c>
      <c r="N158" s="273" t="s">
        <v>40</v>
      </c>
      <c r="O158" s="85"/>
      <c r="P158" s="225">
        <f>O158*H158</f>
        <v>0</v>
      </c>
      <c r="Q158" s="225">
        <v>0.001</v>
      </c>
      <c r="R158" s="225">
        <f>Q158*H158</f>
        <v>1.7590860000000002</v>
      </c>
      <c r="S158" s="225">
        <v>0</v>
      </c>
      <c r="T158" s="226">
        <f>S158*H158</f>
        <v>0</v>
      </c>
      <c r="AR158" s="227" t="s">
        <v>155</v>
      </c>
      <c r="AT158" s="227" t="s">
        <v>151</v>
      </c>
      <c r="AU158" s="227" t="s">
        <v>82</v>
      </c>
      <c r="AY158" s="16" t="s">
        <v>111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6" t="s">
        <v>80</v>
      </c>
      <c r="BK158" s="228">
        <f>ROUND(I158*H158,2)</f>
        <v>0</v>
      </c>
      <c r="BL158" s="16" t="s">
        <v>139</v>
      </c>
      <c r="BM158" s="227" t="s">
        <v>177</v>
      </c>
    </row>
    <row r="159" s="1" customFormat="1">
      <c r="B159" s="37"/>
      <c r="C159" s="38"/>
      <c r="D159" s="229" t="s">
        <v>121</v>
      </c>
      <c r="E159" s="38"/>
      <c r="F159" s="230" t="s">
        <v>176</v>
      </c>
      <c r="G159" s="38"/>
      <c r="H159" s="38"/>
      <c r="I159" s="132"/>
      <c r="J159" s="38"/>
      <c r="K159" s="38"/>
      <c r="L159" s="42"/>
      <c r="M159" s="231"/>
      <c r="N159" s="85"/>
      <c r="O159" s="85"/>
      <c r="P159" s="85"/>
      <c r="Q159" s="85"/>
      <c r="R159" s="85"/>
      <c r="S159" s="85"/>
      <c r="T159" s="86"/>
      <c r="AT159" s="16" t="s">
        <v>121</v>
      </c>
      <c r="AU159" s="16" t="s">
        <v>82</v>
      </c>
    </row>
    <row r="160" s="13" customFormat="1">
      <c r="B160" s="242"/>
      <c r="C160" s="243"/>
      <c r="D160" s="229" t="s">
        <v>141</v>
      </c>
      <c r="E160" s="243"/>
      <c r="F160" s="245" t="s">
        <v>178</v>
      </c>
      <c r="G160" s="243"/>
      <c r="H160" s="246">
        <v>1759.086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141</v>
      </c>
      <c r="AU160" s="252" t="s">
        <v>82</v>
      </c>
      <c r="AV160" s="13" t="s">
        <v>82</v>
      </c>
      <c r="AW160" s="13" t="s">
        <v>4</v>
      </c>
      <c r="AX160" s="13" t="s">
        <v>80</v>
      </c>
      <c r="AY160" s="252" t="s">
        <v>111</v>
      </c>
    </row>
    <row r="161" s="1" customFormat="1" ht="24" customHeight="1">
      <c r="B161" s="37"/>
      <c r="C161" s="216" t="s">
        <v>179</v>
      </c>
      <c r="D161" s="216" t="s">
        <v>114</v>
      </c>
      <c r="E161" s="217" t="s">
        <v>180</v>
      </c>
      <c r="F161" s="218" t="s">
        <v>181</v>
      </c>
      <c r="G161" s="219" t="s">
        <v>154</v>
      </c>
      <c r="H161" s="220">
        <v>4.6600000000000001</v>
      </c>
      <c r="I161" s="221"/>
      <c r="J161" s="222">
        <f>ROUND(I161*H161,2)</f>
        <v>0</v>
      </c>
      <c r="K161" s="218" t="s">
        <v>118</v>
      </c>
      <c r="L161" s="42"/>
      <c r="M161" s="223" t="s">
        <v>1</v>
      </c>
      <c r="N161" s="224" t="s">
        <v>40</v>
      </c>
      <c r="O161" s="85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227" t="s">
        <v>139</v>
      </c>
      <c r="AT161" s="227" t="s">
        <v>114</v>
      </c>
      <c r="AU161" s="227" t="s">
        <v>82</v>
      </c>
      <c r="AY161" s="16" t="s">
        <v>111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6" t="s">
        <v>80</v>
      </c>
      <c r="BK161" s="228">
        <f>ROUND(I161*H161,2)</f>
        <v>0</v>
      </c>
      <c r="BL161" s="16" t="s">
        <v>139</v>
      </c>
      <c r="BM161" s="227" t="s">
        <v>182</v>
      </c>
    </row>
    <row r="162" s="1" customFormat="1">
      <c r="B162" s="37"/>
      <c r="C162" s="38"/>
      <c r="D162" s="229" t="s">
        <v>121</v>
      </c>
      <c r="E162" s="38"/>
      <c r="F162" s="230" t="s">
        <v>183</v>
      </c>
      <c r="G162" s="38"/>
      <c r="H162" s="38"/>
      <c r="I162" s="132"/>
      <c r="J162" s="38"/>
      <c r="K162" s="38"/>
      <c r="L162" s="42"/>
      <c r="M162" s="231"/>
      <c r="N162" s="85"/>
      <c r="O162" s="85"/>
      <c r="P162" s="85"/>
      <c r="Q162" s="85"/>
      <c r="R162" s="85"/>
      <c r="S162" s="85"/>
      <c r="T162" s="86"/>
      <c r="AT162" s="16" t="s">
        <v>121</v>
      </c>
      <c r="AU162" s="16" t="s">
        <v>82</v>
      </c>
    </row>
    <row r="163" s="1" customFormat="1" ht="24" customHeight="1">
      <c r="B163" s="37"/>
      <c r="C163" s="216" t="s">
        <v>184</v>
      </c>
      <c r="D163" s="216" t="s">
        <v>114</v>
      </c>
      <c r="E163" s="217" t="s">
        <v>185</v>
      </c>
      <c r="F163" s="218" t="s">
        <v>186</v>
      </c>
      <c r="G163" s="219" t="s">
        <v>154</v>
      </c>
      <c r="H163" s="220">
        <v>4.6600000000000001</v>
      </c>
      <c r="I163" s="221"/>
      <c r="J163" s="222">
        <f>ROUND(I163*H163,2)</f>
        <v>0</v>
      </c>
      <c r="K163" s="218" t="s">
        <v>118</v>
      </c>
      <c r="L163" s="42"/>
      <c r="M163" s="223" t="s">
        <v>1</v>
      </c>
      <c r="N163" s="224" t="s">
        <v>40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27" t="s">
        <v>139</v>
      </c>
      <c r="AT163" s="227" t="s">
        <v>114</v>
      </c>
      <c r="AU163" s="227" t="s">
        <v>82</v>
      </c>
      <c r="AY163" s="16" t="s">
        <v>111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80</v>
      </c>
      <c r="BK163" s="228">
        <f>ROUND(I163*H163,2)</f>
        <v>0</v>
      </c>
      <c r="BL163" s="16" t="s">
        <v>139</v>
      </c>
      <c r="BM163" s="227" t="s">
        <v>187</v>
      </c>
    </row>
    <row r="164" s="1" customFormat="1">
      <c r="B164" s="37"/>
      <c r="C164" s="38"/>
      <c r="D164" s="229" t="s">
        <v>121</v>
      </c>
      <c r="E164" s="38"/>
      <c r="F164" s="230" t="s">
        <v>188</v>
      </c>
      <c r="G164" s="38"/>
      <c r="H164" s="38"/>
      <c r="I164" s="132"/>
      <c r="J164" s="38"/>
      <c r="K164" s="38"/>
      <c r="L164" s="42"/>
      <c r="M164" s="231"/>
      <c r="N164" s="85"/>
      <c r="O164" s="85"/>
      <c r="P164" s="85"/>
      <c r="Q164" s="85"/>
      <c r="R164" s="85"/>
      <c r="S164" s="85"/>
      <c r="T164" s="86"/>
      <c r="AT164" s="16" t="s">
        <v>121</v>
      </c>
      <c r="AU164" s="16" t="s">
        <v>82</v>
      </c>
    </row>
    <row r="165" s="1" customFormat="1" ht="24" customHeight="1">
      <c r="B165" s="37"/>
      <c r="C165" s="216" t="s">
        <v>189</v>
      </c>
      <c r="D165" s="216" t="s">
        <v>114</v>
      </c>
      <c r="E165" s="217" t="s">
        <v>190</v>
      </c>
      <c r="F165" s="218" t="s">
        <v>191</v>
      </c>
      <c r="G165" s="219" t="s">
        <v>154</v>
      </c>
      <c r="H165" s="220">
        <v>4.6600000000000001</v>
      </c>
      <c r="I165" s="221"/>
      <c r="J165" s="222">
        <f>ROUND(I165*H165,2)</f>
        <v>0</v>
      </c>
      <c r="K165" s="218" t="s">
        <v>118</v>
      </c>
      <c r="L165" s="42"/>
      <c r="M165" s="223" t="s">
        <v>1</v>
      </c>
      <c r="N165" s="224" t="s">
        <v>40</v>
      </c>
      <c r="O165" s="85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227" t="s">
        <v>139</v>
      </c>
      <c r="AT165" s="227" t="s">
        <v>114</v>
      </c>
      <c r="AU165" s="227" t="s">
        <v>82</v>
      </c>
      <c r="AY165" s="16" t="s">
        <v>111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6" t="s">
        <v>80</v>
      </c>
      <c r="BK165" s="228">
        <f>ROUND(I165*H165,2)</f>
        <v>0</v>
      </c>
      <c r="BL165" s="16" t="s">
        <v>139</v>
      </c>
      <c r="BM165" s="227" t="s">
        <v>192</v>
      </c>
    </row>
    <row r="166" s="1" customFormat="1">
      <c r="B166" s="37"/>
      <c r="C166" s="38"/>
      <c r="D166" s="229" t="s">
        <v>121</v>
      </c>
      <c r="E166" s="38"/>
      <c r="F166" s="230" t="s">
        <v>193</v>
      </c>
      <c r="G166" s="38"/>
      <c r="H166" s="38"/>
      <c r="I166" s="132"/>
      <c r="J166" s="38"/>
      <c r="K166" s="38"/>
      <c r="L166" s="42"/>
      <c r="M166" s="231"/>
      <c r="N166" s="85"/>
      <c r="O166" s="85"/>
      <c r="P166" s="85"/>
      <c r="Q166" s="85"/>
      <c r="R166" s="85"/>
      <c r="S166" s="85"/>
      <c r="T166" s="86"/>
      <c r="AT166" s="16" t="s">
        <v>121</v>
      </c>
      <c r="AU166" s="16" t="s">
        <v>82</v>
      </c>
    </row>
    <row r="167" s="11" customFormat="1" ht="22.8" customHeight="1">
      <c r="B167" s="200"/>
      <c r="C167" s="201"/>
      <c r="D167" s="202" t="s">
        <v>74</v>
      </c>
      <c r="E167" s="214" t="s">
        <v>194</v>
      </c>
      <c r="F167" s="214" t="s">
        <v>195</v>
      </c>
      <c r="G167" s="201"/>
      <c r="H167" s="201"/>
      <c r="I167" s="204"/>
      <c r="J167" s="215">
        <f>BK167</f>
        <v>0</v>
      </c>
      <c r="K167" s="201"/>
      <c r="L167" s="206"/>
      <c r="M167" s="207"/>
      <c r="N167" s="208"/>
      <c r="O167" s="208"/>
      <c r="P167" s="209">
        <f>SUM(P168:P206)</f>
        <v>0</v>
      </c>
      <c r="Q167" s="208"/>
      <c r="R167" s="209">
        <f>SUM(R168:R206)</f>
        <v>0.16300000000000001</v>
      </c>
      <c r="S167" s="208"/>
      <c r="T167" s="210">
        <f>SUM(T168:T206)</f>
        <v>0</v>
      </c>
      <c r="AR167" s="211" t="s">
        <v>82</v>
      </c>
      <c r="AT167" s="212" t="s">
        <v>74</v>
      </c>
      <c r="AU167" s="212" t="s">
        <v>80</v>
      </c>
      <c r="AY167" s="211" t="s">
        <v>111</v>
      </c>
      <c r="BK167" s="213">
        <f>SUM(BK168:BK206)</f>
        <v>0</v>
      </c>
    </row>
    <row r="168" s="1" customFormat="1" ht="24" customHeight="1">
      <c r="B168" s="37"/>
      <c r="C168" s="216" t="s">
        <v>196</v>
      </c>
      <c r="D168" s="216" t="s">
        <v>114</v>
      </c>
      <c r="E168" s="217" t="s">
        <v>197</v>
      </c>
      <c r="F168" s="218" t="s">
        <v>198</v>
      </c>
      <c r="G168" s="219" t="s">
        <v>199</v>
      </c>
      <c r="H168" s="220">
        <v>151.65000000000001</v>
      </c>
      <c r="I168" s="221"/>
      <c r="J168" s="222">
        <f>ROUND(I168*H168,2)</f>
        <v>0</v>
      </c>
      <c r="K168" s="218" t="s">
        <v>118</v>
      </c>
      <c r="L168" s="42"/>
      <c r="M168" s="223" t="s">
        <v>1</v>
      </c>
      <c r="N168" s="224" t="s">
        <v>40</v>
      </c>
      <c r="O168" s="85"/>
      <c r="P168" s="225">
        <f>O168*H168</f>
        <v>0</v>
      </c>
      <c r="Q168" s="225">
        <v>6.0000000000000002E-05</v>
      </c>
      <c r="R168" s="225">
        <f>Q168*H168</f>
        <v>0.0090990000000000012</v>
      </c>
      <c r="S168" s="225">
        <v>0</v>
      </c>
      <c r="T168" s="226">
        <f>S168*H168</f>
        <v>0</v>
      </c>
      <c r="AR168" s="227" t="s">
        <v>139</v>
      </c>
      <c r="AT168" s="227" t="s">
        <v>114</v>
      </c>
      <c r="AU168" s="227" t="s">
        <v>82</v>
      </c>
      <c r="AY168" s="16" t="s">
        <v>111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6" t="s">
        <v>80</v>
      </c>
      <c r="BK168" s="228">
        <f>ROUND(I168*H168,2)</f>
        <v>0</v>
      </c>
      <c r="BL168" s="16" t="s">
        <v>139</v>
      </c>
      <c r="BM168" s="227" t="s">
        <v>200</v>
      </c>
    </row>
    <row r="169" s="1" customFormat="1">
      <c r="B169" s="37"/>
      <c r="C169" s="38"/>
      <c r="D169" s="229" t="s">
        <v>121</v>
      </c>
      <c r="E169" s="38"/>
      <c r="F169" s="230" t="s">
        <v>201</v>
      </c>
      <c r="G169" s="38"/>
      <c r="H169" s="38"/>
      <c r="I169" s="132"/>
      <c r="J169" s="38"/>
      <c r="K169" s="38"/>
      <c r="L169" s="42"/>
      <c r="M169" s="231"/>
      <c r="N169" s="85"/>
      <c r="O169" s="85"/>
      <c r="P169" s="85"/>
      <c r="Q169" s="85"/>
      <c r="R169" s="85"/>
      <c r="S169" s="85"/>
      <c r="T169" s="86"/>
      <c r="AT169" s="16" t="s">
        <v>121</v>
      </c>
      <c r="AU169" s="16" t="s">
        <v>82</v>
      </c>
    </row>
    <row r="170" s="1" customFormat="1">
      <c r="B170" s="37"/>
      <c r="C170" s="38"/>
      <c r="D170" s="229" t="s">
        <v>202</v>
      </c>
      <c r="E170" s="38"/>
      <c r="F170" s="274" t="s">
        <v>203</v>
      </c>
      <c r="G170" s="38"/>
      <c r="H170" s="38"/>
      <c r="I170" s="132"/>
      <c r="J170" s="38"/>
      <c r="K170" s="38"/>
      <c r="L170" s="42"/>
      <c r="M170" s="231"/>
      <c r="N170" s="85"/>
      <c r="O170" s="85"/>
      <c r="P170" s="85"/>
      <c r="Q170" s="85"/>
      <c r="R170" s="85"/>
      <c r="S170" s="85"/>
      <c r="T170" s="86"/>
      <c r="AT170" s="16" t="s">
        <v>202</v>
      </c>
      <c r="AU170" s="16" t="s">
        <v>82</v>
      </c>
    </row>
    <row r="171" s="12" customFormat="1">
      <c r="B171" s="232"/>
      <c r="C171" s="233"/>
      <c r="D171" s="229" t="s">
        <v>141</v>
      </c>
      <c r="E171" s="234" t="s">
        <v>1</v>
      </c>
      <c r="F171" s="235" t="s">
        <v>204</v>
      </c>
      <c r="G171" s="233"/>
      <c r="H171" s="234" t="s">
        <v>1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141</v>
      </c>
      <c r="AU171" s="241" t="s">
        <v>82</v>
      </c>
      <c r="AV171" s="12" t="s">
        <v>80</v>
      </c>
      <c r="AW171" s="12" t="s">
        <v>32</v>
      </c>
      <c r="AX171" s="12" t="s">
        <v>75</v>
      </c>
      <c r="AY171" s="241" t="s">
        <v>111</v>
      </c>
    </row>
    <row r="172" s="12" customFormat="1">
      <c r="B172" s="232"/>
      <c r="C172" s="233"/>
      <c r="D172" s="229" t="s">
        <v>141</v>
      </c>
      <c r="E172" s="234" t="s">
        <v>1</v>
      </c>
      <c r="F172" s="235" t="s">
        <v>205</v>
      </c>
      <c r="G172" s="233"/>
      <c r="H172" s="234" t="s">
        <v>1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141</v>
      </c>
      <c r="AU172" s="241" t="s">
        <v>82</v>
      </c>
      <c r="AV172" s="12" t="s">
        <v>80</v>
      </c>
      <c r="AW172" s="12" t="s">
        <v>32</v>
      </c>
      <c r="AX172" s="12" t="s">
        <v>75</v>
      </c>
      <c r="AY172" s="241" t="s">
        <v>111</v>
      </c>
    </row>
    <row r="173" s="12" customFormat="1">
      <c r="B173" s="232"/>
      <c r="C173" s="233"/>
      <c r="D173" s="229" t="s">
        <v>141</v>
      </c>
      <c r="E173" s="234" t="s">
        <v>1</v>
      </c>
      <c r="F173" s="235" t="s">
        <v>206</v>
      </c>
      <c r="G173" s="233"/>
      <c r="H173" s="234" t="s">
        <v>1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141</v>
      </c>
      <c r="AU173" s="241" t="s">
        <v>82</v>
      </c>
      <c r="AV173" s="12" t="s">
        <v>80</v>
      </c>
      <c r="AW173" s="12" t="s">
        <v>32</v>
      </c>
      <c r="AX173" s="12" t="s">
        <v>75</v>
      </c>
      <c r="AY173" s="241" t="s">
        <v>111</v>
      </c>
    </row>
    <row r="174" s="13" customFormat="1">
      <c r="B174" s="242"/>
      <c r="C174" s="243"/>
      <c r="D174" s="229" t="s">
        <v>141</v>
      </c>
      <c r="E174" s="244" t="s">
        <v>1</v>
      </c>
      <c r="F174" s="245" t="s">
        <v>207</v>
      </c>
      <c r="G174" s="243"/>
      <c r="H174" s="246">
        <v>122.40000000000001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AT174" s="252" t="s">
        <v>141</v>
      </c>
      <c r="AU174" s="252" t="s">
        <v>82</v>
      </c>
      <c r="AV174" s="13" t="s">
        <v>82</v>
      </c>
      <c r="AW174" s="13" t="s">
        <v>32</v>
      </c>
      <c r="AX174" s="13" t="s">
        <v>75</v>
      </c>
      <c r="AY174" s="252" t="s">
        <v>111</v>
      </c>
    </row>
    <row r="175" s="12" customFormat="1">
      <c r="B175" s="232"/>
      <c r="C175" s="233"/>
      <c r="D175" s="229" t="s">
        <v>141</v>
      </c>
      <c r="E175" s="234" t="s">
        <v>1</v>
      </c>
      <c r="F175" s="235" t="s">
        <v>208</v>
      </c>
      <c r="G175" s="233"/>
      <c r="H175" s="234" t="s">
        <v>1</v>
      </c>
      <c r="I175" s="236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141</v>
      </c>
      <c r="AU175" s="241" t="s">
        <v>82</v>
      </c>
      <c r="AV175" s="12" t="s">
        <v>80</v>
      </c>
      <c r="AW175" s="12" t="s">
        <v>32</v>
      </c>
      <c r="AX175" s="12" t="s">
        <v>75</v>
      </c>
      <c r="AY175" s="241" t="s">
        <v>111</v>
      </c>
    </row>
    <row r="176" s="13" customFormat="1">
      <c r="B176" s="242"/>
      <c r="C176" s="243"/>
      <c r="D176" s="229" t="s">
        <v>141</v>
      </c>
      <c r="E176" s="244" t="s">
        <v>1</v>
      </c>
      <c r="F176" s="245" t="s">
        <v>209</v>
      </c>
      <c r="G176" s="243"/>
      <c r="H176" s="246">
        <v>29.25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141</v>
      </c>
      <c r="AU176" s="252" t="s">
        <v>82</v>
      </c>
      <c r="AV176" s="13" t="s">
        <v>82</v>
      </c>
      <c r="AW176" s="13" t="s">
        <v>32</v>
      </c>
      <c r="AX176" s="13" t="s">
        <v>75</v>
      </c>
      <c r="AY176" s="252" t="s">
        <v>111</v>
      </c>
    </row>
    <row r="177" s="14" customFormat="1">
      <c r="B177" s="253"/>
      <c r="C177" s="254"/>
      <c r="D177" s="229" t="s">
        <v>141</v>
      </c>
      <c r="E177" s="255" t="s">
        <v>1</v>
      </c>
      <c r="F177" s="256" t="s">
        <v>144</v>
      </c>
      <c r="G177" s="254"/>
      <c r="H177" s="257">
        <v>151.65000000000001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141</v>
      </c>
      <c r="AU177" s="263" t="s">
        <v>82</v>
      </c>
      <c r="AV177" s="14" t="s">
        <v>119</v>
      </c>
      <c r="AW177" s="14" t="s">
        <v>32</v>
      </c>
      <c r="AX177" s="14" t="s">
        <v>80</v>
      </c>
      <c r="AY177" s="263" t="s">
        <v>111</v>
      </c>
    </row>
    <row r="178" s="1" customFormat="1" ht="24" customHeight="1">
      <c r="B178" s="37"/>
      <c r="C178" s="264" t="s">
        <v>8</v>
      </c>
      <c r="D178" s="264" t="s">
        <v>151</v>
      </c>
      <c r="E178" s="265" t="s">
        <v>210</v>
      </c>
      <c r="F178" s="266" t="s">
        <v>211</v>
      </c>
      <c r="G178" s="267" t="s">
        <v>212</v>
      </c>
      <c r="H178" s="268">
        <v>9</v>
      </c>
      <c r="I178" s="269"/>
      <c r="J178" s="270">
        <f>ROUND(I178*H178,2)</f>
        <v>0</v>
      </c>
      <c r="K178" s="266" t="s">
        <v>118</v>
      </c>
      <c r="L178" s="271"/>
      <c r="M178" s="272" t="s">
        <v>1</v>
      </c>
      <c r="N178" s="273" t="s">
        <v>40</v>
      </c>
      <c r="O178" s="85"/>
      <c r="P178" s="225">
        <f>O178*H178</f>
        <v>0</v>
      </c>
      <c r="Q178" s="225">
        <v>0.01273</v>
      </c>
      <c r="R178" s="225">
        <f>Q178*H178</f>
        <v>0.11457000000000001</v>
      </c>
      <c r="S178" s="225">
        <v>0</v>
      </c>
      <c r="T178" s="226">
        <f>S178*H178</f>
        <v>0</v>
      </c>
      <c r="AR178" s="227" t="s">
        <v>155</v>
      </c>
      <c r="AT178" s="227" t="s">
        <v>151</v>
      </c>
      <c r="AU178" s="227" t="s">
        <v>82</v>
      </c>
      <c r="AY178" s="16" t="s">
        <v>111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6" t="s">
        <v>80</v>
      </c>
      <c r="BK178" s="228">
        <f>ROUND(I178*H178,2)</f>
        <v>0</v>
      </c>
      <c r="BL178" s="16" t="s">
        <v>139</v>
      </c>
      <c r="BM178" s="227" t="s">
        <v>213</v>
      </c>
    </row>
    <row r="179" s="1" customFormat="1">
      <c r="B179" s="37"/>
      <c r="C179" s="38"/>
      <c r="D179" s="229" t="s">
        <v>121</v>
      </c>
      <c r="E179" s="38"/>
      <c r="F179" s="230" t="s">
        <v>214</v>
      </c>
      <c r="G179" s="38"/>
      <c r="H179" s="38"/>
      <c r="I179" s="132"/>
      <c r="J179" s="38"/>
      <c r="K179" s="38"/>
      <c r="L179" s="42"/>
      <c r="M179" s="231"/>
      <c r="N179" s="85"/>
      <c r="O179" s="85"/>
      <c r="P179" s="85"/>
      <c r="Q179" s="85"/>
      <c r="R179" s="85"/>
      <c r="S179" s="85"/>
      <c r="T179" s="86"/>
      <c r="AT179" s="16" t="s">
        <v>121</v>
      </c>
      <c r="AU179" s="16" t="s">
        <v>82</v>
      </c>
    </row>
    <row r="180" s="12" customFormat="1">
      <c r="B180" s="232"/>
      <c r="C180" s="233"/>
      <c r="D180" s="229" t="s">
        <v>141</v>
      </c>
      <c r="E180" s="234" t="s">
        <v>1</v>
      </c>
      <c r="F180" s="235" t="s">
        <v>204</v>
      </c>
      <c r="G180" s="233"/>
      <c r="H180" s="234" t="s">
        <v>1</v>
      </c>
      <c r="I180" s="236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141</v>
      </c>
      <c r="AU180" s="241" t="s">
        <v>82</v>
      </c>
      <c r="AV180" s="12" t="s">
        <v>80</v>
      </c>
      <c r="AW180" s="12" t="s">
        <v>32</v>
      </c>
      <c r="AX180" s="12" t="s">
        <v>75</v>
      </c>
      <c r="AY180" s="241" t="s">
        <v>111</v>
      </c>
    </row>
    <row r="181" s="12" customFormat="1">
      <c r="B181" s="232"/>
      <c r="C181" s="233"/>
      <c r="D181" s="229" t="s">
        <v>141</v>
      </c>
      <c r="E181" s="234" t="s">
        <v>1</v>
      </c>
      <c r="F181" s="235" t="s">
        <v>205</v>
      </c>
      <c r="G181" s="233"/>
      <c r="H181" s="234" t="s">
        <v>1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141</v>
      </c>
      <c r="AU181" s="241" t="s">
        <v>82</v>
      </c>
      <c r="AV181" s="12" t="s">
        <v>80</v>
      </c>
      <c r="AW181" s="12" t="s">
        <v>32</v>
      </c>
      <c r="AX181" s="12" t="s">
        <v>75</v>
      </c>
      <c r="AY181" s="241" t="s">
        <v>111</v>
      </c>
    </row>
    <row r="182" s="12" customFormat="1">
      <c r="B182" s="232"/>
      <c r="C182" s="233"/>
      <c r="D182" s="229" t="s">
        <v>141</v>
      </c>
      <c r="E182" s="234" t="s">
        <v>1</v>
      </c>
      <c r="F182" s="235" t="s">
        <v>206</v>
      </c>
      <c r="G182" s="233"/>
      <c r="H182" s="234" t="s">
        <v>1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141</v>
      </c>
      <c r="AU182" s="241" t="s">
        <v>82</v>
      </c>
      <c r="AV182" s="12" t="s">
        <v>80</v>
      </c>
      <c r="AW182" s="12" t="s">
        <v>32</v>
      </c>
      <c r="AX182" s="12" t="s">
        <v>75</v>
      </c>
      <c r="AY182" s="241" t="s">
        <v>111</v>
      </c>
    </row>
    <row r="183" s="12" customFormat="1">
      <c r="B183" s="232"/>
      <c r="C183" s="233"/>
      <c r="D183" s="229" t="s">
        <v>141</v>
      </c>
      <c r="E183" s="234" t="s">
        <v>1</v>
      </c>
      <c r="F183" s="235" t="s">
        <v>215</v>
      </c>
      <c r="G183" s="233"/>
      <c r="H183" s="234" t="s">
        <v>1</v>
      </c>
      <c r="I183" s="236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141</v>
      </c>
      <c r="AU183" s="241" t="s">
        <v>82</v>
      </c>
      <c r="AV183" s="12" t="s">
        <v>80</v>
      </c>
      <c r="AW183" s="12" t="s">
        <v>32</v>
      </c>
      <c r="AX183" s="12" t="s">
        <v>75</v>
      </c>
      <c r="AY183" s="241" t="s">
        <v>111</v>
      </c>
    </row>
    <row r="184" s="13" customFormat="1">
      <c r="B184" s="242"/>
      <c r="C184" s="243"/>
      <c r="D184" s="229" t="s">
        <v>141</v>
      </c>
      <c r="E184" s="244" t="s">
        <v>1</v>
      </c>
      <c r="F184" s="245" t="s">
        <v>216</v>
      </c>
      <c r="G184" s="243"/>
      <c r="H184" s="246">
        <v>7.5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AT184" s="252" t="s">
        <v>141</v>
      </c>
      <c r="AU184" s="252" t="s">
        <v>82</v>
      </c>
      <c r="AV184" s="13" t="s">
        <v>82</v>
      </c>
      <c r="AW184" s="13" t="s">
        <v>32</v>
      </c>
      <c r="AX184" s="13" t="s">
        <v>75</v>
      </c>
      <c r="AY184" s="252" t="s">
        <v>111</v>
      </c>
    </row>
    <row r="185" s="12" customFormat="1">
      <c r="B185" s="232"/>
      <c r="C185" s="233"/>
      <c r="D185" s="229" t="s">
        <v>141</v>
      </c>
      <c r="E185" s="234" t="s">
        <v>1</v>
      </c>
      <c r="F185" s="235" t="s">
        <v>217</v>
      </c>
      <c r="G185" s="233"/>
      <c r="H185" s="234" t="s">
        <v>1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141</v>
      </c>
      <c r="AU185" s="241" t="s">
        <v>82</v>
      </c>
      <c r="AV185" s="12" t="s">
        <v>80</v>
      </c>
      <c r="AW185" s="12" t="s">
        <v>32</v>
      </c>
      <c r="AX185" s="12" t="s">
        <v>75</v>
      </c>
      <c r="AY185" s="241" t="s">
        <v>111</v>
      </c>
    </row>
    <row r="186" s="13" customFormat="1">
      <c r="B186" s="242"/>
      <c r="C186" s="243"/>
      <c r="D186" s="229" t="s">
        <v>141</v>
      </c>
      <c r="E186" s="244" t="s">
        <v>1</v>
      </c>
      <c r="F186" s="245" t="s">
        <v>218</v>
      </c>
      <c r="G186" s="243"/>
      <c r="H186" s="246">
        <v>1.5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AT186" s="252" t="s">
        <v>141</v>
      </c>
      <c r="AU186" s="252" t="s">
        <v>82</v>
      </c>
      <c r="AV186" s="13" t="s">
        <v>82</v>
      </c>
      <c r="AW186" s="13" t="s">
        <v>32</v>
      </c>
      <c r="AX186" s="13" t="s">
        <v>75</v>
      </c>
      <c r="AY186" s="252" t="s">
        <v>111</v>
      </c>
    </row>
    <row r="187" s="14" customFormat="1">
      <c r="B187" s="253"/>
      <c r="C187" s="254"/>
      <c r="D187" s="229" t="s">
        <v>141</v>
      </c>
      <c r="E187" s="255" t="s">
        <v>1</v>
      </c>
      <c r="F187" s="256" t="s">
        <v>144</v>
      </c>
      <c r="G187" s="254"/>
      <c r="H187" s="257">
        <v>9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AT187" s="263" t="s">
        <v>141</v>
      </c>
      <c r="AU187" s="263" t="s">
        <v>82</v>
      </c>
      <c r="AV187" s="14" t="s">
        <v>119</v>
      </c>
      <c r="AW187" s="14" t="s">
        <v>32</v>
      </c>
      <c r="AX187" s="14" t="s">
        <v>80</v>
      </c>
      <c r="AY187" s="263" t="s">
        <v>111</v>
      </c>
    </row>
    <row r="188" s="1" customFormat="1" ht="16.5" customHeight="1">
      <c r="B188" s="37"/>
      <c r="C188" s="264" t="s">
        <v>139</v>
      </c>
      <c r="D188" s="264" t="s">
        <v>151</v>
      </c>
      <c r="E188" s="265" t="s">
        <v>219</v>
      </c>
      <c r="F188" s="266" t="s">
        <v>220</v>
      </c>
      <c r="G188" s="267" t="s">
        <v>117</v>
      </c>
      <c r="H188" s="268">
        <v>5</v>
      </c>
      <c r="I188" s="269"/>
      <c r="J188" s="270">
        <f>ROUND(I188*H188,2)</f>
        <v>0</v>
      </c>
      <c r="K188" s="266" t="s">
        <v>118</v>
      </c>
      <c r="L188" s="271"/>
      <c r="M188" s="272" t="s">
        <v>1</v>
      </c>
      <c r="N188" s="273" t="s">
        <v>40</v>
      </c>
      <c r="O188" s="85"/>
      <c r="P188" s="225">
        <f>O188*H188</f>
        <v>0</v>
      </c>
      <c r="Q188" s="225">
        <v>0.00362</v>
      </c>
      <c r="R188" s="225">
        <f>Q188*H188</f>
        <v>0.018099999999999998</v>
      </c>
      <c r="S188" s="225">
        <v>0</v>
      </c>
      <c r="T188" s="226">
        <f>S188*H188</f>
        <v>0</v>
      </c>
      <c r="AR188" s="227" t="s">
        <v>155</v>
      </c>
      <c r="AT188" s="227" t="s">
        <v>151</v>
      </c>
      <c r="AU188" s="227" t="s">
        <v>82</v>
      </c>
      <c r="AY188" s="16" t="s">
        <v>111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6" t="s">
        <v>80</v>
      </c>
      <c r="BK188" s="228">
        <f>ROUND(I188*H188,2)</f>
        <v>0</v>
      </c>
      <c r="BL188" s="16" t="s">
        <v>139</v>
      </c>
      <c r="BM188" s="227" t="s">
        <v>221</v>
      </c>
    </row>
    <row r="189" s="1" customFormat="1">
      <c r="B189" s="37"/>
      <c r="C189" s="38"/>
      <c r="D189" s="229" t="s">
        <v>121</v>
      </c>
      <c r="E189" s="38"/>
      <c r="F189" s="230" t="s">
        <v>220</v>
      </c>
      <c r="G189" s="38"/>
      <c r="H189" s="38"/>
      <c r="I189" s="132"/>
      <c r="J189" s="38"/>
      <c r="K189" s="38"/>
      <c r="L189" s="42"/>
      <c r="M189" s="231"/>
      <c r="N189" s="85"/>
      <c r="O189" s="85"/>
      <c r="P189" s="85"/>
      <c r="Q189" s="85"/>
      <c r="R189" s="85"/>
      <c r="S189" s="85"/>
      <c r="T189" s="86"/>
      <c r="AT189" s="16" t="s">
        <v>121</v>
      </c>
      <c r="AU189" s="16" t="s">
        <v>82</v>
      </c>
    </row>
    <row r="190" s="12" customFormat="1">
      <c r="B190" s="232"/>
      <c r="C190" s="233"/>
      <c r="D190" s="229" t="s">
        <v>141</v>
      </c>
      <c r="E190" s="234" t="s">
        <v>1</v>
      </c>
      <c r="F190" s="235" t="s">
        <v>204</v>
      </c>
      <c r="G190" s="233"/>
      <c r="H190" s="234" t="s">
        <v>1</v>
      </c>
      <c r="I190" s="236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141</v>
      </c>
      <c r="AU190" s="241" t="s">
        <v>82</v>
      </c>
      <c r="AV190" s="12" t="s">
        <v>80</v>
      </c>
      <c r="AW190" s="12" t="s">
        <v>32</v>
      </c>
      <c r="AX190" s="12" t="s">
        <v>75</v>
      </c>
      <c r="AY190" s="241" t="s">
        <v>111</v>
      </c>
    </row>
    <row r="191" s="12" customFormat="1">
      <c r="B191" s="232"/>
      <c r="C191" s="233"/>
      <c r="D191" s="229" t="s">
        <v>141</v>
      </c>
      <c r="E191" s="234" t="s">
        <v>1</v>
      </c>
      <c r="F191" s="235" t="s">
        <v>222</v>
      </c>
      <c r="G191" s="233"/>
      <c r="H191" s="234" t="s">
        <v>1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141</v>
      </c>
      <c r="AU191" s="241" t="s">
        <v>82</v>
      </c>
      <c r="AV191" s="12" t="s">
        <v>80</v>
      </c>
      <c r="AW191" s="12" t="s">
        <v>32</v>
      </c>
      <c r="AX191" s="12" t="s">
        <v>75</v>
      </c>
      <c r="AY191" s="241" t="s">
        <v>111</v>
      </c>
    </row>
    <row r="192" s="13" customFormat="1">
      <c r="B192" s="242"/>
      <c r="C192" s="243"/>
      <c r="D192" s="229" t="s">
        <v>141</v>
      </c>
      <c r="E192" s="244" t="s">
        <v>1</v>
      </c>
      <c r="F192" s="245" t="s">
        <v>145</v>
      </c>
      <c r="G192" s="243"/>
      <c r="H192" s="246">
        <v>5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141</v>
      </c>
      <c r="AU192" s="252" t="s">
        <v>82</v>
      </c>
      <c r="AV192" s="13" t="s">
        <v>82</v>
      </c>
      <c r="AW192" s="13" t="s">
        <v>32</v>
      </c>
      <c r="AX192" s="13" t="s">
        <v>75</v>
      </c>
      <c r="AY192" s="252" t="s">
        <v>111</v>
      </c>
    </row>
    <row r="193" s="14" customFormat="1">
      <c r="B193" s="253"/>
      <c r="C193" s="254"/>
      <c r="D193" s="229" t="s">
        <v>141</v>
      </c>
      <c r="E193" s="255" t="s">
        <v>1</v>
      </c>
      <c r="F193" s="256" t="s">
        <v>144</v>
      </c>
      <c r="G193" s="254"/>
      <c r="H193" s="257">
        <v>5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AT193" s="263" t="s">
        <v>141</v>
      </c>
      <c r="AU193" s="263" t="s">
        <v>82</v>
      </c>
      <c r="AV193" s="14" t="s">
        <v>119</v>
      </c>
      <c r="AW193" s="14" t="s">
        <v>32</v>
      </c>
      <c r="AX193" s="14" t="s">
        <v>80</v>
      </c>
      <c r="AY193" s="263" t="s">
        <v>111</v>
      </c>
    </row>
    <row r="194" s="1" customFormat="1" ht="24" customHeight="1">
      <c r="B194" s="37"/>
      <c r="C194" s="216" t="s">
        <v>223</v>
      </c>
      <c r="D194" s="216" t="s">
        <v>114</v>
      </c>
      <c r="E194" s="217" t="s">
        <v>224</v>
      </c>
      <c r="F194" s="218" t="s">
        <v>225</v>
      </c>
      <c r="G194" s="219" t="s">
        <v>199</v>
      </c>
      <c r="H194" s="220">
        <v>151.65000000000001</v>
      </c>
      <c r="I194" s="221"/>
      <c r="J194" s="222">
        <f>ROUND(I194*H194,2)</f>
        <v>0</v>
      </c>
      <c r="K194" s="218" t="s">
        <v>1</v>
      </c>
      <c r="L194" s="42"/>
      <c r="M194" s="223" t="s">
        <v>1</v>
      </c>
      <c r="N194" s="224" t="s">
        <v>40</v>
      </c>
      <c r="O194" s="85"/>
      <c r="P194" s="225">
        <f>O194*H194</f>
        <v>0</v>
      </c>
      <c r="Q194" s="225">
        <v>0.00013999999999999999</v>
      </c>
      <c r="R194" s="225">
        <f>Q194*H194</f>
        <v>0.021231</v>
      </c>
      <c r="S194" s="225">
        <v>0</v>
      </c>
      <c r="T194" s="226">
        <f>S194*H194</f>
        <v>0</v>
      </c>
      <c r="AR194" s="227" t="s">
        <v>119</v>
      </c>
      <c r="AT194" s="227" t="s">
        <v>114</v>
      </c>
      <c r="AU194" s="227" t="s">
        <v>82</v>
      </c>
      <c r="AY194" s="16" t="s">
        <v>111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6" t="s">
        <v>80</v>
      </c>
      <c r="BK194" s="228">
        <f>ROUND(I194*H194,2)</f>
        <v>0</v>
      </c>
      <c r="BL194" s="16" t="s">
        <v>119</v>
      </c>
      <c r="BM194" s="227" t="s">
        <v>226</v>
      </c>
    </row>
    <row r="195" s="1" customFormat="1">
      <c r="B195" s="37"/>
      <c r="C195" s="38"/>
      <c r="D195" s="229" t="s">
        <v>121</v>
      </c>
      <c r="E195" s="38"/>
      <c r="F195" s="230" t="s">
        <v>227</v>
      </c>
      <c r="G195" s="38"/>
      <c r="H195" s="38"/>
      <c r="I195" s="132"/>
      <c r="J195" s="38"/>
      <c r="K195" s="38"/>
      <c r="L195" s="42"/>
      <c r="M195" s="231"/>
      <c r="N195" s="85"/>
      <c r="O195" s="85"/>
      <c r="P195" s="85"/>
      <c r="Q195" s="85"/>
      <c r="R195" s="85"/>
      <c r="S195" s="85"/>
      <c r="T195" s="86"/>
      <c r="AT195" s="16" t="s">
        <v>121</v>
      </c>
      <c r="AU195" s="16" t="s">
        <v>82</v>
      </c>
    </row>
    <row r="196" s="12" customFormat="1">
      <c r="B196" s="232"/>
      <c r="C196" s="233"/>
      <c r="D196" s="229" t="s">
        <v>141</v>
      </c>
      <c r="E196" s="234" t="s">
        <v>1</v>
      </c>
      <c r="F196" s="235" t="s">
        <v>204</v>
      </c>
      <c r="G196" s="233"/>
      <c r="H196" s="234" t="s">
        <v>1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141</v>
      </c>
      <c r="AU196" s="241" t="s">
        <v>82</v>
      </c>
      <c r="AV196" s="12" t="s">
        <v>80</v>
      </c>
      <c r="AW196" s="12" t="s">
        <v>32</v>
      </c>
      <c r="AX196" s="12" t="s">
        <v>75</v>
      </c>
      <c r="AY196" s="241" t="s">
        <v>111</v>
      </c>
    </row>
    <row r="197" s="12" customFormat="1">
      <c r="B197" s="232"/>
      <c r="C197" s="233"/>
      <c r="D197" s="229" t="s">
        <v>141</v>
      </c>
      <c r="E197" s="234" t="s">
        <v>1</v>
      </c>
      <c r="F197" s="235" t="s">
        <v>205</v>
      </c>
      <c r="G197" s="233"/>
      <c r="H197" s="234" t="s">
        <v>1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141</v>
      </c>
      <c r="AU197" s="241" t="s">
        <v>82</v>
      </c>
      <c r="AV197" s="12" t="s">
        <v>80</v>
      </c>
      <c r="AW197" s="12" t="s">
        <v>32</v>
      </c>
      <c r="AX197" s="12" t="s">
        <v>75</v>
      </c>
      <c r="AY197" s="241" t="s">
        <v>111</v>
      </c>
    </row>
    <row r="198" s="12" customFormat="1">
      <c r="B198" s="232"/>
      <c r="C198" s="233"/>
      <c r="D198" s="229" t="s">
        <v>141</v>
      </c>
      <c r="E198" s="234" t="s">
        <v>1</v>
      </c>
      <c r="F198" s="235" t="s">
        <v>206</v>
      </c>
      <c r="G198" s="233"/>
      <c r="H198" s="234" t="s">
        <v>1</v>
      </c>
      <c r="I198" s="236"/>
      <c r="J198" s="233"/>
      <c r="K198" s="233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141</v>
      </c>
      <c r="AU198" s="241" t="s">
        <v>82</v>
      </c>
      <c r="AV198" s="12" t="s">
        <v>80</v>
      </c>
      <c r="AW198" s="12" t="s">
        <v>32</v>
      </c>
      <c r="AX198" s="12" t="s">
        <v>75</v>
      </c>
      <c r="AY198" s="241" t="s">
        <v>111</v>
      </c>
    </row>
    <row r="199" s="13" customFormat="1">
      <c r="B199" s="242"/>
      <c r="C199" s="243"/>
      <c r="D199" s="229" t="s">
        <v>141</v>
      </c>
      <c r="E199" s="244" t="s">
        <v>1</v>
      </c>
      <c r="F199" s="245" t="s">
        <v>207</v>
      </c>
      <c r="G199" s="243"/>
      <c r="H199" s="246">
        <v>122.40000000000001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141</v>
      </c>
      <c r="AU199" s="252" t="s">
        <v>82</v>
      </c>
      <c r="AV199" s="13" t="s">
        <v>82</v>
      </c>
      <c r="AW199" s="13" t="s">
        <v>32</v>
      </c>
      <c r="AX199" s="13" t="s">
        <v>75</v>
      </c>
      <c r="AY199" s="252" t="s">
        <v>111</v>
      </c>
    </row>
    <row r="200" s="12" customFormat="1">
      <c r="B200" s="232"/>
      <c r="C200" s="233"/>
      <c r="D200" s="229" t="s">
        <v>141</v>
      </c>
      <c r="E200" s="234" t="s">
        <v>1</v>
      </c>
      <c r="F200" s="235" t="s">
        <v>208</v>
      </c>
      <c r="G200" s="233"/>
      <c r="H200" s="234" t="s">
        <v>1</v>
      </c>
      <c r="I200" s="236"/>
      <c r="J200" s="233"/>
      <c r="K200" s="233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141</v>
      </c>
      <c r="AU200" s="241" t="s">
        <v>82</v>
      </c>
      <c r="AV200" s="12" t="s">
        <v>80</v>
      </c>
      <c r="AW200" s="12" t="s">
        <v>32</v>
      </c>
      <c r="AX200" s="12" t="s">
        <v>75</v>
      </c>
      <c r="AY200" s="241" t="s">
        <v>111</v>
      </c>
    </row>
    <row r="201" s="13" customFormat="1">
      <c r="B201" s="242"/>
      <c r="C201" s="243"/>
      <c r="D201" s="229" t="s">
        <v>141</v>
      </c>
      <c r="E201" s="244" t="s">
        <v>1</v>
      </c>
      <c r="F201" s="245" t="s">
        <v>209</v>
      </c>
      <c r="G201" s="243"/>
      <c r="H201" s="246">
        <v>29.25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141</v>
      </c>
      <c r="AU201" s="252" t="s">
        <v>82</v>
      </c>
      <c r="AV201" s="13" t="s">
        <v>82</v>
      </c>
      <c r="AW201" s="13" t="s">
        <v>32</v>
      </c>
      <c r="AX201" s="13" t="s">
        <v>75</v>
      </c>
      <c r="AY201" s="252" t="s">
        <v>111</v>
      </c>
    </row>
    <row r="202" s="14" customFormat="1">
      <c r="B202" s="253"/>
      <c r="C202" s="254"/>
      <c r="D202" s="229" t="s">
        <v>141</v>
      </c>
      <c r="E202" s="255" t="s">
        <v>1</v>
      </c>
      <c r="F202" s="256" t="s">
        <v>144</v>
      </c>
      <c r="G202" s="254"/>
      <c r="H202" s="257">
        <v>151.65000000000001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AT202" s="263" t="s">
        <v>141</v>
      </c>
      <c r="AU202" s="263" t="s">
        <v>82</v>
      </c>
      <c r="AV202" s="14" t="s">
        <v>119</v>
      </c>
      <c r="AW202" s="14" t="s">
        <v>32</v>
      </c>
      <c r="AX202" s="14" t="s">
        <v>80</v>
      </c>
      <c r="AY202" s="263" t="s">
        <v>111</v>
      </c>
    </row>
    <row r="203" s="1" customFormat="1" ht="24" customHeight="1">
      <c r="B203" s="37"/>
      <c r="C203" s="216" t="s">
        <v>228</v>
      </c>
      <c r="D203" s="216" t="s">
        <v>114</v>
      </c>
      <c r="E203" s="217" t="s">
        <v>229</v>
      </c>
      <c r="F203" s="218" t="s">
        <v>230</v>
      </c>
      <c r="G203" s="219" t="s">
        <v>154</v>
      </c>
      <c r="H203" s="220">
        <v>0.14199999999999999</v>
      </c>
      <c r="I203" s="221"/>
      <c r="J203" s="222">
        <f>ROUND(I203*H203,2)</f>
        <v>0</v>
      </c>
      <c r="K203" s="218" t="s">
        <v>118</v>
      </c>
      <c r="L203" s="42"/>
      <c r="M203" s="223" t="s">
        <v>1</v>
      </c>
      <c r="N203" s="224" t="s">
        <v>40</v>
      </c>
      <c r="O203" s="85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AR203" s="227" t="s">
        <v>139</v>
      </c>
      <c r="AT203" s="227" t="s">
        <v>114</v>
      </c>
      <c r="AU203" s="227" t="s">
        <v>82</v>
      </c>
      <c r="AY203" s="16" t="s">
        <v>111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6" t="s">
        <v>80</v>
      </c>
      <c r="BK203" s="228">
        <f>ROUND(I203*H203,2)</f>
        <v>0</v>
      </c>
      <c r="BL203" s="16" t="s">
        <v>139</v>
      </c>
      <c r="BM203" s="227" t="s">
        <v>231</v>
      </c>
    </row>
    <row r="204" s="1" customFormat="1">
      <c r="B204" s="37"/>
      <c r="C204" s="38"/>
      <c r="D204" s="229" t="s">
        <v>121</v>
      </c>
      <c r="E204" s="38"/>
      <c r="F204" s="230" t="s">
        <v>232</v>
      </c>
      <c r="G204" s="38"/>
      <c r="H204" s="38"/>
      <c r="I204" s="132"/>
      <c r="J204" s="38"/>
      <c r="K204" s="38"/>
      <c r="L204" s="42"/>
      <c r="M204" s="231"/>
      <c r="N204" s="85"/>
      <c r="O204" s="85"/>
      <c r="P204" s="85"/>
      <c r="Q204" s="85"/>
      <c r="R204" s="85"/>
      <c r="S204" s="85"/>
      <c r="T204" s="86"/>
      <c r="AT204" s="16" t="s">
        <v>121</v>
      </c>
      <c r="AU204" s="16" t="s">
        <v>82</v>
      </c>
    </row>
    <row r="205" s="1" customFormat="1" ht="24" customHeight="1">
      <c r="B205" s="37"/>
      <c r="C205" s="216" t="s">
        <v>233</v>
      </c>
      <c r="D205" s="216" t="s">
        <v>114</v>
      </c>
      <c r="E205" s="217" t="s">
        <v>234</v>
      </c>
      <c r="F205" s="218" t="s">
        <v>235</v>
      </c>
      <c r="G205" s="219" t="s">
        <v>154</v>
      </c>
      <c r="H205" s="220">
        <v>0.14199999999999999</v>
      </c>
      <c r="I205" s="221"/>
      <c r="J205" s="222">
        <f>ROUND(I205*H205,2)</f>
        <v>0</v>
      </c>
      <c r="K205" s="218" t="s">
        <v>118</v>
      </c>
      <c r="L205" s="42"/>
      <c r="M205" s="223" t="s">
        <v>1</v>
      </c>
      <c r="N205" s="224" t="s">
        <v>40</v>
      </c>
      <c r="O205" s="85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AR205" s="227" t="s">
        <v>139</v>
      </c>
      <c r="AT205" s="227" t="s">
        <v>114</v>
      </c>
      <c r="AU205" s="227" t="s">
        <v>82</v>
      </c>
      <c r="AY205" s="16" t="s">
        <v>111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6" t="s">
        <v>80</v>
      </c>
      <c r="BK205" s="228">
        <f>ROUND(I205*H205,2)</f>
        <v>0</v>
      </c>
      <c r="BL205" s="16" t="s">
        <v>139</v>
      </c>
      <c r="BM205" s="227" t="s">
        <v>236</v>
      </c>
    </row>
    <row r="206" s="1" customFormat="1">
      <c r="B206" s="37"/>
      <c r="C206" s="38"/>
      <c r="D206" s="229" t="s">
        <v>121</v>
      </c>
      <c r="E206" s="38"/>
      <c r="F206" s="230" t="s">
        <v>237</v>
      </c>
      <c r="G206" s="38"/>
      <c r="H206" s="38"/>
      <c r="I206" s="132"/>
      <c r="J206" s="38"/>
      <c r="K206" s="38"/>
      <c r="L206" s="42"/>
      <c r="M206" s="231"/>
      <c r="N206" s="85"/>
      <c r="O206" s="85"/>
      <c r="P206" s="85"/>
      <c r="Q206" s="85"/>
      <c r="R206" s="85"/>
      <c r="S206" s="85"/>
      <c r="T206" s="86"/>
      <c r="AT206" s="16" t="s">
        <v>121</v>
      </c>
      <c r="AU206" s="16" t="s">
        <v>82</v>
      </c>
    </row>
    <row r="207" s="11" customFormat="1" ht="22.8" customHeight="1">
      <c r="B207" s="200"/>
      <c r="C207" s="201"/>
      <c r="D207" s="202" t="s">
        <v>74</v>
      </c>
      <c r="E207" s="214" t="s">
        <v>238</v>
      </c>
      <c r="F207" s="214" t="s">
        <v>239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SUM(P208:P221)</f>
        <v>0</v>
      </c>
      <c r="Q207" s="208"/>
      <c r="R207" s="209">
        <f>SUM(R208:R221)</f>
        <v>0.021569999999999999</v>
      </c>
      <c r="S207" s="208"/>
      <c r="T207" s="210">
        <f>SUM(T208:T221)</f>
        <v>0</v>
      </c>
      <c r="AR207" s="211" t="s">
        <v>82</v>
      </c>
      <c r="AT207" s="212" t="s">
        <v>74</v>
      </c>
      <c r="AU207" s="212" t="s">
        <v>80</v>
      </c>
      <c r="AY207" s="211" t="s">
        <v>111</v>
      </c>
      <c r="BK207" s="213">
        <f>SUM(BK208:BK221)</f>
        <v>0</v>
      </c>
    </row>
    <row r="208" s="1" customFormat="1" ht="24" customHeight="1">
      <c r="B208" s="37"/>
      <c r="C208" s="216" t="s">
        <v>240</v>
      </c>
      <c r="D208" s="216" t="s">
        <v>114</v>
      </c>
      <c r="E208" s="217" t="s">
        <v>241</v>
      </c>
      <c r="F208" s="218" t="s">
        <v>242</v>
      </c>
      <c r="G208" s="219" t="s">
        <v>138</v>
      </c>
      <c r="H208" s="220">
        <v>53.924999999999997</v>
      </c>
      <c r="I208" s="221"/>
      <c r="J208" s="222">
        <f>ROUND(I208*H208,2)</f>
        <v>0</v>
      </c>
      <c r="K208" s="218" t="s">
        <v>118</v>
      </c>
      <c r="L208" s="42"/>
      <c r="M208" s="223" t="s">
        <v>1</v>
      </c>
      <c r="N208" s="224" t="s">
        <v>40</v>
      </c>
      <c r="O208" s="85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AR208" s="227" t="s">
        <v>139</v>
      </c>
      <c r="AT208" s="227" t="s">
        <v>114</v>
      </c>
      <c r="AU208" s="227" t="s">
        <v>82</v>
      </c>
      <c r="AY208" s="16" t="s">
        <v>111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6" t="s">
        <v>80</v>
      </c>
      <c r="BK208" s="228">
        <f>ROUND(I208*H208,2)</f>
        <v>0</v>
      </c>
      <c r="BL208" s="16" t="s">
        <v>139</v>
      </c>
      <c r="BM208" s="227" t="s">
        <v>243</v>
      </c>
    </row>
    <row r="209" s="1" customFormat="1">
      <c r="B209" s="37"/>
      <c r="C209" s="38"/>
      <c r="D209" s="229" t="s">
        <v>121</v>
      </c>
      <c r="E209" s="38"/>
      <c r="F209" s="230" t="s">
        <v>244</v>
      </c>
      <c r="G209" s="38"/>
      <c r="H209" s="38"/>
      <c r="I209" s="132"/>
      <c r="J209" s="38"/>
      <c r="K209" s="38"/>
      <c r="L209" s="42"/>
      <c r="M209" s="231"/>
      <c r="N209" s="85"/>
      <c r="O209" s="85"/>
      <c r="P209" s="85"/>
      <c r="Q209" s="85"/>
      <c r="R209" s="85"/>
      <c r="S209" s="85"/>
      <c r="T209" s="86"/>
      <c r="AT209" s="16" t="s">
        <v>121</v>
      </c>
      <c r="AU209" s="16" t="s">
        <v>82</v>
      </c>
    </row>
    <row r="210" s="12" customFormat="1">
      <c r="B210" s="232"/>
      <c r="C210" s="233"/>
      <c r="D210" s="229" t="s">
        <v>141</v>
      </c>
      <c r="E210" s="234" t="s">
        <v>1</v>
      </c>
      <c r="F210" s="235" t="s">
        <v>172</v>
      </c>
      <c r="G210" s="233"/>
      <c r="H210" s="234" t="s">
        <v>1</v>
      </c>
      <c r="I210" s="236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141</v>
      </c>
      <c r="AU210" s="241" t="s">
        <v>82</v>
      </c>
      <c r="AV210" s="12" t="s">
        <v>80</v>
      </c>
      <c r="AW210" s="12" t="s">
        <v>32</v>
      </c>
      <c r="AX210" s="12" t="s">
        <v>75</v>
      </c>
      <c r="AY210" s="241" t="s">
        <v>111</v>
      </c>
    </row>
    <row r="211" s="13" customFormat="1">
      <c r="B211" s="242"/>
      <c r="C211" s="243"/>
      <c r="D211" s="229" t="s">
        <v>141</v>
      </c>
      <c r="E211" s="244" t="s">
        <v>1</v>
      </c>
      <c r="F211" s="245" t="s">
        <v>245</v>
      </c>
      <c r="G211" s="243"/>
      <c r="H211" s="246">
        <v>45.524999999999999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AT211" s="252" t="s">
        <v>141</v>
      </c>
      <c r="AU211" s="252" t="s">
        <v>82</v>
      </c>
      <c r="AV211" s="13" t="s">
        <v>82</v>
      </c>
      <c r="AW211" s="13" t="s">
        <v>32</v>
      </c>
      <c r="AX211" s="13" t="s">
        <v>75</v>
      </c>
      <c r="AY211" s="252" t="s">
        <v>111</v>
      </c>
    </row>
    <row r="212" s="13" customFormat="1">
      <c r="B212" s="242"/>
      <c r="C212" s="243"/>
      <c r="D212" s="229" t="s">
        <v>141</v>
      </c>
      <c r="E212" s="244" t="s">
        <v>1</v>
      </c>
      <c r="F212" s="245" t="s">
        <v>246</v>
      </c>
      <c r="G212" s="243"/>
      <c r="H212" s="246">
        <v>8.4000000000000004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141</v>
      </c>
      <c r="AU212" s="252" t="s">
        <v>82</v>
      </c>
      <c r="AV212" s="13" t="s">
        <v>82</v>
      </c>
      <c r="AW212" s="13" t="s">
        <v>32</v>
      </c>
      <c r="AX212" s="13" t="s">
        <v>75</v>
      </c>
      <c r="AY212" s="252" t="s">
        <v>111</v>
      </c>
    </row>
    <row r="213" s="14" customFormat="1">
      <c r="B213" s="253"/>
      <c r="C213" s="254"/>
      <c r="D213" s="229" t="s">
        <v>141</v>
      </c>
      <c r="E213" s="255" t="s">
        <v>1</v>
      </c>
      <c r="F213" s="256" t="s">
        <v>144</v>
      </c>
      <c r="G213" s="254"/>
      <c r="H213" s="257">
        <v>53.924999999999997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AT213" s="263" t="s">
        <v>141</v>
      </c>
      <c r="AU213" s="263" t="s">
        <v>82</v>
      </c>
      <c r="AV213" s="14" t="s">
        <v>119</v>
      </c>
      <c r="AW213" s="14" t="s">
        <v>32</v>
      </c>
      <c r="AX213" s="14" t="s">
        <v>80</v>
      </c>
      <c r="AY213" s="263" t="s">
        <v>111</v>
      </c>
    </row>
    <row r="214" s="1" customFormat="1" ht="24" customHeight="1">
      <c r="B214" s="37"/>
      <c r="C214" s="216" t="s">
        <v>7</v>
      </c>
      <c r="D214" s="216" t="s">
        <v>114</v>
      </c>
      <c r="E214" s="217" t="s">
        <v>247</v>
      </c>
      <c r="F214" s="218" t="s">
        <v>248</v>
      </c>
      <c r="G214" s="219" t="s">
        <v>138</v>
      </c>
      <c r="H214" s="220">
        <v>53.924999999999997</v>
      </c>
      <c r="I214" s="221"/>
      <c r="J214" s="222">
        <f>ROUND(I214*H214,2)</f>
        <v>0</v>
      </c>
      <c r="K214" s="218" t="s">
        <v>118</v>
      </c>
      <c r="L214" s="42"/>
      <c r="M214" s="223" t="s">
        <v>1</v>
      </c>
      <c r="N214" s="224" t="s">
        <v>40</v>
      </c>
      <c r="O214" s="85"/>
      <c r="P214" s="225">
        <f>O214*H214</f>
        <v>0</v>
      </c>
      <c r="Q214" s="225">
        <v>0.00013999999999999999</v>
      </c>
      <c r="R214" s="225">
        <f>Q214*H214</f>
        <v>0.0075494999999999989</v>
      </c>
      <c r="S214" s="225">
        <v>0</v>
      </c>
      <c r="T214" s="226">
        <f>S214*H214</f>
        <v>0</v>
      </c>
      <c r="AR214" s="227" t="s">
        <v>139</v>
      </c>
      <c r="AT214" s="227" t="s">
        <v>114</v>
      </c>
      <c r="AU214" s="227" t="s">
        <v>82</v>
      </c>
      <c r="AY214" s="16" t="s">
        <v>111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6" t="s">
        <v>80</v>
      </c>
      <c r="BK214" s="228">
        <f>ROUND(I214*H214,2)</f>
        <v>0</v>
      </c>
      <c r="BL214" s="16" t="s">
        <v>139</v>
      </c>
      <c r="BM214" s="227" t="s">
        <v>249</v>
      </c>
    </row>
    <row r="215" s="1" customFormat="1">
      <c r="B215" s="37"/>
      <c r="C215" s="38"/>
      <c r="D215" s="229" t="s">
        <v>121</v>
      </c>
      <c r="E215" s="38"/>
      <c r="F215" s="230" t="s">
        <v>250</v>
      </c>
      <c r="G215" s="38"/>
      <c r="H215" s="38"/>
      <c r="I215" s="132"/>
      <c r="J215" s="38"/>
      <c r="K215" s="38"/>
      <c r="L215" s="42"/>
      <c r="M215" s="231"/>
      <c r="N215" s="85"/>
      <c r="O215" s="85"/>
      <c r="P215" s="85"/>
      <c r="Q215" s="85"/>
      <c r="R215" s="85"/>
      <c r="S215" s="85"/>
      <c r="T215" s="86"/>
      <c r="AT215" s="16" t="s">
        <v>121</v>
      </c>
      <c r="AU215" s="16" t="s">
        <v>82</v>
      </c>
    </row>
    <row r="216" s="1" customFormat="1" ht="24" customHeight="1">
      <c r="B216" s="37"/>
      <c r="C216" s="216" t="s">
        <v>251</v>
      </c>
      <c r="D216" s="216" t="s">
        <v>114</v>
      </c>
      <c r="E216" s="217" t="s">
        <v>252</v>
      </c>
      <c r="F216" s="218" t="s">
        <v>253</v>
      </c>
      <c r="G216" s="219" t="s">
        <v>138</v>
      </c>
      <c r="H216" s="220">
        <v>53.924999999999997</v>
      </c>
      <c r="I216" s="221"/>
      <c r="J216" s="222">
        <f>ROUND(I216*H216,2)</f>
        <v>0</v>
      </c>
      <c r="K216" s="218" t="s">
        <v>118</v>
      </c>
      <c r="L216" s="42"/>
      <c r="M216" s="223" t="s">
        <v>1</v>
      </c>
      <c r="N216" s="224" t="s">
        <v>40</v>
      </c>
      <c r="O216" s="85"/>
      <c r="P216" s="225">
        <f>O216*H216</f>
        <v>0</v>
      </c>
      <c r="Q216" s="225">
        <v>0.00012999999999999999</v>
      </c>
      <c r="R216" s="225">
        <f>Q216*H216</f>
        <v>0.0070102499999999991</v>
      </c>
      <c r="S216" s="225">
        <v>0</v>
      </c>
      <c r="T216" s="226">
        <f>S216*H216</f>
        <v>0</v>
      </c>
      <c r="AR216" s="227" t="s">
        <v>139</v>
      </c>
      <c r="AT216" s="227" t="s">
        <v>114</v>
      </c>
      <c r="AU216" s="227" t="s">
        <v>82</v>
      </c>
      <c r="AY216" s="16" t="s">
        <v>111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6" t="s">
        <v>80</v>
      </c>
      <c r="BK216" s="228">
        <f>ROUND(I216*H216,2)</f>
        <v>0</v>
      </c>
      <c r="BL216" s="16" t="s">
        <v>139</v>
      </c>
      <c r="BM216" s="227" t="s">
        <v>254</v>
      </c>
    </row>
    <row r="217" s="1" customFormat="1">
      <c r="B217" s="37"/>
      <c r="C217" s="38"/>
      <c r="D217" s="229" t="s">
        <v>121</v>
      </c>
      <c r="E217" s="38"/>
      <c r="F217" s="230" t="s">
        <v>255</v>
      </c>
      <c r="G217" s="38"/>
      <c r="H217" s="38"/>
      <c r="I217" s="132"/>
      <c r="J217" s="38"/>
      <c r="K217" s="38"/>
      <c r="L217" s="42"/>
      <c r="M217" s="231"/>
      <c r="N217" s="85"/>
      <c r="O217" s="85"/>
      <c r="P217" s="85"/>
      <c r="Q217" s="85"/>
      <c r="R217" s="85"/>
      <c r="S217" s="85"/>
      <c r="T217" s="86"/>
      <c r="AT217" s="16" t="s">
        <v>121</v>
      </c>
      <c r="AU217" s="16" t="s">
        <v>82</v>
      </c>
    </row>
    <row r="218" s="1" customFormat="1" ht="24" customHeight="1">
      <c r="B218" s="37"/>
      <c r="C218" s="216" t="s">
        <v>256</v>
      </c>
      <c r="D218" s="216" t="s">
        <v>114</v>
      </c>
      <c r="E218" s="217" t="s">
        <v>257</v>
      </c>
      <c r="F218" s="218" t="s">
        <v>258</v>
      </c>
      <c r="G218" s="219" t="s">
        <v>138</v>
      </c>
      <c r="H218" s="220">
        <v>53.924999999999997</v>
      </c>
      <c r="I218" s="221"/>
      <c r="J218" s="222">
        <f>ROUND(I218*H218,2)</f>
        <v>0</v>
      </c>
      <c r="K218" s="218" t="s">
        <v>118</v>
      </c>
      <c r="L218" s="42"/>
      <c r="M218" s="223" t="s">
        <v>1</v>
      </c>
      <c r="N218" s="224" t="s">
        <v>40</v>
      </c>
      <c r="O218" s="85"/>
      <c r="P218" s="225">
        <f>O218*H218</f>
        <v>0</v>
      </c>
      <c r="Q218" s="225">
        <v>0.00012999999999999999</v>
      </c>
      <c r="R218" s="225">
        <f>Q218*H218</f>
        <v>0.0070102499999999991</v>
      </c>
      <c r="S218" s="225">
        <v>0</v>
      </c>
      <c r="T218" s="226">
        <f>S218*H218</f>
        <v>0</v>
      </c>
      <c r="AR218" s="227" t="s">
        <v>139</v>
      </c>
      <c r="AT218" s="227" t="s">
        <v>114</v>
      </c>
      <c r="AU218" s="227" t="s">
        <v>82</v>
      </c>
      <c r="AY218" s="16" t="s">
        <v>111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6" t="s">
        <v>80</v>
      </c>
      <c r="BK218" s="228">
        <f>ROUND(I218*H218,2)</f>
        <v>0</v>
      </c>
      <c r="BL218" s="16" t="s">
        <v>139</v>
      </c>
      <c r="BM218" s="227" t="s">
        <v>259</v>
      </c>
    </row>
    <row r="219" s="1" customFormat="1">
      <c r="B219" s="37"/>
      <c r="C219" s="38"/>
      <c r="D219" s="229" t="s">
        <v>121</v>
      </c>
      <c r="E219" s="38"/>
      <c r="F219" s="230" t="s">
        <v>260</v>
      </c>
      <c r="G219" s="38"/>
      <c r="H219" s="38"/>
      <c r="I219" s="132"/>
      <c r="J219" s="38"/>
      <c r="K219" s="38"/>
      <c r="L219" s="42"/>
      <c r="M219" s="231"/>
      <c r="N219" s="85"/>
      <c r="O219" s="85"/>
      <c r="P219" s="85"/>
      <c r="Q219" s="85"/>
      <c r="R219" s="85"/>
      <c r="S219" s="85"/>
      <c r="T219" s="86"/>
      <c r="AT219" s="16" t="s">
        <v>121</v>
      </c>
      <c r="AU219" s="16" t="s">
        <v>82</v>
      </c>
    </row>
    <row r="220" s="1" customFormat="1" ht="24" customHeight="1">
      <c r="B220" s="37"/>
      <c r="C220" s="216" t="s">
        <v>261</v>
      </c>
      <c r="D220" s="216" t="s">
        <v>114</v>
      </c>
      <c r="E220" s="217" t="s">
        <v>262</v>
      </c>
      <c r="F220" s="218" t="s">
        <v>263</v>
      </c>
      <c r="G220" s="219" t="s">
        <v>138</v>
      </c>
      <c r="H220" s="220">
        <v>53.924999999999997</v>
      </c>
      <c r="I220" s="221"/>
      <c r="J220" s="222">
        <f>ROUND(I220*H220,2)</f>
        <v>0</v>
      </c>
      <c r="K220" s="218" t="s">
        <v>118</v>
      </c>
      <c r="L220" s="42"/>
      <c r="M220" s="223" t="s">
        <v>1</v>
      </c>
      <c r="N220" s="224" t="s">
        <v>40</v>
      </c>
      <c r="O220" s="85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AR220" s="227" t="s">
        <v>139</v>
      </c>
      <c r="AT220" s="227" t="s">
        <v>114</v>
      </c>
      <c r="AU220" s="227" t="s">
        <v>82</v>
      </c>
      <c r="AY220" s="16" t="s">
        <v>111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6" t="s">
        <v>80</v>
      </c>
      <c r="BK220" s="228">
        <f>ROUND(I220*H220,2)</f>
        <v>0</v>
      </c>
      <c r="BL220" s="16" t="s">
        <v>139</v>
      </c>
      <c r="BM220" s="227" t="s">
        <v>264</v>
      </c>
    </row>
    <row r="221" s="1" customFormat="1">
      <c r="B221" s="37"/>
      <c r="C221" s="38"/>
      <c r="D221" s="229" t="s">
        <v>121</v>
      </c>
      <c r="E221" s="38"/>
      <c r="F221" s="230" t="s">
        <v>265</v>
      </c>
      <c r="G221" s="38"/>
      <c r="H221" s="38"/>
      <c r="I221" s="132"/>
      <c r="J221" s="38"/>
      <c r="K221" s="38"/>
      <c r="L221" s="42"/>
      <c r="M221" s="231"/>
      <c r="N221" s="85"/>
      <c r="O221" s="85"/>
      <c r="P221" s="85"/>
      <c r="Q221" s="85"/>
      <c r="R221" s="85"/>
      <c r="S221" s="85"/>
      <c r="T221" s="86"/>
      <c r="AT221" s="16" t="s">
        <v>121</v>
      </c>
      <c r="AU221" s="16" t="s">
        <v>82</v>
      </c>
    </row>
    <row r="222" s="11" customFormat="1" ht="25.92" customHeight="1">
      <c r="B222" s="200"/>
      <c r="C222" s="201"/>
      <c r="D222" s="202" t="s">
        <v>74</v>
      </c>
      <c r="E222" s="203" t="s">
        <v>266</v>
      </c>
      <c r="F222" s="203" t="s">
        <v>267</v>
      </c>
      <c r="G222" s="201"/>
      <c r="H222" s="201"/>
      <c r="I222" s="204"/>
      <c r="J222" s="205">
        <f>BK222</f>
        <v>0</v>
      </c>
      <c r="K222" s="201"/>
      <c r="L222" s="206"/>
      <c r="M222" s="207"/>
      <c r="N222" s="208"/>
      <c r="O222" s="208"/>
      <c r="P222" s="209">
        <f>SUM(P223:P224)</f>
        <v>0</v>
      </c>
      <c r="Q222" s="208"/>
      <c r="R222" s="209">
        <f>SUM(R223:R224)</f>
        <v>0</v>
      </c>
      <c r="S222" s="208"/>
      <c r="T222" s="210">
        <f>SUM(T223:T224)</f>
        <v>0</v>
      </c>
      <c r="AR222" s="211" t="s">
        <v>119</v>
      </c>
      <c r="AT222" s="212" t="s">
        <v>74</v>
      </c>
      <c r="AU222" s="212" t="s">
        <v>75</v>
      </c>
      <c r="AY222" s="211" t="s">
        <v>111</v>
      </c>
      <c r="BK222" s="213">
        <f>SUM(BK223:BK224)</f>
        <v>0</v>
      </c>
    </row>
    <row r="223" s="1" customFormat="1" ht="24" customHeight="1">
      <c r="B223" s="37"/>
      <c r="C223" s="216" t="s">
        <v>268</v>
      </c>
      <c r="D223" s="216" t="s">
        <v>114</v>
      </c>
      <c r="E223" s="217" t="s">
        <v>269</v>
      </c>
      <c r="F223" s="218" t="s">
        <v>270</v>
      </c>
      <c r="G223" s="219" t="s">
        <v>271</v>
      </c>
      <c r="H223" s="220">
        <v>1</v>
      </c>
      <c r="I223" s="221"/>
      <c r="J223" s="222">
        <f>ROUND(I223*H223,2)</f>
        <v>0</v>
      </c>
      <c r="K223" s="218" t="s">
        <v>1</v>
      </c>
      <c r="L223" s="42"/>
      <c r="M223" s="223" t="s">
        <v>1</v>
      </c>
      <c r="N223" s="224" t="s">
        <v>40</v>
      </c>
      <c r="O223" s="85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227" t="s">
        <v>272</v>
      </c>
      <c r="AT223" s="227" t="s">
        <v>114</v>
      </c>
      <c r="AU223" s="227" t="s">
        <v>80</v>
      </c>
      <c r="AY223" s="16" t="s">
        <v>111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6" t="s">
        <v>80</v>
      </c>
      <c r="BK223" s="228">
        <f>ROUND(I223*H223,2)</f>
        <v>0</v>
      </c>
      <c r="BL223" s="16" t="s">
        <v>272</v>
      </c>
      <c r="BM223" s="227" t="s">
        <v>273</v>
      </c>
    </row>
    <row r="224" s="1" customFormat="1">
      <c r="B224" s="37"/>
      <c r="C224" s="38"/>
      <c r="D224" s="229" t="s">
        <v>121</v>
      </c>
      <c r="E224" s="38"/>
      <c r="F224" s="230" t="s">
        <v>270</v>
      </c>
      <c r="G224" s="38"/>
      <c r="H224" s="38"/>
      <c r="I224" s="132"/>
      <c r="J224" s="38"/>
      <c r="K224" s="38"/>
      <c r="L224" s="42"/>
      <c r="M224" s="275"/>
      <c r="N224" s="276"/>
      <c r="O224" s="276"/>
      <c r="P224" s="276"/>
      <c r="Q224" s="276"/>
      <c r="R224" s="276"/>
      <c r="S224" s="276"/>
      <c r="T224" s="277"/>
      <c r="AT224" s="16" t="s">
        <v>121</v>
      </c>
      <c r="AU224" s="16" t="s">
        <v>80</v>
      </c>
    </row>
    <row r="225" s="1" customFormat="1" ht="6.96" customHeight="1">
      <c r="B225" s="60"/>
      <c r="C225" s="61"/>
      <c r="D225" s="61"/>
      <c r="E225" s="61"/>
      <c r="F225" s="61"/>
      <c r="G225" s="61"/>
      <c r="H225" s="61"/>
      <c r="I225" s="166"/>
      <c r="J225" s="61"/>
      <c r="K225" s="61"/>
      <c r="L225" s="42"/>
    </row>
  </sheetData>
  <sheetProtection sheet="1" autoFilter="0" formatColumns="0" formatRows="0" objects="1" scenarios="1" spinCount="100000" saltValue="wTXRpPwd3S00HBx4UAeLtxbpF+uKEAMEPFDz3OprwLn5C/FkRFmOsnO7gtKeeFUDT7FGU5PAFrGttK3iE9ld3Q==" hashValue="l1nmt1tD0to3wMZZy26iT4E85AnM/Woq6ugL3XfiBZTEPJpd8TBTGCiVhRLL2HBJLYhSvClkxJlUsho2/5TLkw==" algorithmName="SHA-512" password="CC35"/>
  <autoFilter ref="C118:K224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DESKTOP-71UF1KK\Tomáš Slíva</dc:creator>
  <cp:lastModifiedBy>DESKTOP-71UF1KK\Tomáš Slíva</cp:lastModifiedBy>
  <dcterms:created xsi:type="dcterms:W3CDTF">2019-07-14T11:31:33Z</dcterms:created>
  <dcterms:modified xsi:type="dcterms:W3CDTF">2019-07-14T11:31:37Z</dcterms:modified>
</cp:coreProperties>
</file>