
<file path=[Content_Types].xml><?xml version="1.0" encoding="utf-8"?>
<Types xmlns="http://schemas.openxmlformats.org/package/2006/content-types">
  <Default Extension="png" ContentType="image/png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 tabRatio="958"/>
  </bookViews>
  <sheets>
    <sheet name="Rekapitulace stavby" sheetId="1" r:id="rId1"/>
    <sheet name="D.1.01.1 - Stavebně konst..." sheetId="2" r:id="rId2"/>
    <sheet name="D.1.01.4a - Zdravotechnic..." sheetId="3" r:id="rId3"/>
    <sheet name="D.1.01.4b - Ústřední vytá..." sheetId="4" r:id="rId4"/>
    <sheet name="D.1.01.4c - Elektroinstalace" sheetId="5" r:id="rId5"/>
    <sheet name="D.1.01.4d_1 - PTV" sheetId="6" r:id="rId6"/>
    <sheet name="D.1.01.4d_2 - EPS" sheetId="7" r:id="rId7"/>
    <sheet name="D1.01.4.f - Vzduchotechnika" sheetId="8" r:id="rId8"/>
    <sheet name="D.1.11 - Příprava území" sheetId="9" r:id="rId9"/>
    <sheet name="D.1.12 - Sadové úpravy" sheetId="10" r:id="rId10"/>
    <sheet name="D.1.13 - Veřejné osvětlení" sheetId="11" r:id="rId11"/>
    <sheet name="VON - Vedlejší a ostatní ..." sheetId="12" r:id="rId12"/>
  </sheets>
  <definedNames>
    <definedName name="_xlnm._FilterDatabase" localSheetId="1" hidden="1">'D.1.01.1 - Stavebně konst...'!$C$145:$K$849</definedName>
    <definedName name="_xlnm._FilterDatabase" localSheetId="2" hidden="1">'D.1.01.4a - Zdravotechnic...'!$C$128:$K$284</definedName>
    <definedName name="_xlnm._FilterDatabase" localSheetId="3" hidden="1">'D.1.01.4b - Ústřední vytá...'!$C$123:$K$266</definedName>
    <definedName name="_xlnm._FilterDatabase" localSheetId="4" hidden="1">'D.1.01.4c - Elektroinstalace'!$C$117:$K$155</definedName>
    <definedName name="_xlnm._FilterDatabase" localSheetId="5" hidden="1">'D.1.01.4d_1 - PTV'!$C$123:$K$241</definedName>
    <definedName name="_xlnm._FilterDatabase" localSheetId="6" hidden="1">'D.1.01.4d_2 - EPS'!$C$122:$K$171</definedName>
    <definedName name="_xlnm._FilterDatabase" localSheetId="8" hidden="1">'D.1.11 - Příprava území'!$C$125:$K$267</definedName>
    <definedName name="_xlnm._FilterDatabase" localSheetId="9" hidden="1">'D.1.12 - Sadové úpravy'!$C$121:$K$678</definedName>
    <definedName name="_xlnm._FilterDatabase" localSheetId="10" hidden="1">'D.1.13 - Veřejné osvětlení'!$C$119:$K$156</definedName>
    <definedName name="_xlnm._FilterDatabase" localSheetId="7" hidden="1">'D1.01.4.f - Vzduchotechnika'!$C$117:$K$184</definedName>
    <definedName name="_xlnm._FilterDatabase" localSheetId="11" hidden="1">'VON - Vedlejší a ostatní ...'!$C$116:$K$141</definedName>
    <definedName name="_xlnm.Print_Titles" localSheetId="1">'D.1.01.1 - Stavebně konst...'!$145:$145</definedName>
    <definedName name="_xlnm.Print_Titles" localSheetId="2">'D.1.01.4a - Zdravotechnic...'!$128:$128</definedName>
    <definedName name="_xlnm.Print_Titles" localSheetId="3">'D.1.01.4b - Ústřední vytá...'!$123:$123</definedName>
    <definedName name="_xlnm.Print_Titles" localSheetId="4">'D.1.01.4c - Elektroinstalace'!$117:$117</definedName>
    <definedName name="_xlnm.Print_Titles" localSheetId="5">'D.1.01.4d_1 - PTV'!$123:$123</definedName>
    <definedName name="_xlnm.Print_Titles" localSheetId="6">'D.1.01.4d_2 - EPS'!$122:$122</definedName>
    <definedName name="_xlnm.Print_Titles" localSheetId="8">'D.1.11 - Příprava území'!$125:$125</definedName>
    <definedName name="_xlnm.Print_Titles" localSheetId="9">'D.1.12 - Sadové úpravy'!$121:$121</definedName>
    <definedName name="_xlnm.Print_Titles" localSheetId="10">'D.1.13 - Veřejné osvětlení'!$119:$119</definedName>
    <definedName name="_xlnm.Print_Titles" localSheetId="7">'D1.01.4.f - Vzduchotechnika'!$117:$117</definedName>
    <definedName name="_xlnm.Print_Titles" localSheetId="0">'Rekapitulace stavby'!$92:$92</definedName>
    <definedName name="_xlnm.Print_Titles" localSheetId="11">'VON - Vedlejší a ostatní ...'!$116:$116</definedName>
    <definedName name="_xlnm.Print_Area" localSheetId="1">'D.1.01.1 - Stavebně konst...'!$C$4:$J$76,'D.1.01.1 - Stavebně konst...'!$C$82:$J$127,'D.1.01.1 - Stavebně konst...'!$C$133:$K$849</definedName>
    <definedName name="_xlnm.Print_Area" localSheetId="2">'D.1.01.4a - Zdravotechnic...'!$C$4:$J$76,'D.1.01.4a - Zdravotechnic...'!$C$82:$J$110,'D.1.01.4a - Zdravotechnic...'!$C$116:$K$284</definedName>
    <definedName name="_xlnm.Print_Area" localSheetId="3">'D.1.01.4b - Ústřední vytá...'!$C$4:$J$76,'D.1.01.4b - Ústřední vytá...'!$C$82:$J$105,'D.1.01.4b - Ústřední vytá...'!$C$111:$K$266</definedName>
    <definedName name="_xlnm.Print_Area" localSheetId="4">'D.1.01.4c - Elektroinstalace'!$C$4:$J$76,'D.1.01.4c - Elektroinstalace'!$C$82:$J$99,'D.1.01.4c - Elektroinstalace'!$C$105:$K$155</definedName>
    <definedName name="_xlnm.Print_Area" localSheetId="5">'D.1.01.4d_1 - PTV'!$C$4:$J$76,'D.1.01.4d_1 - PTV'!$C$82:$J$103,'D.1.01.4d_1 - PTV'!$C$109:$K$241</definedName>
    <definedName name="_xlnm.Print_Area" localSheetId="6">'D.1.01.4d_2 - EPS'!$C$4:$J$76,'D.1.01.4d_2 - EPS'!$C$82:$J$102,'D.1.01.4d_2 - EPS'!$C$108:$K$171</definedName>
    <definedName name="_xlnm.Print_Area" localSheetId="8">'D.1.11 - Příprava území'!$C$4:$J$76,'D.1.11 - Příprava území'!$C$82:$J$107,'D.1.11 - Příprava území'!$C$113:$K$267</definedName>
    <definedName name="_xlnm.Print_Area" localSheetId="9">'D.1.12 - Sadové úpravy'!$C$4:$J$76,'D.1.12 - Sadové úpravy'!$C$82:$J$103,'D.1.12 - Sadové úpravy'!$C$109:$K$678</definedName>
    <definedName name="_xlnm.Print_Area" localSheetId="10">'D.1.13 - Veřejné osvětlení'!$C$4:$J$76,'D.1.13 - Veřejné osvětlení'!$C$82:$J$101,'D.1.13 - Veřejné osvětlení'!$C$107:$K$156</definedName>
    <definedName name="_xlnm.Print_Area" localSheetId="7">'D1.01.4.f - Vzduchotechnika'!$C$4:$J$76,'D1.01.4.f - Vzduchotechnika'!$C$82:$J$99,'D1.01.4.f - Vzduchotechnika'!$C$105:$K$184</definedName>
    <definedName name="_xlnm.Print_Area" localSheetId="0">'Rekapitulace stavby'!$D$4:$AO$76,'Rekapitulace stavby'!$C$82:$AQ$107</definedName>
    <definedName name="_xlnm.Print_Area" localSheetId="11">'VON - Vedlejší a ostatní ...'!$C$4:$J$76,'VON - Vedlejší a ostatní ...'!$C$82:$J$98,'VON - Vedlejší a ostatní ...'!$C$104:$K$141</definedName>
  </definedNames>
  <calcPr calcId="125725"/>
</workbook>
</file>

<file path=xl/calcChain.xml><?xml version="1.0" encoding="utf-8"?>
<calcChain xmlns="http://schemas.openxmlformats.org/spreadsheetml/2006/main">
  <c r="T128" i="9"/>
  <c r="R128"/>
  <c r="P128"/>
  <c r="BK208"/>
  <c r="BI208"/>
  <c r="BH208"/>
  <c r="BG208"/>
  <c r="BF208"/>
  <c r="BK207"/>
  <c r="BI207"/>
  <c r="BH207"/>
  <c r="BG207"/>
  <c r="BF207"/>
  <c r="BK206"/>
  <c r="BI206"/>
  <c r="BH206"/>
  <c r="BG206"/>
  <c r="BF206"/>
  <c r="T208"/>
  <c r="R208"/>
  <c r="P208"/>
  <c r="T207"/>
  <c r="R207"/>
  <c r="P207"/>
  <c r="T206"/>
  <c r="R206"/>
  <c r="P206"/>
  <c r="J208"/>
  <c r="BE208" s="1"/>
  <c r="J207"/>
  <c r="BE207" s="1"/>
  <c r="J206"/>
  <c r="BE206" s="1"/>
  <c r="BK128" l="1"/>
  <c r="J37" i="12" l="1"/>
  <c r="J36"/>
  <c r="AY106" i="1" s="1"/>
  <c r="J35" i="12"/>
  <c r="AX106" i="1"/>
  <c r="BI136" i="12"/>
  <c r="BH136"/>
  <c r="BG136"/>
  <c r="BF136"/>
  <c r="T136"/>
  <c r="R136"/>
  <c r="P136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92" s="1"/>
  <c r="J23"/>
  <c r="J21"/>
  <c r="E21"/>
  <c r="J113"/>
  <c r="J20"/>
  <c r="J18"/>
  <c r="E18"/>
  <c r="F114"/>
  <c r="J17"/>
  <c r="J15"/>
  <c r="E15"/>
  <c r="F113"/>
  <c r="J14"/>
  <c r="J12"/>
  <c r="J89"/>
  <c r="E7"/>
  <c r="E107" s="1"/>
  <c r="J37" i="11"/>
  <c r="J36"/>
  <c r="AY105" i="1"/>
  <c r="J35" i="11"/>
  <c r="AX105" i="1" s="1"/>
  <c r="BI156" i="11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F114"/>
  <c r="E112"/>
  <c r="F89"/>
  <c r="E87"/>
  <c r="J24"/>
  <c r="E24"/>
  <c r="J117" s="1"/>
  <c r="J23"/>
  <c r="J21"/>
  <c r="E21"/>
  <c r="J116" s="1"/>
  <c r="J20"/>
  <c r="J18"/>
  <c r="E18"/>
  <c r="F117" s="1"/>
  <c r="J17"/>
  <c r="J15"/>
  <c r="E15"/>
  <c r="F116" s="1"/>
  <c r="J14"/>
  <c r="J12"/>
  <c r="J114"/>
  <c r="E7"/>
  <c r="E110" s="1"/>
  <c r="J37" i="10"/>
  <c r="J36"/>
  <c r="AY104" i="1" s="1"/>
  <c r="J35" i="10"/>
  <c r="AX104" i="1"/>
  <c r="BI678" i="10"/>
  <c r="BH678"/>
  <c r="BG678"/>
  <c r="BF678"/>
  <c r="T678"/>
  <c r="R678"/>
  <c r="P678"/>
  <c r="BI677"/>
  <c r="BH677"/>
  <c r="BG677"/>
  <c r="BF677"/>
  <c r="T677"/>
  <c r="R677"/>
  <c r="P677"/>
  <c r="BI676"/>
  <c r="BH676"/>
  <c r="BG676"/>
  <c r="BF676"/>
  <c r="T676"/>
  <c r="R676"/>
  <c r="P676"/>
  <c r="BI675"/>
  <c r="BH675"/>
  <c r="BG675"/>
  <c r="BF675"/>
  <c r="T675"/>
  <c r="R675"/>
  <c r="P675"/>
  <c r="BI670"/>
  <c r="BH670"/>
  <c r="BG670"/>
  <c r="BF670"/>
  <c r="T670"/>
  <c r="R670"/>
  <c r="P670"/>
  <c r="BI666"/>
  <c r="BH666"/>
  <c r="BG666"/>
  <c r="BF666"/>
  <c r="T666"/>
  <c r="R666"/>
  <c r="P666"/>
  <c r="BI662"/>
  <c r="BH662"/>
  <c r="BG662"/>
  <c r="BF662"/>
  <c r="T662"/>
  <c r="R662"/>
  <c r="P662"/>
  <c r="BI656"/>
  <c r="BH656"/>
  <c r="BG656"/>
  <c r="BF656"/>
  <c r="T656"/>
  <c r="R656"/>
  <c r="P656"/>
  <c r="BI650"/>
  <c r="BH650"/>
  <c r="BG650"/>
  <c r="BF650"/>
  <c r="T650"/>
  <c r="R650"/>
  <c r="P650"/>
  <c r="BI646"/>
  <c r="BH646"/>
  <c r="BG646"/>
  <c r="BF646"/>
  <c r="T646"/>
  <c r="R646"/>
  <c r="P646"/>
  <c r="BI642"/>
  <c r="BH642"/>
  <c r="BG642"/>
  <c r="BF642"/>
  <c r="T642"/>
  <c r="R642"/>
  <c r="P642"/>
  <c r="BI638"/>
  <c r="BH638"/>
  <c r="BG638"/>
  <c r="BF638"/>
  <c r="T638"/>
  <c r="R638"/>
  <c r="P638"/>
  <c r="BI634"/>
  <c r="BH634"/>
  <c r="BG634"/>
  <c r="BF634"/>
  <c r="T634"/>
  <c r="R634"/>
  <c r="P634"/>
  <c r="BI628"/>
  <c r="BH628"/>
  <c r="BG628"/>
  <c r="BF628"/>
  <c r="T628"/>
  <c r="R628"/>
  <c r="P628"/>
  <c r="BI624"/>
  <c r="BH624"/>
  <c r="BG624"/>
  <c r="BF624"/>
  <c r="T624"/>
  <c r="R624"/>
  <c r="P624"/>
  <c r="BI620"/>
  <c r="BH620"/>
  <c r="BG620"/>
  <c r="BF620"/>
  <c r="T620"/>
  <c r="R620"/>
  <c r="P620"/>
  <c r="BI614"/>
  <c r="BH614"/>
  <c r="BG614"/>
  <c r="BF614"/>
  <c r="T614"/>
  <c r="R614"/>
  <c r="P614"/>
  <c r="BI608"/>
  <c r="BH608"/>
  <c r="BG608"/>
  <c r="BF608"/>
  <c r="T608"/>
  <c r="R608"/>
  <c r="P608"/>
  <c r="BI602"/>
  <c r="BH602"/>
  <c r="BG602"/>
  <c r="BF602"/>
  <c r="T602"/>
  <c r="R602"/>
  <c r="P602"/>
  <c r="BI596"/>
  <c r="BH596"/>
  <c r="BG596"/>
  <c r="BF596"/>
  <c r="T596"/>
  <c r="R596"/>
  <c r="P596"/>
  <c r="BI590"/>
  <c r="BH590"/>
  <c r="BG590"/>
  <c r="BF590"/>
  <c r="T590"/>
  <c r="R590"/>
  <c r="P590"/>
  <c r="BI571"/>
  <c r="BH571"/>
  <c r="BG571"/>
  <c r="BF571"/>
  <c r="T571"/>
  <c r="R571"/>
  <c r="P571"/>
  <c r="BI567"/>
  <c r="BH567"/>
  <c r="BG567"/>
  <c r="BF567"/>
  <c r="T567"/>
  <c r="R567"/>
  <c r="P567"/>
  <c r="BI563"/>
  <c r="BH563"/>
  <c r="BG563"/>
  <c r="BF563"/>
  <c r="T563"/>
  <c r="R563"/>
  <c r="P563"/>
  <c r="BI559"/>
  <c r="BH559"/>
  <c r="BG559"/>
  <c r="BF559"/>
  <c r="T559"/>
  <c r="R559"/>
  <c r="P559"/>
  <c r="BI555"/>
  <c r="BH555"/>
  <c r="BG555"/>
  <c r="BF555"/>
  <c r="T555"/>
  <c r="R555"/>
  <c r="P555"/>
  <c r="BI551"/>
  <c r="BH551"/>
  <c r="BG551"/>
  <c r="BF551"/>
  <c r="T551"/>
  <c r="R551"/>
  <c r="P551"/>
  <c r="BI547"/>
  <c r="BH547"/>
  <c r="BG547"/>
  <c r="BF547"/>
  <c r="T547"/>
  <c r="R547"/>
  <c r="P547"/>
  <c r="BI543"/>
  <c r="BH543"/>
  <c r="BG543"/>
  <c r="BF543"/>
  <c r="T543"/>
  <c r="R543"/>
  <c r="P543"/>
  <c r="BI539"/>
  <c r="BH539"/>
  <c r="BG539"/>
  <c r="BF539"/>
  <c r="T539"/>
  <c r="R539"/>
  <c r="P539"/>
  <c r="BI535"/>
  <c r="BH535"/>
  <c r="BG535"/>
  <c r="BF535"/>
  <c r="T535"/>
  <c r="R535"/>
  <c r="P535"/>
  <c r="BI531"/>
  <c r="BH531"/>
  <c r="BG531"/>
  <c r="BF531"/>
  <c r="T531"/>
  <c r="R531"/>
  <c r="P531"/>
  <c r="BI527"/>
  <c r="BH527"/>
  <c r="BG527"/>
  <c r="BF527"/>
  <c r="T527"/>
  <c r="R527"/>
  <c r="P527"/>
  <c r="BI523"/>
  <c r="BH523"/>
  <c r="BG523"/>
  <c r="BF523"/>
  <c r="T523"/>
  <c r="R523"/>
  <c r="P523"/>
  <c r="BI519"/>
  <c r="BH519"/>
  <c r="BG519"/>
  <c r="BF519"/>
  <c r="T519"/>
  <c r="R519"/>
  <c r="P519"/>
  <c r="BI515"/>
  <c r="BH515"/>
  <c r="BG515"/>
  <c r="BF515"/>
  <c r="T515"/>
  <c r="R515"/>
  <c r="P515"/>
  <c r="BI511"/>
  <c r="BH511"/>
  <c r="BG511"/>
  <c r="BF511"/>
  <c r="T511"/>
  <c r="R511"/>
  <c r="P511"/>
  <c r="BI507"/>
  <c r="BH507"/>
  <c r="BG507"/>
  <c r="BF507"/>
  <c r="T507"/>
  <c r="R507"/>
  <c r="P507"/>
  <c r="BI503"/>
  <c r="BH503"/>
  <c r="BG503"/>
  <c r="BF503"/>
  <c r="T503"/>
  <c r="R503"/>
  <c r="P503"/>
  <c r="BI499"/>
  <c r="BH499"/>
  <c r="BG499"/>
  <c r="BF499"/>
  <c r="T499"/>
  <c r="R499"/>
  <c r="P499"/>
  <c r="BI495"/>
  <c r="BH495"/>
  <c r="BG495"/>
  <c r="BF495"/>
  <c r="T495"/>
  <c r="R495"/>
  <c r="P495"/>
  <c r="BI491"/>
  <c r="BH491"/>
  <c r="BG491"/>
  <c r="BF491"/>
  <c r="T491"/>
  <c r="R491"/>
  <c r="P491"/>
  <c r="BI487"/>
  <c r="BH487"/>
  <c r="BG487"/>
  <c r="BF487"/>
  <c r="T487"/>
  <c r="R487"/>
  <c r="P487"/>
  <c r="BI483"/>
  <c r="BH483"/>
  <c r="BG483"/>
  <c r="BF483"/>
  <c r="T483"/>
  <c r="R483"/>
  <c r="P483"/>
  <c r="BI479"/>
  <c r="BH479"/>
  <c r="BG479"/>
  <c r="BF479"/>
  <c r="T479"/>
  <c r="R479"/>
  <c r="P479"/>
  <c r="BI475"/>
  <c r="BH475"/>
  <c r="BG475"/>
  <c r="BF475"/>
  <c r="T475"/>
  <c r="R475"/>
  <c r="P475"/>
  <c r="BI467"/>
  <c r="BH467"/>
  <c r="BG467"/>
  <c r="BF467"/>
  <c r="T467"/>
  <c r="R467"/>
  <c r="P467"/>
  <c r="BI462"/>
  <c r="BH462"/>
  <c r="BG462"/>
  <c r="BF462"/>
  <c r="T462"/>
  <c r="R462"/>
  <c r="P462"/>
  <c r="BI458"/>
  <c r="BH458"/>
  <c r="BG458"/>
  <c r="BF458"/>
  <c r="T458"/>
  <c r="R458"/>
  <c r="P458"/>
  <c r="BI454"/>
  <c r="BH454"/>
  <c r="BG454"/>
  <c r="BF454"/>
  <c r="T454"/>
  <c r="R454"/>
  <c r="P454"/>
  <c r="BI450"/>
  <c r="BH450"/>
  <c r="BG450"/>
  <c r="BF450"/>
  <c r="T450"/>
  <c r="R450"/>
  <c r="P450"/>
  <c r="BI446"/>
  <c r="BH446"/>
  <c r="BG446"/>
  <c r="BF446"/>
  <c r="T446"/>
  <c r="R446"/>
  <c r="P446"/>
  <c r="BI440"/>
  <c r="BH440"/>
  <c r="BG440"/>
  <c r="BF440"/>
  <c r="T440"/>
  <c r="R440"/>
  <c r="P440"/>
  <c r="BI434"/>
  <c r="BH434"/>
  <c r="BG434"/>
  <c r="BF434"/>
  <c r="T434"/>
  <c r="R434"/>
  <c r="P434"/>
  <c r="BI428"/>
  <c r="BH428"/>
  <c r="BG428"/>
  <c r="BF428"/>
  <c r="T428"/>
  <c r="R428"/>
  <c r="P428"/>
  <c r="BI422"/>
  <c r="BH422"/>
  <c r="BG422"/>
  <c r="BF422"/>
  <c r="T422"/>
  <c r="R422"/>
  <c r="P422"/>
  <c r="BI416"/>
  <c r="BH416"/>
  <c r="BG416"/>
  <c r="BF416"/>
  <c r="T416"/>
  <c r="R416"/>
  <c r="P416"/>
  <c r="BI410"/>
  <c r="BH410"/>
  <c r="BG410"/>
  <c r="BF410"/>
  <c r="T410"/>
  <c r="R410"/>
  <c r="P410"/>
  <c r="BI404"/>
  <c r="BH404"/>
  <c r="BG404"/>
  <c r="BF404"/>
  <c r="T404"/>
  <c r="R404"/>
  <c r="P404"/>
  <c r="BI399"/>
  <c r="BH399"/>
  <c r="BG399"/>
  <c r="BF399"/>
  <c r="T399"/>
  <c r="R399"/>
  <c r="P399"/>
  <c r="BI395"/>
  <c r="BH395"/>
  <c r="BG395"/>
  <c r="BF395"/>
  <c r="T395"/>
  <c r="R395"/>
  <c r="P395"/>
  <c r="BI391"/>
  <c r="BH391"/>
  <c r="BG391"/>
  <c r="BF391"/>
  <c r="T391"/>
  <c r="R391"/>
  <c r="P391"/>
  <c r="BI387"/>
  <c r="BH387"/>
  <c r="BG387"/>
  <c r="BF387"/>
  <c r="T387"/>
  <c r="R387"/>
  <c r="P387"/>
  <c r="BI383"/>
  <c r="BH383"/>
  <c r="BG383"/>
  <c r="BF383"/>
  <c r="T383"/>
  <c r="R383"/>
  <c r="P383"/>
  <c r="BI379"/>
  <c r="BH379"/>
  <c r="BG379"/>
  <c r="BF379"/>
  <c r="T379"/>
  <c r="R379"/>
  <c r="P379"/>
  <c r="BI378"/>
  <c r="BH378"/>
  <c r="BG378"/>
  <c r="BF378"/>
  <c r="T378"/>
  <c r="R378"/>
  <c r="P378"/>
  <c r="BI373"/>
  <c r="BH373"/>
  <c r="BG373"/>
  <c r="BF373"/>
  <c r="T373"/>
  <c r="R373"/>
  <c r="P373"/>
  <c r="BI369"/>
  <c r="BH369"/>
  <c r="BG369"/>
  <c r="BF369"/>
  <c r="T369"/>
  <c r="R369"/>
  <c r="P369"/>
  <c r="BI365"/>
  <c r="BH365"/>
  <c r="BG365"/>
  <c r="BF365"/>
  <c r="T365"/>
  <c r="R365"/>
  <c r="P365"/>
  <c r="BI353"/>
  <c r="BH353"/>
  <c r="BG353"/>
  <c r="BF353"/>
  <c r="T353"/>
  <c r="R353"/>
  <c r="P353"/>
  <c r="BI349"/>
  <c r="BH349"/>
  <c r="BG349"/>
  <c r="BF349"/>
  <c r="T349"/>
  <c r="R349"/>
  <c r="P349"/>
  <c r="BI345"/>
  <c r="BH345"/>
  <c r="BG345"/>
  <c r="BF345"/>
  <c r="T345"/>
  <c r="R345"/>
  <c r="P345"/>
  <c r="BI337"/>
  <c r="BH337"/>
  <c r="BG337"/>
  <c r="BF337"/>
  <c r="T337"/>
  <c r="R337"/>
  <c r="P337"/>
  <c r="BI333"/>
  <c r="BH333"/>
  <c r="BG333"/>
  <c r="BF333"/>
  <c r="T333"/>
  <c r="R333"/>
  <c r="P333"/>
  <c r="BI329"/>
  <c r="BH329"/>
  <c r="BG329"/>
  <c r="BF329"/>
  <c r="T329"/>
  <c r="R329"/>
  <c r="P329"/>
  <c r="BI325"/>
  <c r="BH325"/>
  <c r="BG325"/>
  <c r="BF325"/>
  <c r="T325"/>
  <c r="R325"/>
  <c r="P325"/>
  <c r="BI321"/>
  <c r="BH321"/>
  <c r="BG321"/>
  <c r="BF321"/>
  <c r="T321"/>
  <c r="R321"/>
  <c r="P321"/>
  <c r="BI317"/>
  <c r="BH317"/>
  <c r="BG317"/>
  <c r="BF317"/>
  <c r="T317"/>
  <c r="R317"/>
  <c r="P317"/>
  <c r="BI311"/>
  <c r="BH311"/>
  <c r="BG311"/>
  <c r="BF311"/>
  <c r="T311"/>
  <c r="R311"/>
  <c r="P311"/>
  <c r="BI307"/>
  <c r="BH307"/>
  <c r="BG307"/>
  <c r="BF307"/>
  <c r="T307"/>
  <c r="R307"/>
  <c r="P307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52"/>
  <c r="BH252"/>
  <c r="BG252"/>
  <c r="BF252"/>
  <c r="T252"/>
  <c r="R252"/>
  <c r="P252"/>
  <c r="BI248"/>
  <c r="BH248"/>
  <c r="BG248"/>
  <c r="BF248"/>
  <c r="T248"/>
  <c r="R248"/>
  <c r="P248"/>
  <c r="BI236"/>
  <c r="BH236"/>
  <c r="BG236"/>
  <c r="BF236"/>
  <c r="T236"/>
  <c r="R236"/>
  <c r="P236"/>
  <c r="BI232"/>
  <c r="BH232"/>
  <c r="BG232"/>
  <c r="BF232"/>
  <c r="T232"/>
  <c r="R232"/>
  <c r="P232"/>
  <c r="BI228"/>
  <c r="BH228"/>
  <c r="BG228"/>
  <c r="BF228"/>
  <c r="T228"/>
  <c r="R228"/>
  <c r="P228"/>
  <c r="BI218"/>
  <c r="BH218"/>
  <c r="BG218"/>
  <c r="BF218"/>
  <c r="T218"/>
  <c r="R218"/>
  <c r="P218"/>
  <c r="BI214"/>
  <c r="BH214"/>
  <c r="BG214"/>
  <c r="BF214"/>
  <c r="T214"/>
  <c r="R214"/>
  <c r="P214"/>
  <c r="BI208"/>
  <c r="BH208"/>
  <c r="BG208"/>
  <c r="BF208"/>
  <c r="T208"/>
  <c r="R208"/>
  <c r="P208"/>
  <c r="BI204"/>
  <c r="BH204"/>
  <c r="BG204"/>
  <c r="BF204"/>
  <c r="T204"/>
  <c r="R204"/>
  <c r="P204"/>
  <c r="BI198"/>
  <c r="BH198"/>
  <c r="BG198"/>
  <c r="BF198"/>
  <c r="T198"/>
  <c r="R198"/>
  <c r="P198"/>
  <c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R186"/>
  <c r="P186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0"/>
  <c r="BH160"/>
  <c r="BG160"/>
  <c r="BF160"/>
  <c r="T160"/>
  <c r="R160"/>
  <c r="P160"/>
  <c r="BI154"/>
  <c r="BH154"/>
  <c r="BG154"/>
  <c r="BF154"/>
  <c r="T154"/>
  <c r="R154"/>
  <c r="P154"/>
  <c r="BI150"/>
  <c r="BH150"/>
  <c r="BG150"/>
  <c r="BF150"/>
  <c r="T150"/>
  <c r="R150"/>
  <c r="P150"/>
  <c r="BI144"/>
  <c r="BH144"/>
  <c r="BG144"/>
  <c r="BF144"/>
  <c r="T144"/>
  <c r="R144"/>
  <c r="P144"/>
  <c r="BI138"/>
  <c r="BH138"/>
  <c r="BG138"/>
  <c r="BF138"/>
  <c r="T138"/>
  <c r="R138"/>
  <c r="P138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R124"/>
  <c r="P124"/>
  <c r="F116"/>
  <c r="E114"/>
  <c r="F89"/>
  <c r="E87"/>
  <c r="J24"/>
  <c r="E24"/>
  <c r="J119" s="1"/>
  <c r="J23"/>
  <c r="J21"/>
  <c r="E21"/>
  <c r="J118" s="1"/>
  <c r="J20"/>
  <c r="J18"/>
  <c r="E18"/>
  <c r="F119" s="1"/>
  <c r="J17"/>
  <c r="J15"/>
  <c r="E15"/>
  <c r="F118" s="1"/>
  <c r="J14"/>
  <c r="J12"/>
  <c r="J116" s="1"/>
  <c r="E7"/>
  <c r="E112"/>
  <c r="J37" i="9"/>
  <c r="J36"/>
  <c r="AY103" i="1" s="1"/>
  <c r="J35" i="9"/>
  <c r="AX103" i="1" s="1"/>
  <c r="BI263" i="9"/>
  <c r="BH263"/>
  <c r="BG263"/>
  <c r="BF263"/>
  <c r="T263"/>
  <c r="T262" s="1"/>
  <c r="T261" s="1"/>
  <c r="R263"/>
  <c r="R262" s="1"/>
  <c r="R261" s="1"/>
  <c r="P263"/>
  <c r="P262" s="1"/>
  <c r="P261" s="1"/>
  <c r="BI260"/>
  <c r="BH260"/>
  <c r="BG260"/>
  <c r="BF260"/>
  <c r="T260"/>
  <c r="T259"/>
  <c r="R260"/>
  <c r="R259" s="1"/>
  <c r="P260"/>
  <c r="P259" s="1"/>
  <c r="BI255"/>
  <c r="BH255"/>
  <c r="BG255"/>
  <c r="BF255"/>
  <c r="T255"/>
  <c r="R255"/>
  <c r="P255"/>
  <c r="BI251"/>
  <c r="BH251"/>
  <c r="BG251"/>
  <c r="BF251"/>
  <c r="T251"/>
  <c r="R251"/>
  <c r="P251"/>
  <c r="BI250"/>
  <c r="BH250"/>
  <c r="BG250"/>
  <c r="BF250"/>
  <c r="T250"/>
  <c r="R250"/>
  <c r="P250"/>
  <c r="BI243"/>
  <c r="BH243"/>
  <c r="BG243"/>
  <c r="BF243"/>
  <c r="T243"/>
  <c r="R243"/>
  <c r="P243"/>
  <c r="BI237"/>
  <c r="BH237"/>
  <c r="BG237"/>
  <c r="BF237"/>
  <c r="T237"/>
  <c r="R237"/>
  <c r="P237"/>
  <c r="BI231"/>
  <c r="BH231"/>
  <c r="BG231"/>
  <c r="BF231"/>
  <c r="T231"/>
  <c r="R231"/>
  <c r="P231"/>
  <c r="BI226"/>
  <c r="BH226"/>
  <c r="BG226"/>
  <c r="BF226"/>
  <c r="T226"/>
  <c r="R226"/>
  <c r="P226"/>
  <c r="BI221"/>
  <c r="BH221"/>
  <c r="BG221"/>
  <c r="BF221"/>
  <c r="T221"/>
  <c r="T220" s="1"/>
  <c r="R221"/>
  <c r="P221"/>
  <c r="P220" s="1"/>
  <c r="BI218"/>
  <c r="BH218"/>
  <c r="BG218"/>
  <c r="BF218"/>
  <c r="T218"/>
  <c r="R218"/>
  <c r="P218"/>
  <c r="BI210"/>
  <c r="BH210"/>
  <c r="BG210"/>
  <c r="BF210"/>
  <c r="T210"/>
  <c r="T209" s="1"/>
  <c r="R210"/>
  <c r="R209" s="1"/>
  <c r="P210"/>
  <c r="P209" s="1"/>
  <c r="BI194"/>
  <c r="BH194"/>
  <c r="BG194"/>
  <c r="BF194"/>
  <c r="T194"/>
  <c r="R194"/>
  <c r="P194"/>
  <c r="BI189"/>
  <c r="BH189"/>
  <c r="BG189"/>
  <c r="BF189"/>
  <c r="T189"/>
  <c r="R189"/>
  <c r="P189"/>
  <c r="BI184"/>
  <c r="BH184"/>
  <c r="BG184"/>
  <c r="BF184"/>
  <c r="T184"/>
  <c r="R184"/>
  <c r="P184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59"/>
  <c r="BH159"/>
  <c r="BG159"/>
  <c r="BF159"/>
  <c r="T159"/>
  <c r="R159"/>
  <c r="P159"/>
  <c r="BI154"/>
  <c r="BH154"/>
  <c r="BG154"/>
  <c r="BF154"/>
  <c r="T154"/>
  <c r="R154"/>
  <c r="P154"/>
  <c r="BI149"/>
  <c r="BH149"/>
  <c r="BG149"/>
  <c r="BF149"/>
  <c r="T149"/>
  <c r="R149"/>
  <c r="P149"/>
  <c r="BI144"/>
  <c r="BH144"/>
  <c r="BG144"/>
  <c r="BF144"/>
  <c r="T144"/>
  <c r="R144"/>
  <c r="P144"/>
  <c r="BI129"/>
  <c r="BH129"/>
  <c r="BG129"/>
  <c r="BF129"/>
  <c r="T129"/>
  <c r="R129"/>
  <c r="P129"/>
  <c r="F120"/>
  <c r="E118"/>
  <c r="F89"/>
  <c r="E87"/>
  <c r="J24"/>
  <c r="E24"/>
  <c r="J123" s="1"/>
  <c r="J23"/>
  <c r="J21"/>
  <c r="E21"/>
  <c r="J122" s="1"/>
  <c r="J20"/>
  <c r="J18"/>
  <c r="E18"/>
  <c r="F123" s="1"/>
  <c r="J17"/>
  <c r="J15"/>
  <c r="E15"/>
  <c r="F122" s="1"/>
  <c r="J14"/>
  <c r="J12"/>
  <c r="J120" s="1"/>
  <c r="E7"/>
  <c r="E116" s="1"/>
  <c r="J37" i="8"/>
  <c r="J36"/>
  <c r="AY102" i="1" s="1"/>
  <c r="J35" i="8"/>
  <c r="AX102" i="1" s="1"/>
  <c r="BI184" i="8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5"/>
  <c r="BH165"/>
  <c r="BG165"/>
  <c r="BF165"/>
  <c r="T165"/>
  <c r="R165"/>
  <c r="P165"/>
  <c r="BI160"/>
  <c r="BH160"/>
  <c r="BG160"/>
  <c r="BF160"/>
  <c r="T160"/>
  <c r="R160"/>
  <c r="P160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4"/>
  <c r="BH144"/>
  <c r="BG144"/>
  <c r="BF144"/>
  <c r="T144"/>
  <c r="R144"/>
  <c r="P144"/>
  <c r="BI139"/>
  <c r="BH139"/>
  <c r="BG139"/>
  <c r="BF139"/>
  <c r="T139"/>
  <c r="R139"/>
  <c r="P139"/>
  <c r="BI131"/>
  <c r="BH131"/>
  <c r="BG131"/>
  <c r="BF131"/>
  <c r="T131"/>
  <c r="R131"/>
  <c r="P131"/>
  <c r="BI120"/>
  <c r="BH120"/>
  <c r="BG120"/>
  <c r="BF120"/>
  <c r="T120"/>
  <c r="R120"/>
  <c r="P120"/>
  <c r="F112"/>
  <c r="E110"/>
  <c r="F89"/>
  <c r="E87"/>
  <c r="J24"/>
  <c r="E24"/>
  <c r="J115"/>
  <c r="J23"/>
  <c r="J21"/>
  <c r="E21"/>
  <c r="J114"/>
  <c r="J20"/>
  <c r="J18"/>
  <c r="E18"/>
  <c r="F115"/>
  <c r="J17"/>
  <c r="J15"/>
  <c r="E15"/>
  <c r="F114"/>
  <c r="J14"/>
  <c r="J12"/>
  <c r="J112" s="1"/>
  <c r="E7"/>
  <c r="E108" s="1"/>
  <c r="J39" i="7"/>
  <c r="J38"/>
  <c r="AY101" i="1"/>
  <c r="J37" i="7"/>
  <c r="AX101" i="1" s="1"/>
  <c r="BI171" i="7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F117"/>
  <c r="E115"/>
  <c r="F91"/>
  <c r="E89"/>
  <c r="J26"/>
  <c r="E26"/>
  <c r="J120"/>
  <c r="J25"/>
  <c r="J23"/>
  <c r="E23"/>
  <c r="J119"/>
  <c r="J22"/>
  <c r="J20"/>
  <c r="E20"/>
  <c r="F120"/>
  <c r="J19"/>
  <c r="J17"/>
  <c r="E17"/>
  <c r="F119"/>
  <c r="J16"/>
  <c r="J14"/>
  <c r="J117" s="1"/>
  <c r="E7"/>
  <c r="E111" s="1"/>
  <c r="J39" i="6"/>
  <c r="J38"/>
  <c r="AY100" i="1"/>
  <c r="J37" i="6"/>
  <c r="AX100" i="1"/>
  <c r="BI241" i="6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08"/>
  <c r="BH208"/>
  <c r="BG208"/>
  <c r="BF208"/>
  <c r="T208"/>
  <c r="R208"/>
  <c r="P208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39"/>
  <c r="BH139"/>
  <c r="BG139"/>
  <c r="BF139"/>
  <c r="T139"/>
  <c r="R139"/>
  <c r="P139"/>
  <c r="BI127"/>
  <c r="BH127"/>
  <c r="BG127"/>
  <c r="BF127"/>
  <c r="T127"/>
  <c r="R127"/>
  <c r="P127"/>
  <c r="F118"/>
  <c r="E116"/>
  <c r="F91"/>
  <c r="E89"/>
  <c r="J26"/>
  <c r="E26"/>
  <c r="J121" s="1"/>
  <c r="J25"/>
  <c r="J23"/>
  <c r="E23"/>
  <c r="J120" s="1"/>
  <c r="J22"/>
  <c r="J20"/>
  <c r="E20"/>
  <c r="F121" s="1"/>
  <c r="J19"/>
  <c r="J17"/>
  <c r="E17"/>
  <c r="F120" s="1"/>
  <c r="J16"/>
  <c r="J14"/>
  <c r="J118"/>
  <c r="E7"/>
  <c r="E112"/>
  <c r="J37" i="5"/>
  <c r="J36"/>
  <c r="AY98" i="1" s="1"/>
  <c r="J35" i="5"/>
  <c r="AX98" i="1" s="1"/>
  <c r="BI155" i="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F112"/>
  <c r="E110"/>
  <c r="F89"/>
  <c r="E87"/>
  <c r="J24"/>
  <c r="E24"/>
  <c r="J92" s="1"/>
  <c r="J23"/>
  <c r="J21"/>
  <c r="E21"/>
  <c r="J114" s="1"/>
  <c r="J20"/>
  <c r="J18"/>
  <c r="E18"/>
  <c r="F92" s="1"/>
  <c r="J17"/>
  <c r="J15"/>
  <c r="E15"/>
  <c r="F114" s="1"/>
  <c r="J14"/>
  <c r="J12"/>
  <c r="J112"/>
  <c r="E7"/>
  <c r="E85"/>
  <c r="J37" i="4"/>
  <c r="J36"/>
  <c r="AY97" i="1" s="1"/>
  <c r="J35" i="4"/>
  <c r="AX97" i="1" s="1"/>
  <c r="BI266" i="4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2"/>
  <c r="BH242"/>
  <c r="BG242"/>
  <c r="BF242"/>
  <c r="T242"/>
  <c r="R242"/>
  <c r="P242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6"/>
  <c r="BH216"/>
  <c r="BG216"/>
  <c r="BF216"/>
  <c r="T216"/>
  <c r="R216"/>
  <c r="P216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198"/>
  <c r="BH198"/>
  <c r="BG198"/>
  <c r="BF198"/>
  <c r="T198"/>
  <c r="R198"/>
  <c r="P198"/>
  <c r="BI195"/>
  <c r="BH195"/>
  <c r="BG195"/>
  <c r="BF195"/>
  <c r="T195"/>
  <c r="R195"/>
  <c r="P195"/>
  <c r="BI191"/>
  <c r="BH191"/>
  <c r="BG191"/>
  <c r="BF191"/>
  <c r="T191"/>
  <c r="R191"/>
  <c r="P191"/>
  <c r="BI188"/>
  <c r="BH188"/>
  <c r="BG188"/>
  <c r="BF188"/>
  <c r="T188"/>
  <c r="R188"/>
  <c r="P188"/>
  <c r="BI184"/>
  <c r="BH184"/>
  <c r="BG184"/>
  <c r="BF184"/>
  <c r="T184"/>
  <c r="R184"/>
  <c r="P184"/>
  <c r="BI178"/>
  <c r="BH178"/>
  <c r="BG178"/>
  <c r="BF178"/>
  <c r="T178"/>
  <c r="R178"/>
  <c r="P178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2"/>
  <c r="BH162"/>
  <c r="BG162"/>
  <c r="BF162"/>
  <c r="T162"/>
  <c r="R162"/>
  <c r="P162"/>
  <c r="BI161"/>
  <c r="BH161"/>
  <c r="BG161"/>
  <c r="BF161"/>
  <c r="T161"/>
  <c r="R161"/>
  <c r="P161"/>
  <c r="BI155"/>
  <c r="BH155"/>
  <c r="BG155"/>
  <c r="BF155"/>
  <c r="T155"/>
  <c r="R155"/>
  <c r="P155"/>
  <c r="BI152"/>
  <c r="BH152"/>
  <c r="BG152"/>
  <c r="BF152"/>
  <c r="T152"/>
  <c r="R152"/>
  <c r="P152"/>
  <c r="BI147"/>
  <c r="BH147"/>
  <c r="BG147"/>
  <c r="BF147"/>
  <c r="T147"/>
  <c r="R147"/>
  <c r="P147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F118"/>
  <c r="E116"/>
  <c r="F89"/>
  <c r="E87"/>
  <c r="J24"/>
  <c r="E24"/>
  <c r="J121" s="1"/>
  <c r="J23"/>
  <c r="J21"/>
  <c r="E21"/>
  <c r="J91" s="1"/>
  <c r="J20"/>
  <c r="J18"/>
  <c r="E18"/>
  <c r="F121" s="1"/>
  <c r="J17"/>
  <c r="J15"/>
  <c r="E15"/>
  <c r="F120" s="1"/>
  <c r="J14"/>
  <c r="J12"/>
  <c r="J118" s="1"/>
  <c r="E7"/>
  <c r="E114" s="1"/>
  <c r="J37" i="3"/>
  <c r="J36"/>
  <c r="AY96" i="1" s="1"/>
  <c r="J35" i="3"/>
  <c r="AX96" i="1"/>
  <c r="BI282" i="3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6"/>
  <c r="BH266"/>
  <c r="BG266"/>
  <c r="BF266"/>
  <c r="T266"/>
  <c r="R266"/>
  <c r="P266"/>
  <c r="BI264"/>
  <c r="BH264"/>
  <c r="BG264"/>
  <c r="BF264"/>
  <c r="T264"/>
  <c r="T263"/>
  <c r="R264"/>
  <c r="R263" s="1"/>
  <c r="P264"/>
  <c r="P263"/>
  <c r="BI259"/>
  <c r="BH259"/>
  <c r="BG259"/>
  <c r="BF259"/>
  <c r="T259"/>
  <c r="T258" s="1"/>
  <c r="R259"/>
  <c r="R258"/>
  <c r="P259"/>
  <c r="P258" s="1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0"/>
  <c r="BH230"/>
  <c r="BG230"/>
  <c r="BF230"/>
  <c r="T230"/>
  <c r="T229" s="1"/>
  <c r="R230"/>
  <c r="R229" s="1"/>
  <c r="P230"/>
  <c r="P229" s="1"/>
  <c r="BI226"/>
  <c r="BH226"/>
  <c r="BG226"/>
  <c r="BF226"/>
  <c r="T226"/>
  <c r="R226"/>
  <c r="P226"/>
  <c r="BI223"/>
  <c r="BH223"/>
  <c r="BG223"/>
  <c r="BF223"/>
  <c r="T223"/>
  <c r="R223"/>
  <c r="P223"/>
  <c r="BI219"/>
  <c r="BH219"/>
  <c r="BG219"/>
  <c r="BF219"/>
  <c r="T219"/>
  <c r="T218" s="1"/>
  <c r="R219"/>
  <c r="R218" s="1"/>
  <c r="P219"/>
  <c r="P218" s="1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1"/>
  <c r="BH171"/>
  <c r="BG171"/>
  <c r="BF171"/>
  <c r="T171"/>
  <c r="T170"/>
  <c r="R171"/>
  <c r="R170" s="1"/>
  <c r="P171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1"/>
  <c r="BH141"/>
  <c r="BG141"/>
  <c r="BF141"/>
  <c r="T141"/>
  <c r="R141"/>
  <c r="P141"/>
  <c r="BI138"/>
  <c r="BH138"/>
  <c r="BG138"/>
  <c r="BF138"/>
  <c r="T138"/>
  <c r="R138"/>
  <c r="P138"/>
  <c r="BI134"/>
  <c r="BH134"/>
  <c r="BG134"/>
  <c r="BF134"/>
  <c r="T134"/>
  <c r="R134"/>
  <c r="P134"/>
  <c r="BI131"/>
  <c r="BH131"/>
  <c r="BG131"/>
  <c r="BF131"/>
  <c r="T131"/>
  <c r="R131"/>
  <c r="P131"/>
  <c r="F123"/>
  <c r="E121"/>
  <c r="F89"/>
  <c r="E87"/>
  <c r="J24"/>
  <c r="E24"/>
  <c r="J126" s="1"/>
  <c r="J23"/>
  <c r="J21"/>
  <c r="E21"/>
  <c r="J125" s="1"/>
  <c r="J20"/>
  <c r="J18"/>
  <c r="E18"/>
  <c r="F126" s="1"/>
  <c r="J17"/>
  <c r="J15"/>
  <c r="E15"/>
  <c r="F125" s="1"/>
  <c r="J14"/>
  <c r="J12"/>
  <c r="J89"/>
  <c r="E7"/>
  <c r="E85"/>
  <c r="J434" i="2"/>
  <c r="J37"/>
  <c r="J36"/>
  <c r="AY95" i="1"/>
  <c r="J35" i="2"/>
  <c r="AX95" i="1"/>
  <c r="BI846" i="2"/>
  <c r="BH846"/>
  <c r="BG846"/>
  <c r="BF846"/>
  <c r="T846"/>
  <c r="T845"/>
  <c r="T844" s="1"/>
  <c r="R846"/>
  <c r="R845" s="1"/>
  <c r="R844" s="1"/>
  <c r="P846"/>
  <c r="P845"/>
  <c r="P844" s="1"/>
  <c r="BI837"/>
  <c r="BH837"/>
  <c r="BG837"/>
  <c r="BF837"/>
  <c r="T837"/>
  <c r="R837"/>
  <c r="P837"/>
  <c r="BI827"/>
  <c r="BH827"/>
  <c r="BG827"/>
  <c r="BF827"/>
  <c r="T827"/>
  <c r="R827"/>
  <c r="P827"/>
  <c r="BI809"/>
  <c r="BH809"/>
  <c r="BG809"/>
  <c r="BF809"/>
  <c r="T809"/>
  <c r="R809"/>
  <c r="P809"/>
  <c r="BI788"/>
  <c r="BH788"/>
  <c r="BG788"/>
  <c r="BF788"/>
  <c r="T788"/>
  <c r="R788"/>
  <c r="P788"/>
  <c r="BI762"/>
  <c r="BH762"/>
  <c r="BG762"/>
  <c r="BF762"/>
  <c r="T762"/>
  <c r="R762"/>
  <c r="P762"/>
  <c r="BI760"/>
  <c r="BH760"/>
  <c r="BG760"/>
  <c r="BF760"/>
  <c r="T760"/>
  <c r="R760"/>
  <c r="P760"/>
  <c r="BI756"/>
  <c r="BH756"/>
  <c r="BG756"/>
  <c r="BF756"/>
  <c r="T756"/>
  <c r="R756"/>
  <c r="P756"/>
  <c r="BI744"/>
  <c r="BH744"/>
  <c r="BG744"/>
  <c r="BF744"/>
  <c r="T744"/>
  <c r="R744"/>
  <c r="P744"/>
  <c r="BI743"/>
  <c r="BH743"/>
  <c r="BG743"/>
  <c r="BF743"/>
  <c r="T743"/>
  <c r="R743"/>
  <c r="P743"/>
  <c r="BI731"/>
  <c r="BH731"/>
  <c r="BG731"/>
  <c r="BF731"/>
  <c r="T731"/>
  <c r="R731"/>
  <c r="P731"/>
  <c r="BI719"/>
  <c r="BH719"/>
  <c r="BG719"/>
  <c r="BF719"/>
  <c r="T719"/>
  <c r="R719"/>
  <c r="P719"/>
  <c r="BI718"/>
  <c r="BH718"/>
  <c r="BG718"/>
  <c r="BF718"/>
  <c r="T718"/>
  <c r="R718"/>
  <c r="P718"/>
  <c r="BI705"/>
  <c r="BH705"/>
  <c r="BG705"/>
  <c r="BF705"/>
  <c r="T705"/>
  <c r="R705"/>
  <c r="P705"/>
  <c r="BI703"/>
  <c r="BH703"/>
  <c r="BG703"/>
  <c r="BF703"/>
  <c r="T703"/>
  <c r="R703"/>
  <c r="P703"/>
  <c r="BI696"/>
  <c r="BH696"/>
  <c r="BG696"/>
  <c r="BF696"/>
  <c r="T696"/>
  <c r="R696"/>
  <c r="P696"/>
  <c r="BI695"/>
  <c r="BH695"/>
  <c r="BG695"/>
  <c r="BF695"/>
  <c r="T695"/>
  <c r="R695"/>
  <c r="P695"/>
  <c r="BI694"/>
  <c r="BH694"/>
  <c r="BG694"/>
  <c r="BF694"/>
  <c r="T694"/>
  <c r="R694"/>
  <c r="P694"/>
  <c r="BI693"/>
  <c r="BH693"/>
  <c r="BG693"/>
  <c r="BF693"/>
  <c r="T693"/>
  <c r="R693"/>
  <c r="P693"/>
  <c r="BI692"/>
  <c r="BH692"/>
  <c r="BG692"/>
  <c r="BF692"/>
  <c r="T692"/>
  <c r="R692"/>
  <c r="P692"/>
  <c r="BI691"/>
  <c r="BH691"/>
  <c r="BG691"/>
  <c r="BF691"/>
  <c r="T691"/>
  <c r="R691"/>
  <c r="P691"/>
  <c r="BI684"/>
  <c r="BH684"/>
  <c r="BG684"/>
  <c r="BF684"/>
  <c r="T684"/>
  <c r="R684"/>
  <c r="P684"/>
  <c r="BI682"/>
  <c r="BH682"/>
  <c r="BG682"/>
  <c r="BF682"/>
  <c r="T682"/>
  <c r="R682"/>
  <c r="P682"/>
  <c r="BI681"/>
  <c r="BH681"/>
  <c r="BG681"/>
  <c r="BF681"/>
  <c r="T681"/>
  <c r="R681"/>
  <c r="P681"/>
  <c r="BI680"/>
  <c r="BH680"/>
  <c r="BG680"/>
  <c r="BF680"/>
  <c r="T680"/>
  <c r="R680"/>
  <c r="P680"/>
  <c r="BI679"/>
  <c r="BH679"/>
  <c r="BG679"/>
  <c r="BF679"/>
  <c r="T679"/>
  <c r="R679"/>
  <c r="P679"/>
  <c r="BI677"/>
  <c r="BH677"/>
  <c r="BG677"/>
  <c r="BF677"/>
  <c r="T677"/>
  <c r="R677"/>
  <c r="P677"/>
  <c r="BI676"/>
  <c r="BH676"/>
  <c r="BG676"/>
  <c r="BF676"/>
  <c r="T676"/>
  <c r="R676"/>
  <c r="P676"/>
  <c r="BI675"/>
  <c r="BH675"/>
  <c r="BG675"/>
  <c r="BF675"/>
  <c r="T675"/>
  <c r="R675"/>
  <c r="P675"/>
  <c r="BI674"/>
  <c r="BH674"/>
  <c r="BG674"/>
  <c r="BF674"/>
  <c r="T674"/>
  <c r="R674"/>
  <c r="P674"/>
  <c r="BI673"/>
  <c r="BH673"/>
  <c r="BG673"/>
  <c r="BF673"/>
  <c r="T673"/>
  <c r="R673"/>
  <c r="P673"/>
  <c r="BI672"/>
  <c r="BH672"/>
  <c r="BG672"/>
  <c r="BF672"/>
  <c r="T672"/>
  <c r="R672"/>
  <c r="P672"/>
  <c r="BI671"/>
  <c r="BH671"/>
  <c r="BG671"/>
  <c r="BF671"/>
  <c r="T671"/>
  <c r="R671"/>
  <c r="P671"/>
  <c r="BI670"/>
  <c r="BH670"/>
  <c r="BG670"/>
  <c r="BF670"/>
  <c r="T670"/>
  <c r="R670"/>
  <c r="P670"/>
  <c r="BI669"/>
  <c r="BH669"/>
  <c r="BG669"/>
  <c r="BF669"/>
  <c r="T669"/>
  <c r="R669"/>
  <c r="P669"/>
  <c r="BI668"/>
  <c r="BH668"/>
  <c r="BG668"/>
  <c r="BF668"/>
  <c r="T668"/>
  <c r="R668"/>
  <c r="P668"/>
  <c r="BI667"/>
  <c r="BH667"/>
  <c r="BG667"/>
  <c r="BF667"/>
  <c r="T667"/>
  <c r="R667"/>
  <c r="P667"/>
  <c r="BI666"/>
  <c r="BH666"/>
  <c r="BG666"/>
  <c r="BF666"/>
  <c r="T666"/>
  <c r="R666"/>
  <c r="P666"/>
  <c r="BI665"/>
  <c r="BH665"/>
  <c r="BG665"/>
  <c r="BF665"/>
  <c r="T665"/>
  <c r="R665"/>
  <c r="P665"/>
  <c r="BI664"/>
  <c r="BH664"/>
  <c r="BG664"/>
  <c r="BF664"/>
  <c r="T664"/>
  <c r="R664"/>
  <c r="P664"/>
  <c r="BI663"/>
  <c r="BH663"/>
  <c r="BG663"/>
  <c r="BF663"/>
  <c r="T663"/>
  <c r="R663"/>
  <c r="P663"/>
  <c r="BI662"/>
  <c r="BH662"/>
  <c r="BG662"/>
  <c r="BF662"/>
  <c r="T662"/>
  <c r="R662"/>
  <c r="P662"/>
  <c r="BI661"/>
  <c r="BH661"/>
  <c r="BG661"/>
  <c r="BF661"/>
  <c r="T661"/>
  <c r="R661"/>
  <c r="P661"/>
  <c r="BI658"/>
  <c r="BH658"/>
  <c r="BG658"/>
  <c r="BF658"/>
  <c r="T658"/>
  <c r="R658"/>
  <c r="P658"/>
  <c r="BI657"/>
  <c r="BH657"/>
  <c r="BG657"/>
  <c r="BF657"/>
  <c r="T657"/>
  <c r="R657"/>
  <c r="P657"/>
  <c r="BI649"/>
  <c r="BH649"/>
  <c r="BG649"/>
  <c r="BF649"/>
  <c r="T649"/>
  <c r="R649"/>
  <c r="P649"/>
  <c r="BI643"/>
  <c r="BH643"/>
  <c r="BG643"/>
  <c r="BF643"/>
  <c r="T643"/>
  <c r="R643"/>
  <c r="P643"/>
  <c r="BI642"/>
  <c r="BH642"/>
  <c r="BG642"/>
  <c r="BF642"/>
  <c r="T642"/>
  <c r="R642"/>
  <c r="P642"/>
  <c r="BI641"/>
  <c r="BH641"/>
  <c r="BG641"/>
  <c r="BF641"/>
  <c r="T641"/>
  <c r="R641"/>
  <c r="P641"/>
  <c r="BI640"/>
  <c r="BH640"/>
  <c r="BG640"/>
  <c r="BF640"/>
  <c r="T640"/>
  <c r="R640"/>
  <c r="P640"/>
  <c r="BI638"/>
  <c r="BH638"/>
  <c r="BG638"/>
  <c r="BF638"/>
  <c r="T638"/>
  <c r="R638"/>
  <c r="P638"/>
  <c r="BI637"/>
  <c r="BH637"/>
  <c r="BG637"/>
  <c r="BF637"/>
  <c r="T637"/>
  <c r="R637"/>
  <c r="P637"/>
  <c r="BI636"/>
  <c r="BH636"/>
  <c r="BG636"/>
  <c r="BF636"/>
  <c r="T636"/>
  <c r="R636"/>
  <c r="P636"/>
  <c r="BI634"/>
  <c r="BH634"/>
  <c r="BG634"/>
  <c r="BF634"/>
  <c r="T634"/>
  <c r="R634"/>
  <c r="P634"/>
  <c r="BI626"/>
  <c r="BH626"/>
  <c r="BG626"/>
  <c r="BF626"/>
  <c r="T626"/>
  <c r="R626"/>
  <c r="P626"/>
  <c r="BI625"/>
  <c r="BH625"/>
  <c r="BG625"/>
  <c r="BF625"/>
  <c r="T625"/>
  <c r="R625"/>
  <c r="P625"/>
  <c r="BI624"/>
  <c r="BH624"/>
  <c r="BG624"/>
  <c r="BF624"/>
  <c r="T624"/>
  <c r="R624"/>
  <c r="P624"/>
  <c r="BI623"/>
  <c r="BH623"/>
  <c r="BG623"/>
  <c r="BF623"/>
  <c r="T623"/>
  <c r="R623"/>
  <c r="P623"/>
  <c r="BI622"/>
  <c r="BH622"/>
  <c r="BG622"/>
  <c r="BF622"/>
  <c r="T622"/>
  <c r="R622"/>
  <c r="P622"/>
  <c r="BI621"/>
  <c r="BH621"/>
  <c r="BG621"/>
  <c r="BF621"/>
  <c r="T621"/>
  <c r="R621"/>
  <c r="P621"/>
  <c r="BI620"/>
  <c r="BH620"/>
  <c r="BG620"/>
  <c r="BF620"/>
  <c r="T620"/>
  <c r="R620"/>
  <c r="P620"/>
  <c r="BI618"/>
  <c r="BH618"/>
  <c r="BG618"/>
  <c r="BF618"/>
  <c r="T618"/>
  <c r="R618"/>
  <c r="P618"/>
  <c r="BI612"/>
  <c r="BH612"/>
  <c r="BG612"/>
  <c r="BF612"/>
  <c r="T612"/>
  <c r="R612"/>
  <c r="P612"/>
  <c r="BI606"/>
  <c r="BH606"/>
  <c r="BG606"/>
  <c r="BF606"/>
  <c r="T606"/>
  <c r="R606"/>
  <c r="P606"/>
  <c r="BI605"/>
  <c r="BH605"/>
  <c r="BG605"/>
  <c r="BF605"/>
  <c r="T605"/>
  <c r="R605"/>
  <c r="P605"/>
  <c r="BI599"/>
  <c r="BH599"/>
  <c r="BG599"/>
  <c r="BF599"/>
  <c r="T599"/>
  <c r="R599"/>
  <c r="P599"/>
  <c r="BI594"/>
  <c r="BH594"/>
  <c r="BG594"/>
  <c r="BF594"/>
  <c r="T594"/>
  <c r="R594"/>
  <c r="P594"/>
  <c r="BI592"/>
  <c r="BH592"/>
  <c r="BG592"/>
  <c r="BF592"/>
  <c r="T592"/>
  <c r="R592"/>
  <c r="P592"/>
  <c r="BI584"/>
  <c r="BH584"/>
  <c r="BG584"/>
  <c r="BF584"/>
  <c r="T584"/>
  <c r="R584"/>
  <c r="P584"/>
  <c r="BI576"/>
  <c r="BH576"/>
  <c r="BG576"/>
  <c r="BF576"/>
  <c r="T576"/>
  <c r="R576"/>
  <c r="P576"/>
  <c r="BI574"/>
  <c r="BH574"/>
  <c r="BG574"/>
  <c r="BF574"/>
  <c r="T574"/>
  <c r="R574"/>
  <c r="P574"/>
  <c r="BI569"/>
  <c r="BH569"/>
  <c r="BG569"/>
  <c r="BF569"/>
  <c r="T569"/>
  <c r="R569"/>
  <c r="P569"/>
  <c r="BI567"/>
  <c r="BH567"/>
  <c r="BG567"/>
  <c r="BF567"/>
  <c r="T567"/>
  <c r="R567"/>
  <c r="P567"/>
  <c r="BI560"/>
  <c r="BH560"/>
  <c r="BG560"/>
  <c r="BF560"/>
  <c r="T560"/>
  <c r="R560"/>
  <c r="P560"/>
  <c r="BI556"/>
  <c r="BH556"/>
  <c r="BG556"/>
  <c r="BF556"/>
  <c r="T556"/>
  <c r="R556"/>
  <c r="P556"/>
  <c r="BI552"/>
  <c r="BH552"/>
  <c r="BG552"/>
  <c r="BF552"/>
  <c r="T552"/>
  <c r="R552"/>
  <c r="P552"/>
  <c r="BI548"/>
  <c r="BH548"/>
  <c r="BG548"/>
  <c r="BF548"/>
  <c r="T548"/>
  <c r="R548"/>
  <c r="P548"/>
  <c r="BI544"/>
  <c r="BH544"/>
  <c r="BG544"/>
  <c r="BF544"/>
  <c r="T544"/>
  <c r="R544"/>
  <c r="P544"/>
  <c r="BI542"/>
  <c r="BH542"/>
  <c r="BG542"/>
  <c r="BF542"/>
  <c r="T542"/>
  <c r="R542"/>
  <c r="P542"/>
  <c r="BI537"/>
  <c r="BH537"/>
  <c r="BG537"/>
  <c r="BF537"/>
  <c r="T537"/>
  <c r="R537"/>
  <c r="P537"/>
  <c r="BI532"/>
  <c r="BH532"/>
  <c r="BG532"/>
  <c r="BF532"/>
  <c r="T532"/>
  <c r="R532"/>
  <c r="P532"/>
  <c r="BI527"/>
  <c r="BH527"/>
  <c r="BG527"/>
  <c r="BF527"/>
  <c r="T527"/>
  <c r="R527"/>
  <c r="P527"/>
  <c r="BI522"/>
  <c r="BH522"/>
  <c r="BG522"/>
  <c r="BF522"/>
  <c r="T522"/>
  <c r="R522"/>
  <c r="P522"/>
  <c r="BI517"/>
  <c r="BH517"/>
  <c r="BG517"/>
  <c r="BF517"/>
  <c r="T517"/>
  <c r="R517"/>
  <c r="P517"/>
  <c r="BI512"/>
  <c r="BH512"/>
  <c r="BG512"/>
  <c r="BF512"/>
  <c r="T512"/>
  <c r="R512"/>
  <c r="P512"/>
  <c r="BI511"/>
  <c r="BH511"/>
  <c r="BG511"/>
  <c r="BF511"/>
  <c r="T511"/>
  <c r="R511"/>
  <c r="P511"/>
  <c r="BI510"/>
  <c r="BH510"/>
  <c r="BG510"/>
  <c r="BF510"/>
  <c r="T510"/>
  <c r="R510"/>
  <c r="P510"/>
  <c r="BI505"/>
  <c r="BH505"/>
  <c r="BG505"/>
  <c r="BF505"/>
  <c r="T505"/>
  <c r="R505"/>
  <c r="P505"/>
  <c r="BI500"/>
  <c r="BH500"/>
  <c r="BG500"/>
  <c r="BF500"/>
  <c r="T500"/>
  <c r="R500"/>
  <c r="P500"/>
  <c r="BI495"/>
  <c r="BH495"/>
  <c r="BG495"/>
  <c r="BF495"/>
  <c r="T495"/>
  <c r="R495"/>
  <c r="P495"/>
  <c r="BI490"/>
  <c r="BH490"/>
  <c r="BG490"/>
  <c r="BF490"/>
  <c r="T490"/>
  <c r="R490"/>
  <c r="P490"/>
  <c r="BI488"/>
  <c r="BH488"/>
  <c r="BG488"/>
  <c r="BF488"/>
  <c r="T488"/>
  <c r="R488"/>
  <c r="P488"/>
  <c r="BI486"/>
  <c r="BH486"/>
  <c r="BG486"/>
  <c r="BF486"/>
  <c r="T486"/>
  <c r="R486"/>
  <c r="P486"/>
  <c r="BI482"/>
  <c r="BH482"/>
  <c r="BG482"/>
  <c r="BF482"/>
  <c r="T482"/>
  <c r="R482"/>
  <c r="P482"/>
  <c r="BI478"/>
  <c r="BH478"/>
  <c r="BG478"/>
  <c r="BF478"/>
  <c r="T478"/>
  <c r="R478"/>
  <c r="P478"/>
  <c r="BI474"/>
  <c r="BH474"/>
  <c r="BG474"/>
  <c r="BF474"/>
  <c r="T474"/>
  <c r="R474"/>
  <c r="P474"/>
  <c r="BI467"/>
  <c r="BH467"/>
  <c r="BG467"/>
  <c r="BF467"/>
  <c r="T467"/>
  <c r="R467"/>
  <c r="P467"/>
  <c r="BI462"/>
  <c r="BH462"/>
  <c r="BG462"/>
  <c r="BF462"/>
  <c r="T462"/>
  <c r="R462"/>
  <c r="P462"/>
  <c r="BI457"/>
  <c r="BH457"/>
  <c r="BG457"/>
  <c r="BF457"/>
  <c r="T457"/>
  <c r="R457"/>
  <c r="P457"/>
  <c r="BI452"/>
  <c r="BH452"/>
  <c r="BG452"/>
  <c r="BF452"/>
  <c r="T452"/>
  <c r="R452"/>
  <c r="P452"/>
  <c r="BI448"/>
  <c r="BH448"/>
  <c r="BG448"/>
  <c r="BF448"/>
  <c r="T448"/>
  <c r="R448"/>
  <c r="P448"/>
  <c r="BI444"/>
  <c r="BH444"/>
  <c r="BG444"/>
  <c r="BF444"/>
  <c r="T444"/>
  <c r="R444"/>
  <c r="P444"/>
  <c r="BI439"/>
  <c r="BH439"/>
  <c r="BG439"/>
  <c r="BF439"/>
  <c r="T439"/>
  <c r="R439"/>
  <c r="P439"/>
  <c r="BI438"/>
  <c r="BH438"/>
  <c r="BG438"/>
  <c r="BF438"/>
  <c r="T438"/>
  <c r="R438"/>
  <c r="P438"/>
  <c r="BI437"/>
  <c r="BH437"/>
  <c r="BG437"/>
  <c r="BF437"/>
  <c r="T437"/>
  <c r="R437"/>
  <c r="P437"/>
  <c r="J112"/>
  <c r="BI433"/>
  <c r="BH433"/>
  <c r="BG433"/>
  <c r="BF433"/>
  <c r="T433"/>
  <c r="T432" s="1"/>
  <c r="R433"/>
  <c r="R432" s="1"/>
  <c r="P433"/>
  <c r="P432" s="1"/>
  <c r="BI431"/>
  <c r="BH431"/>
  <c r="BG431"/>
  <c r="BF431"/>
  <c r="T431"/>
  <c r="R431"/>
  <c r="P431"/>
  <c r="BI429"/>
  <c r="BH429"/>
  <c r="BG429"/>
  <c r="BF429"/>
  <c r="T429"/>
  <c r="R429"/>
  <c r="P429"/>
  <c r="BI428"/>
  <c r="BH428"/>
  <c r="BG428"/>
  <c r="BF428"/>
  <c r="T428"/>
  <c r="R428"/>
  <c r="P428"/>
  <c r="BI427"/>
  <c r="BH427"/>
  <c r="BG427"/>
  <c r="BF427"/>
  <c r="T427"/>
  <c r="R427"/>
  <c r="P427"/>
  <c r="BI425"/>
  <c r="BH425"/>
  <c r="BG425"/>
  <c r="BF425"/>
  <c r="T425"/>
  <c r="R425"/>
  <c r="P425"/>
  <c r="BI424"/>
  <c r="BH424"/>
  <c r="BG424"/>
  <c r="BF424"/>
  <c r="T424"/>
  <c r="R424"/>
  <c r="P424"/>
  <c r="BI423"/>
  <c r="BH423"/>
  <c r="BG423"/>
  <c r="BF423"/>
  <c r="T423"/>
  <c r="R423"/>
  <c r="P423"/>
  <c r="BI422"/>
  <c r="BH422"/>
  <c r="BG422"/>
  <c r="BF422"/>
  <c r="T422"/>
  <c r="R422"/>
  <c r="P422"/>
  <c r="BI418"/>
  <c r="BH418"/>
  <c r="BG418"/>
  <c r="BF418"/>
  <c r="T418"/>
  <c r="R418"/>
  <c r="P418"/>
  <c r="BI411"/>
  <c r="BH411"/>
  <c r="BG411"/>
  <c r="BF411"/>
  <c r="T411"/>
  <c r="R411"/>
  <c r="P411"/>
  <c r="BI407"/>
  <c r="BH407"/>
  <c r="BG407"/>
  <c r="BF407"/>
  <c r="T407"/>
  <c r="R407"/>
  <c r="P407"/>
  <c r="BI405"/>
  <c r="BH405"/>
  <c r="BG405"/>
  <c r="BF405"/>
  <c r="T405"/>
  <c r="T404" s="1"/>
  <c r="R405"/>
  <c r="R404" s="1"/>
  <c r="P405"/>
  <c r="P404" s="1"/>
  <c r="BI381"/>
  <c r="BH381"/>
  <c r="BG381"/>
  <c r="BF381"/>
  <c r="T381"/>
  <c r="R381"/>
  <c r="P381"/>
  <c r="BI380"/>
  <c r="BH380"/>
  <c r="BG380"/>
  <c r="BF380"/>
  <c r="T380"/>
  <c r="R380"/>
  <c r="P380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2"/>
  <c r="BH372"/>
  <c r="BG372"/>
  <c r="BF372"/>
  <c r="T372"/>
  <c r="R372"/>
  <c r="P372"/>
  <c r="BI368"/>
  <c r="BH368"/>
  <c r="BG368"/>
  <c r="BF368"/>
  <c r="T368"/>
  <c r="R368"/>
  <c r="P368"/>
  <c r="BI360"/>
  <c r="BH360"/>
  <c r="BG360"/>
  <c r="BF360"/>
  <c r="T360"/>
  <c r="R360"/>
  <c r="P360"/>
  <c r="BI353"/>
  <c r="BH353"/>
  <c r="BG353"/>
  <c r="BF353"/>
  <c r="T353"/>
  <c r="R353"/>
  <c r="P353"/>
  <c r="BI352"/>
  <c r="BH352"/>
  <c r="BG352"/>
  <c r="BF352"/>
  <c r="T352"/>
  <c r="R352"/>
  <c r="P352"/>
  <c r="BI345"/>
  <c r="BH345"/>
  <c r="BG345"/>
  <c r="BF345"/>
  <c r="T345"/>
  <c r="R345"/>
  <c r="P345"/>
  <c r="BI343"/>
  <c r="BH343"/>
  <c r="BG343"/>
  <c r="BF343"/>
  <c r="T343"/>
  <c r="R343"/>
  <c r="P343"/>
  <c r="BI338"/>
  <c r="BH338"/>
  <c r="BG338"/>
  <c r="BF338"/>
  <c r="T338"/>
  <c r="R338"/>
  <c r="P338"/>
  <c r="BI334"/>
  <c r="BH334"/>
  <c r="BG334"/>
  <c r="BF334"/>
  <c r="T334"/>
  <c r="R334"/>
  <c r="P334"/>
  <c r="BI324"/>
  <c r="BH324"/>
  <c r="BG324"/>
  <c r="BF324"/>
  <c r="T324"/>
  <c r="R324"/>
  <c r="P324"/>
  <c r="BI323"/>
  <c r="BH323"/>
  <c r="BG323"/>
  <c r="BF323"/>
  <c r="T323"/>
  <c r="R323"/>
  <c r="P323"/>
  <c r="BI321"/>
  <c r="BH321"/>
  <c r="BG321"/>
  <c r="BF321"/>
  <c r="T321"/>
  <c r="R321"/>
  <c r="P321"/>
  <c r="BI316"/>
  <c r="BH316"/>
  <c r="BG316"/>
  <c r="BF316"/>
  <c r="T316"/>
  <c r="R316"/>
  <c r="P316"/>
  <c r="BI308"/>
  <c r="BH308"/>
  <c r="BG308"/>
  <c r="BF308"/>
  <c r="T308"/>
  <c r="R308"/>
  <c r="P308"/>
  <c r="BI306"/>
  <c r="BH306"/>
  <c r="BG306"/>
  <c r="BF306"/>
  <c r="T306"/>
  <c r="R306"/>
  <c r="P306"/>
  <c r="BI301"/>
  <c r="BH301"/>
  <c r="BG301"/>
  <c r="BF301"/>
  <c r="T301"/>
  <c r="R301"/>
  <c r="P301"/>
  <c r="BI299"/>
  <c r="BH299"/>
  <c r="BG299"/>
  <c r="BF299"/>
  <c r="T299"/>
  <c r="R299"/>
  <c r="P299"/>
  <c r="BI293"/>
  <c r="BH293"/>
  <c r="BG293"/>
  <c r="BF293"/>
  <c r="T293"/>
  <c r="R293"/>
  <c r="P293"/>
  <c r="BI291"/>
  <c r="BH291"/>
  <c r="BG291"/>
  <c r="BF291"/>
  <c r="T291"/>
  <c r="R291"/>
  <c r="P291"/>
  <c r="BI287"/>
  <c r="BH287"/>
  <c r="BG287"/>
  <c r="BF287"/>
  <c r="T287"/>
  <c r="R287"/>
  <c r="P287"/>
  <c r="BI285"/>
  <c r="BH285"/>
  <c r="BG285"/>
  <c r="BF285"/>
  <c r="T285"/>
  <c r="R285"/>
  <c r="P285"/>
  <c r="BI281"/>
  <c r="BH281"/>
  <c r="BG281"/>
  <c r="BF281"/>
  <c r="T281"/>
  <c r="R281"/>
  <c r="P281"/>
  <c r="BI279"/>
  <c r="BH279"/>
  <c r="BG279"/>
  <c r="BF279"/>
  <c r="T279"/>
  <c r="R279"/>
  <c r="P279"/>
  <c r="BI275"/>
  <c r="BH275"/>
  <c r="BG275"/>
  <c r="BF275"/>
  <c r="T275"/>
  <c r="R275"/>
  <c r="P275"/>
  <c r="BI268"/>
  <c r="BH268"/>
  <c r="BG268"/>
  <c r="BF268"/>
  <c r="T268"/>
  <c r="R268"/>
  <c r="P268"/>
  <c r="BI264"/>
  <c r="BH264"/>
  <c r="BG264"/>
  <c r="BF264"/>
  <c r="T264"/>
  <c r="R264"/>
  <c r="P264"/>
  <c r="BI263"/>
  <c r="BH263"/>
  <c r="BG263"/>
  <c r="BF263"/>
  <c r="T263"/>
  <c r="T262" s="1"/>
  <c r="R263"/>
  <c r="R262" s="1"/>
  <c r="P263"/>
  <c r="P262" s="1"/>
  <c r="BI258"/>
  <c r="BH258"/>
  <c r="BG258"/>
  <c r="BF258"/>
  <c r="T258"/>
  <c r="T257" s="1"/>
  <c r="R258"/>
  <c r="R257" s="1"/>
  <c r="P258"/>
  <c r="P257" s="1"/>
  <c r="BI253"/>
  <c r="BH253"/>
  <c r="BG253"/>
  <c r="BF253"/>
  <c r="T253"/>
  <c r="R253"/>
  <c r="P253"/>
  <c r="BI252"/>
  <c r="BH252"/>
  <c r="BG252"/>
  <c r="BF252"/>
  <c r="T252"/>
  <c r="R252"/>
  <c r="P252"/>
  <c r="BI248"/>
  <c r="BH248"/>
  <c r="BG248"/>
  <c r="BF248"/>
  <c r="T248"/>
  <c r="R248"/>
  <c r="P248"/>
  <c r="BI244"/>
  <c r="BH244"/>
  <c r="BG244"/>
  <c r="BF244"/>
  <c r="T244"/>
  <c r="R244"/>
  <c r="P244"/>
  <c r="BI240"/>
  <c r="BH240"/>
  <c r="BG240"/>
  <c r="BF240"/>
  <c r="T240"/>
  <c r="R240"/>
  <c r="P240"/>
  <c r="BI236"/>
  <c r="BH236"/>
  <c r="BG236"/>
  <c r="BF236"/>
  <c r="T236"/>
  <c r="R236"/>
  <c r="P236"/>
  <c r="BI235"/>
  <c r="BH235"/>
  <c r="BG235"/>
  <c r="BF235"/>
  <c r="T235"/>
  <c r="R235"/>
  <c r="P235"/>
  <c r="BI231"/>
  <c r="BH231"/>
  <c r="BG231"/>
  <c r="BF231"/>
  <c r="T231"/>
  <c r="R231"/>
  <c r="P231"/>
  <c r="BI230"/>
  <c r="BH230"/>
  <c r="BG230"/>
  <c r="BF230"/>
  <c r="T230"/>
  <c r="R230"/>
  <c r="P230"/>
  <c r="BI226"/>
  <c r="BH226"/>
  <c r="BG226"/>
  <c r="BF226"/>
  <c r="T226"/>
  <c r="R226"/>
  <c r="P226"/>
  <c r="BI223"/>
  <c r="BH223"/>
  <c r="BG223"/>
  <c r="BF223"/>
  <c r="T223"/>
  <c r="R223"/>
  <c r="P223"/>
  <c r="BI219"/>
  <c r="BH219"/>
  <c r="BG219"/>
  <c r="BF219"/>
  <c r="T219"/>
  <c r="R219"/>
  <c r="P219"/>
  <c r="BI214"/>
  <c r="BH214"/>
  <c r="BG214"/>
  <c r="BF214"/>
  <c r="T214"/>
  <c r="T213" s="1"/>
  <c r="R214"/>
  <c r="R213" s="1"/>
  <c r="P214"/>
  <c r="P213" s="1"/>
  <c r="BI210"/>
  <c r="BH210"/>
  <c r="BG210"/>
  <c r="BF210"/>
  <c r="T210"/>
  <c r="R210"/>
  <c r="P210"/>
  <c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195"/>
  <c r="BH195"/>
  <c r="BG195"/>
  <c r="BF195"/>
  <c r="T195"/>
  <c r="R195"/>
  <c r="P195"/>
  <c r="BI194"/>
  <c r="BH194"/>
  <c r="BG194"/>
  <c r="BF194"/>
  <c r="T194"/>
  <c r="R194"/>
  <c r="P194"/>
  <c r="BI190"/>
  <c r="BH190"/>
  <c r="BG190"/>
  <c r="BF190"/>
  <c r="T190"/>
  <c r="R190"/>
  <c r="P190"/>
  <c r="BI185"/>
  <c r="BH185"/>
  <c r="BG185"/>
  <c r="BF185"/>
  <c r="T185"/>
  <c r="R185"/>
  <c r="P185"/>
  <c r="BI181"/>
  <c r="BH181"/>
  <c r="BG181"/>
  <c r="BF181"/>
  <c r="T181"/>
  <c r="R181"/>
  <c r="P181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3"/>
  <c r="BH173"/>
  <c r="BG173"/>
  <c r="BF173"/>
  <c r="T173"/>
  <c r="R173"/>
  <c r="P173"/>
  <c r="BI172"/>
  <c r="BH172"/>
  <c r="BG172"/>
  <c r="BF172"/>
  <c r="T172"/>
  <c r="R172"/>
  <c r="P172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6"/>
  <c r="BH156"/>
  <c r="BG156"/>
  <c r="BF156"/>
  <c r="T156"/>
  <c r="R156"/>
  <c r="P156"/>
  <c r="BI149"/>
  <c r="BH149"/>
  <c r="BG149"/>
  <c r="BF149"/>
  <c r="T149"/>
  <c r="R149"/>
  <c r="P149"/>
  <c r="F140"/>
  <c r="E138"/>
  <c r="F89"/>
  <c r="E87"/>
  <c r="J24"/>
  <c r="E24"/>
  <c r="J92" s="1"/>
  <c r="J23"/>
  <c r="J21"/>
  <c r="E21"/>
  <c r="J142" s="1"/>
  <c r="J20"/>
  <c r="J18"/>
  <c r="E18"/>
  <c r="F143" s="1"/>
  <c r="J17"/>
  <c r="J15"/>
  <c r="E15"/>
  <c r="F142" s="1"/>
  <c r="J14"/>
  <c r="J12"/>
  <c r="J140"/>
  <c r="E7"/>
  <c r="E85"/>
  <c r="L90" i="1"/>
  <c r="AM90"/>
  <c r="AM89"/>
  <c r="L89"/>
  <c r="AM87"/>
  <c r="L87"/>
  <c r="L85"/>
  <c r="L84"/>
  <c r="J136" i="12"/>
  <c r="BK131"/>
  <c r="J130"/>
  <c r="BK129"/>
  <c r="BK128"/>
  <c r="J124"/>
  <c r="J123"/>
  <c r="J121"/>
  <c r="J155" i="11"/>
  <c r="J154"/>
  <c r="BK152"/>
  <c r="J151"/>
  <c r="J149"/>
  <c r="BK145"/>
  <c r="J143"/>
  <c r="BK142"/>
  <c r="J141"/>
  <c r="BK140"/>
  <c r="J137"/>
  <c r="BK133"/>
  <c r="BK131"/>
  <c r="BK128"/>
  <c r="BK125"/>
  <c r="J124"/>
  <c r="J123"/>
  <c r="BK122"/>
  <c r="BK675" i="10"/>
  <c r="BK670"/>
  <c r="BK666"/>
  <c r="BK656"/>
  <c r="BK646"/>
  <c r="BK642"/>
  <c r="J638"/>
  <c r="BK634"/>
  <c r="J628"/>
  <c r="J624"/>
  <c r="BK620"/>
  <c r="BK614"/>
  <c r="J608"/>
  <c r="BK602"/>
  <c r="J596"/>
  <c r="BK590"/>
  <c r="BK571"/>
  <c r="BK567"/>
  <c r="BK563"/>
  <c r="BK559"/>
  <c r="BK555"/>
  <c r="J547"/>
  <c r="BK539"/>
  <c r="J535"/>
  <c r="J527"/>
  <c r="BK523"/>
  <c r="BK515"/>
  <c r="BK511"/>
  <c r="BK507"/>
  <c r="J499"/>
  <c r="BK495"/>
  <c r="BK491"/>
  <c r="BK487"/>
  <c r="BK479"/>
  <c r="BK475"/>
  <c r="J462"/>
  <c r="J458"/>
  <c r="BK450"/>
  <c r="J440"/>
  <c r="J434"/>
  <c r="BK422"/>
  <c r="J416"/>
  <c r="BK410"/>
  <c r="J399"/>
  <c r="J395"/>
  <c r="J391"/>
  <c r="BK379"/>
  <c r="J373"/>
  <c r="J369"/>
  <c r="BK365"/>
  <c r="J349"/>
  <c r="BK333"/>
  <c r="BK329"/>
  <c r="J325"/>
  <c r="BK321"/>
  <c r="BK311"/>
  <c r="J303"/>
  <c r="BK302"/>
  <c r="BK301"/>
  <c r="J299"/>
  <c r="BK298"/>
  <c r="BK297"/>
  <c r="BK296"/>
  <c r="BK294"/>
  <c r="J293"/>
  <c r="BK292"/>
  <c r="BK291"/>
  <c r="BK290"/>
  <c r="J288"/>
  <c r="BK287"/>
  <c r="BK286"/>
  <c r="J284"/>
  <c r="BK282"/>
  <c r="J280"/>
  <c r="BK279"/>
  <c r="BK278"/>
  <c r="BK275"/>
  <c r="J274"/>
  <c r="BK273"/>
  <c r="J272"/>
  <c r="BK271"/>
  <c r="BK270"/>
  <c r="BK269"/>
  <c r="J268"/>
  <c r="BK267"/>
  <c r="J266"/>
  <c r="J154" i="5"/>
  <c r="J153"/>
  <c r="BK152"/>
  <c r="BK151"/>
  <c r="J150"/>
  <c r="J149"/>
  <c r="J147"/>
  <c r="J145"/>
  <c r="J144"/>
  <c r="J143"/>
  <c r="J141"/>
  <c r="BK139"/>
  <c r="J137"/>
  <c r="J136"/>
  <c r="J134"/>
  <c r="BK133"/>
  <c r="J131"/>
  <c r="BK128"/>
  <c r="J125"/>
  <c r="J123"/>
  <c r="J121"/>
  <c r="J120"/>
  <c r="J266" i="4"/>
  <c r="J265"/>
  <c r="BK264"/>
  <c r="BK263"/>
  <c r="J262"/>
  <c r="J258"/>
  <c r="BK255"/>
  <c r="J252"/>
  <c r="BK250"/>
  <c r="BK247"/>
  <c r="BK244"/>
  <c r="BK242"/>
  <c r="J241"/>
  <c r="BK238"/>
  <c r="J235"/>
  <c r="J229"/>
  <c r="BK216"/>
  <c r="BK210"/>
  <c r="J209"/>
  <c r="J206"/>
  <c r="BK203"/>
  <c r="BK198"/>
  <c r="BK191"/>
  <c r="BK184"/>
  <c r="BK178"/>
  <c r="BK170"/>
  <c r="BK167"/>
  <c r="J162"/>
  <c r="BK147"/>
  <c r="J141"/>
  <c r="BK139"/>
  <c r="BK136"/>
  <c r="BK279" i="3"/>
  <c r="BK276"/>
  <c r="J273"/>
  <c r="BK270"/>
  <c r="J266"/>
  <c r="BK264"/>
  <c r="J259"/>
  <c r="J249"/>
  <c r="J243"/>
  <c r="BK240"/>
  <c r="J237"/>
  <c r="BK234"/>
  <c r="BK230"/>
  <c r="J226"/>
  <c r="BK223"/>
  <c r="BK219"/>
  <c r="J214"/>
  <c r="J211"/>
  <c r="BK208"/>
  <c r="J205"/>
  <c r="J202"/>
  <c r="BK199"/>
  <c r="BK196"/>
  <c r="BK190"/>
  <c r="J184"/>
  <c r="J178"/>
  <c r="BK175"/>
  <c r="BK171"/>
  <c r="J167"/>
  <c r="J164"/>
  <c r="J161"/>
  <c r="BK158"/>
  <c r="BK154"/>
  <c r="J151"/>
  <c r="J145"/>
  <c r="J138"/>
  <c r="BK134"/>
  <c r="BK827" i="2"/>
  <c r="J809"/>
  <c r="BK788"/>
  <c r="J762"/>
  <c r="J756"/>
  <c r="BK743"/>
  <c r="BK731"/>
  <c r="J719"/>
  <c r="J718"/>
  <c r="J705"/>
  <c r="J703"/>
  <c r="BK696"/>
  <c r="J696"/>
  <c r="BK694"/>
  <c r="J694"/>
  <c r="BK693"/>
  <c r="J693"/>
  <c r="BK692"/>
  <c r="J692"/>
  <c r="BK691"/>
  <c r="J691"/>
  <c r="BK684"/>
  <c r="J684"/>
  <c r="BK682"/>
  <c r="J682"/>
  <c r="BK681"/>
  <c r="J681"/>
  <c r="BK680"/>
  <c r="J680"/>
  <c r="BK679"/>
  <c r="J679"/>
  <c r="BK677"/>
  <c r="J677"/>
  <c r="BK676"/>
  <c r="J676"/>
  <c r="BK675"/>
  <c r="J675"/>
  <c r="BK674"/>
  <c r="J674"/>
  <c r="BK673"/>
  <c r="J673"/>
  <c r="BK672"/>
  <c r="J672"/>
  <c r="BK671"/>
  <c r="J671"/>
  <c r="BK670"/>
  <c r="J670"/>
  <c r="BK669"/>
  <c r="J669"/>
  <c r="BK668"/>
  <c r="J667"/>
  <c r="BK666"/>
  <c r="BK665"/>
  <c r="BK664"/>
  <c r="J664"/>
  <c r="BK663"/>
  <c r="J663"/>
  <c r="BK662"/>
  <c r="J662"/>
  <c r="J661"/>
  <c r="BK658"/>
  <c r="BK657"/>
  <c r="J657"/>
  <c r="BK649"/>
  <c r="BK643"/>
  <c r="J642"/>
  <c r="BK640"/>
  <c r="BK637"/>
  <c r="BK634"/>
  <c r="J626"/>
  <c r="BK625"/>
  <c r="BK623"/>
  <c r="J621"/>
  <c r="BK620"/>
  <c r="BK618"/>
  <c r="BK612"/>
  <c r="BK606"/>
  <c r="J605"/>
  <c r="BK592"/>
  <c r="BK584"/>
  <c r="J574"/>
  <c r="J556"/>
  <c r="J548"/>
  <c r="BK542"/>
  <c r="J537"/>
  <c r="BK532"/>
  <c r="J527"/>
  <c r="J522"/>
  <c r="J517"/>
  <c r="BK512"/>
  <c r="BK511"/>
  <c r="J510"/>
  <c r="BK505"/>
  <c r="J500"/>
  <c r="BK490"/>
  <c r="J488"/>
  <c r="BK482"/>
  <c r="J478"/>
  <c r="J474"/>
  <c r="BK462"/>
  <c r="BK457"/>
  <c r="BK452"/>
  <c r="BK444"/>
  <c r="J439"/>
  <c r="BK438"/>
  <c r="BK431"/>
  <c r="BK429"/>
  <c r="J428"/>
  <c r="BK427"/>
  <c r="BK425"/>
  <c r="J425"/>
  <c r="BK424"/>
  <c r="J424"/>
  <c r="BK423"/>
  <c r="J423"/>
  <c r="BK422"/>
  <c r="J422"/>
  <c r="BK418"/>
  <c r="J411"/>
  <c r="BK407"/>
  <c r="J405"/>
  <c r="BK381"/>
  <c r="J380"/>
  <c r="J377"/>
  <c r="BK376"/>
  <c r="BK375"/>
  <c r="BK372"/>
  <c r="J368"/>
  <c r="J360"/>
  <c r="J353"/>
  <c r="J352"/>
  <c r="J345"/>
  <c r="BK343"/>
  <c r="BK338"/>
  <c r="BK334"/>
  <c r="J324"/>
  <c r="J323"/>
  <c r="J321"/>
  <c r="J316"/>
  <c r="J308"/>
  <c r="J306"/>
  <c r="J301"/>
  <c r="J299"/>
  <c r="J287"/>
  <c r="J285"/>
  <c r="J281"/>
  <c r="J279"/>
  <c r="BK275"/>
  <c r="BK268"/>
  <c r="BK264"/>
  <c r="BK258"/>
  <c r="J253"/>
  <c r="BK248"/>
  <c r="J240"/>
  <c r="J236"/>
  <c r="J231"/>
  <c r="BK230"/>
  <c r="J226"/>
  <c r="J223"/>
  <c r="J219"/>
  <c r="J214"/>
  <c r="BK209"/>
  <c r="J205"/>
  <c r="BK201"/>
  <c r="BK195"/>
  <c r="J190"/>
  <c r="BK185"/>
  <c r="BK181"/>
  <c r="J178"/>
  <c r="J176"/>
  <c r="J173"/>
  <c r="BK169"/>
  <c r="BK161"/>
  <c r="J156"/>
  <c r="J149"/>
  <c r="AS99" i="1"/>
  <c r="BK136" i="12"/>
  <c r="J131"/>
  <c r="BK130"/>
  <c r="J129"/>
  <c r="J128"/>
  <c r="BK124"/>
  <c r="BK123"/>
  <c r="BK122"/>
  <c r="BK121"/>
  <c r="BK120"/>
  <c r="J119"/>
  <c r="J156" i="11"/>
  <c r="BK155"/>
  <c r="BK154"/>
  <c r="J153"/>
  <c r="J150"/>
  <c r="J147"/>
  <c r="BK146"/>
  <c r="J145"/>
  <c r="BK144"/>
  <c r="BK141"/>
  <c r="J140"/>
  <c r="BK138"/>
  <c r="BK137"/>
  <c r="BK136"/>
  <c r="J135"/>
  <c r="BK134"/>
  <c r="J133"/>
  <c r="J132"/>
  <c r="J128"/>
  <c r="BK127"/>
  <c r="J126"/>
  <c r="J125"/>
  <c r="BK124"/>
  <c r="BK678" i="10"/>
  <c r="J677"/>
  <c r="BK676"/>
  <c r="J675"/>
  <c r="J670"/>
  <c r="J662"/>
  <c r="BK650"/>
  <c r="J646"/>
  <c r="J620"/>
  <c r="J559"/>
  <c r="BK551"/>
  <c r="J543"/>
  <c r="BK535"/>
  <c r="BK531"/>
  <c r="BK527"/>
  <c r="BK519"/>
  <c r="J511"/>
  <c r="J503"/>
  <c r="J495"/>
  <c r="J487"/>
  <c r="J483"/>
  <c r="J479"/>
  <c r="BK467"/>
  <c r="BK458"/>
  <c r="BK454"/>
  <c r="BK446"/>
  <c r="BK428"/>
  <c r="J410"/>
  <c r="BK404"/>
  <c r="BK399"/>
  <c r="BK395"/>
  <c r="BK387"/>
  <c r="BK383"/>
  <c r="J379"/>
  <c r="J378"/>
  <c r="J353"/>
  <c r="BK349"/>
  <c r="J345"/>
  <c r="J337"/>
  <c r="J333"/>
  <c r="BK317"/>
  <c r="J311"/>
  <c r="BK300"/>
  <c r="BK299"/>
  <c r="BK295"/>
  <c r="J291"/>
  <c r="J289"/>
  <c r="BK285"/>
  <c r="J283"/>
  <c r="J281"/>
  <c r="J278"/>
  <c r="J277"/>
  <c r="J276"/>
  <c r="J270"/>
  <c r="J269"/>
  <c r="BK268"/>
  <c r="J267"/>
  <c r="J252"/>
  <c r="J122" i="12"/>
  <c r="J120"/>
  <c r="BK119"/>
  <c r="BK156" i="11"/>
  <c r="BK153"/>
  <c r="J152"/>
  <c r="BK151"/>
  <c r="BK150"/>
  <c r="BK149"/>
  <c r="BK147"/>
  <c r="J146"/>
  <c r="J144"/>
  <c r="BK143"/>
  <c r="J142"/>
  <c r="J138"/>
  <c r="J136"/>
  <c r="BK135"/>
  <c r="J134"/>
  <c r="BK132"/>
  <c r="J131"/>
  <c r="BK130"/>
  <c r="J130"/>
  <c r="J127"/>
  <c r="BK126"/>
  <c r="BK123"/>
  <c r="J122"/>
  <c r="J678" i="10"/>
  <c r="BK677"/>
  <c r="J676"/>
  <c r="J666"/>
  <c r="BK662"/>
  <c r="J656"/>
  <c r="J650"/>
  <c r="J642"/>
  <c r="BK638"/>
  <c r="J634"/>
  <c r="BK628"/>
  <c r="BK624"/>
  <c r="J614"/>
  <c r="BK608"/>
  <c r="J602"/>
  <c r="BK596"/>
  <c r="J590"/>
  <c r="J571"/>
  <c r="J567"/>
  <c r="J563"/>
  <c r="J555"/>
  <c r="J551"/>
  <c r="BK547"/>
  <c r="BK543"/>
  <c r="J539"/>
  <c r="J531"/>
  <c r="J523"/>
  <c r="J519"/>
  <c r="J515"/>
  <c r="J507"/>
  <c r="BK503"/>
  <c r="BK499"/>
  <c r="J491"/>
  <c r="BK483"/>
  <c r="J475"/>
  <c r="J467"/>
  <c r="BK462"/>
  <c r="J454"/>
  <c r="J450"/>
  <c r="J446"/>
  <c r="BK440"/>
  <c r="BK434"/>
  <c r="J428"/>
  <c r="J422"/>
  <c r="BK416"/>
  <c r="J404"/>
  <c r="BK391"/>
  <c r="J387"/>
  <c r="J383"/>
  <c r="BK378"/>
  <c r="BK373"/>
  <c r="BK369"/>
  <c r="J365"/>
  <c r="BK353"/>
  <c r="BK345"/>
  <c r="BK337"/>
  <c r="J329"/>
  <c r="BK325"/>
  <c r="J321"/>
  <c r="J317"/>
  <c r="BK307"/>
  <c r="J307"/>
  <c r="BK303"/>
  <c r="J302"/>
  <c r="J301"/>
  <c r="J300"/>
  <c r="J298"/>
  <c r="J297"/>
  <c r="J296"/>
  <c r="J295"/>
  <c r="J294"/>
  <c r="BK293"/>
  <c r="J292"/>
  <c r="J290"/>
  <c r="BK289"/>
  <c r="BK288"/>
  <c r="J287"/>
  <c r="J286"/>
  <c r="J285"/>
  <c r="BK284"/>
  <c r="BK283"/>
  <c r="J282"/>
  <c r="BK281"/>
  <c r="BK280"/>
  <c r="J279"/>
  <c r="BK277"/>
  <c r="BK276"/>
  <c r="J275"/>
  <c r="BK274"/>
  <c r="J273"/>
  <c r="BK272"/>
  <c r="J271"/>
  <c r="BK266"/>
  <c r="BK252"/>
  <c r="BK248"/>
  <c r="J248"/>
  <c r="BK236"/>
  <c r="J236"/>
  <c r="BK232"/>
  <c r="J232"/>
  <c r="BK228"/>
  <c r="J228"/>
  <c r="BK218"/>
  <c r="J218"/>
  <c r="BK214"/>
  <c r="J214"/>
  <c r="BK208"/>
  <c r="J208"/>
  <c r="BK204"/>
  <c r="J204"/>
  <c r="BK198"/>
  <c r="J198"/>
  <c r="BK194"/>
  <c r="J194"/>
  <c r="BK190"/>
  <c r="J190"/>
  <c r="BK186"/>
  <c r="J186"/>
  <c r="BK182"/>
  <c r="J182"/>
  <c r="BK178"/>
  <c r="J178"/>
  <c r="BK174"/>
  <c r="J174"/>
  <c r="BK170"/>
  <c r="J170"/>
  <c r="BK166"/>
  <c r="J166"/>
  <c r="BK160"/>
  <c r="J160"/>
  <c r="BK154"/>
  <c r="J154"/>
  <c r="BK150"/>
  <c r="J150"/>
  <c r="BK144"/>
  <c r="J144"/>
  <c r="BK138"/>
  <c r="J138"/>
  <c r="BK132"/>
  <c r="J132"/>
  <c r="BK128"/>
  <c r="J128"/>
  <c r="BK124"/>
  <c r="J124"/>
  <c r="BK263" i="9"/>
  <c r="J263"/>
  <c r="BK260"/>
  <c r="J260"/>
  <c r="BK255"/>
  <c r="J255"/>
  <c r="BK251"/>
  <c r="J251"/>
  <c r="BK250"/>
  <c r="J250"/>
  <c r="BK243"/>
  <c r="J243"/>
  <c r="BK237"/>
  <c r="J237"/>
  <c r="BK231"/>
  <c r="J231"/>
  <c r="BK226"/>
  <c r="J226"/>
  <c r="BK221"/>
  <c r="J221"/>
  <c r="BK218"/>
  <c r="J218"/>
  <c r="BK210"/>
  <c r="J210"/>
  <c r="BK194"/>
  <c r="J194"/>
  <c r="BK189"/>
  <c r="J189"/>
  <c r="BK184"/>
  <c r="J184"/>
  <c r="BK175"/>
  <c r="J175"/>
  <c r="BK174"/>
  <c r="J174"/>
  <c r="BK173"/>
  <c r="J173"/>
  <c r="BK159"/>
  <c r="J159"/>
  <c r="BK154"/>
  <c r="J154"/>
  <c r="BK149"/>
  <c r="J149"/>
  <c r="BK144"/>
  <c r="J144"/>
  <c r="BK129"/>
  <c r="J129"/>
  <c r="BK184" i="8"/>
  <c r="J184"/>
  <c r="BK183"/>
  <c r="J183"/>
  <c r="BK182"/>
  <c r="J182"/>
  <c r="BK181"/>
  <c r="J181"/>
  <c r="BK180"/>
  <c r="J180"/>
  <c r="BK175"/>
  <c r="J175"/>
  <c r="BK174"/>
  <c r="J174"/>
  <c r="BK173"/>
  <c r="J173"/>
  <c r="BK171"/>
  <c r="J171"/>
  <c r="BK170"/>
  <c r="J170"/>
  <c r="BK165"/>
  <c r="J165"/>
  <c r="BK160"/>
  <c r="J160"/>
  <c r="BK152"/>
  <c r="J152"/>
  <c r="BK151"/>
  <c r="J151"/>
  <c r="BK150"/>
  <c r="J150"/>
  <c r="BK149"/>
  <c r="J149"/>
  <c r="BK144"/>
  <c r="J144"/>
  <c r="BK139"/>
  <c r="J139"/>
  <c r="BK131"/>
  <c r="J131"/>
  <c r="BK120"/>
  <c r="J120"/>
  <c r="BK171" i="7"/>
  <c r="J171"/>
  <c r="BK170"/>
  <c r="J170"/>
  <c r="BK169"/>
  <c r="J169"/>
  <c r="BK165"/>
  <c r="J165"/>
  <c r="BK162"/>
  <c r="J162"/>
  <c r="BK159"/>
  <c r="J159"/>
  <c r="BK156"/>
  <c r="J156"/>
  <c r="BK153"/>
  <c r="J153"/>
  <c r="BK150"/>
  <c r="J150"/>
  <c r="BK147"/>
  <c r="J147"/>
  <c r="BK144"/>
  <c r="J144"/>
  <c r="BK140"/>
  <c r="J140"/>
  <c r="BK137"/>
  <c r="J137"/>
  <c r="BK134"/>
  <c r="J134"/>
  <c r="BK131"/>
  <c r="J131"/>
  <c r="BK128"/>
  <c r="J128"/>
  <c r="BK125"/>
  <c r="J125"/>
  <c r="BK241" i="6"/>
  <c r="J241"/>
  <c r="BK240"/>
  <c r="J240"/>
  <c r="BK239"/>
  <c r="J239"/>
  <c r="BK238"/>
  <c r="J238"/>
  <c r="BK234"/>
  <c r="J234"/>
  <c r="BK231"/>
  <c r="J231"/>
  <c r="BK228"/>
  <c r="J228"/>
  <c r="BK225"/>
  <c r="J225"/>
  <c r="BK222"/>
  <c r="J222"/>
  <c r="BK219"/>
  <c r="J219"/>
  <c r="BK216"/>
  <c r="J216"/>
  <c r="BK213"/>
  <c r="J213"/>
  <c r="BK208"/>
  <c r="J208"/>
  <c r="BK204"/>
  <c r="J204"/>
  <c r="BK200"/>
  <c r="J200"/>
  <c r="BK196"/>
  <c r="J196"/>
  <c r="BK192"/>
  <c r="J192"/>
  <c r="BK188"/>
  <c r="J188"/>
  <c r="BK184"/>
  <c r="J184"/>
  <c r="BK180"/>
  <c r="J180"/>
  <c r="BK176"/>
  <c r="J176"/>
  <c r="BK168"/>
  <c r="J168"/>
  <c r="BK164"/>
  <c r="J164"/>
  <c r="BK160"/>
  <c r="J160"/>
  <c r="BK156"/>
  <c r="J156"/>
  <c r="BK152"/>
  <c r="J152"/>
  <c r="BK139"/>
  <c r="J139"/>
  <c r="BK127"/>
  <c r="J127"/>
  <c r="BK155" i="5"/>
  <c r="J155"/>
  <c r="BK154"/>
  <c r="BK153"/>
  <c r="J152"/>
  <c r="J151"/>
  <c r="BK150"/>
  <c r="BK149"/>
  <c r="J148"/>
  <c r="BK147"/>
  <c r="J146"/>
  <c r="BK145"/>
  <c r="BK144"/>
  <c r="J142"/>
  <c r="BK141"/>
  <c r="J139"/>
  <c r="BK138"/>
  <c r="BK136"/>
  <c r="BK135"/>
  <c r="BK134"/>
  <c r="J133"/>
  <c r="BK132"/>
  <c r="J130"/>
  <c r="J129"/>
  <c r="BK127"/>
  <c r="J126"/>
  <c r="BK124"/>
  <c r="BK123"/>
  <c r="J122"/>
  <c r="BK121"/>
  <c r="BK120"/>
  <c r="BK266" i="4"/>
  <c r="BK265"/>
  <c r="J264"/>
  <c r="J263"/>
  <c r="BK262"/>
  <c r="BK258"/>
  <c r="J250"/>
  <c r="J247"/>
  <c r="BK241"/>
  <c r="J232"/>
  <c r="BK229"/>
  <c r="J226"/>
  <c r="BK223"/>
  <c r="J220"/>
  <c r="BK212"/>
  <c r="J210"/>
  <c r="BK209"/>
  <c r="BK195"/>
  <c r="J191"/>
  <c r="J188"/>
  <c r="J178"/>
  <c r="J172"/>
  <c r="BK161"/>
  <c r="J161"/>
  <c r="BK155"/>
  <c r="J155"/>
  <c r="BK152"/>
  <c r="J152"/>
  <c r="J147"/>
  <c r="BK141"/>
  <c r="J136"/>
  <c r="J133"/>
  <c r="J130"/>
  <c r="BK127"/>
  <c r="BK273" i="3"/>
  <c r="BK266"/>
  <c r="J264"/>
  <c r="J252"/>
  <c r="BK246"/>
  <c r="J234"/>
  <c r="J217"/>
  <c r="BK205"/>
  <c r="J199"/>
  <c r="J193"/>
  <c r="J187"/>
  <c r="J181"/>
  <c r="BK167"/>
  <c r="J148"/>
  <c r="J141"/>
  <c r="J131"/>
  <c r="J837" i="2"/>
  <c r="J827"/>
  <c r="BK809"/>
  <c r="J788"/>
  <c r="BK762"/>
  <c r="BK760"/>
  <c r="BK744"/>
  <c r="J743"/>
  <c r="J731"/>
  <c r="BK719"/>
  <c r="BK718"/>
  <c r="BK705"/>
  <c r="BK703"/>
  <c r="J668"/>
  <c r="BK667"/>
  <c r="J666"/>
  <c r="J665"/>
  <c r="BK661"/>
  <c r="J641"/>
  <c r="J640"/>
  <c r="J638"/>
  <c r="J637"/>
  <c r="BK636"/>
  <c r="BK626"/>
  <c r="J625"/>
  <c r="BK624"/>
  <c r="J623"/>
  <c r="BK622"/>
  <c r="J620"/>
  <c r="J618"/>
  <c r="J599"/>
  <c r="J594"/>
  <c r="J584"/>
  <c r="BK576"/>
  <c r="BK574"/>
  <c r="J569"/>
  <c r="J567"/>
  <c r="J560"/>
  <c r="J552"/>
  <c r="BK548"/>
  <c r="J544"/>
  <c r="J542"/>
  <c r="BK522"/>
  <c r="J512"/>
  <c r="BK510"/>
  <c r="J495"/>
  <c r="J490"/>
  <c r="BK488"/>
  <c r="BK486"/>
  <c r="BK478"/>
  <c r="BK474"/>
  <c r="J467"/>
  <c r="J452"/>
  <c r="BK448"/>
  <c r="BK439"/>
  <c r="BK437"/>
  <c r="BK433"/>
  <c r="J431"/>
  <c r="J429"/>
  <c r="BK428"/>
  <c r="J427"/>
  <c r="J418"/>
  <c r="BK411"/>
  <c r="J407"/>
  <c r="BK293"/>
  <c r="J291"/>
  <c r="J264"/>
  <c r="J263"/>
  <c r="J252"/>
  <c r="BK244"/>
  <c r="BK240"/>
  <c r="J235"/>
  <c r="BK231"/>
  <c r="J230"/>
  <c r="BK219"/>
  <c r="J210"/>
  <c r="J201"/>
  <c r="J195"/>
  <c r="J194"/>
  <c r="J181"/>
  <c r="BK177"/>
  <c r="BK173"/>
  <c r="J172"/>
  <c r="BK165"/>
  <c r="BK148" i="5"/>
  <c r="BK146"/>
  <c r="BK143"/>
  <c r="BK142"/>
  <c r="J138"/>
  <c r="BK137"/>
  <c r="J135"/>
  <c r="J132"/>
  <c r="BK131"/>
  <c r="BK130"/>
  <c r="BK129"/>
  <c r="J128"/>
  <c r="J127"/>
  <c r="BK126"/>
  <c r="BK125"/>
  <c r="J124"/>
  <c r="BK122"/>
  <c r="J255" i="4"/>
  <c r="BK252"/>
  <c r="J244"/>
  <c r="J242"/>
  <c r="J238"/>
  <c r="BK235"/>
  <c r="BK232"/>
  <c r="BK226"/>
  <c r="J223"/>
  <c r="BK220"/>
  <c r="J216"/>
  <c r="J212"/>
  <c r="BK206"/>
  <c r="J203"/>
  <c r="J198"/>
  <c r="J195"/>
  <c r="BK188"/>
  <c r="J184"/>
  <c r="BK172"/>
  <c r="J170"/>
  <c r="J167"/>
  <c r="BK162"/>
  <c r="J139"/>
  <c r="BK133"/>
  <c r="BK130"/>
  <c r="J127"/>
  <c r="BK282" i="3"/>
  <c r="J282"/>
  <c r="J279"/>
  <c r="J276"/>
  <c r="J270"/>
  <c r="BK259"/>
  <c r="BK252"/>
  <c r="BK249"/>
  <c r="J246"/>
  <c r="BK243"/>
  <c r="J240"/>
  <c r="BK237"/>
  <c r="J230"/>
  <c r="BK226"/>
  <c r="J223"/>
  <c r="J219"/>
  <c r="BK217"/>
  <c r="BK214"/>
  <c r="BK211"/>
  <c r="J208"/>
  <c r="BK202"/>
  <c r="J196"/>
  <c r="BK193"/>
  <c r="J190"/>
  <c r="BK187"/>
  <c r="BK184"/>
  <c r="BK181"/>
  <c r="BK178"/>
  <c r="J175"/>
  <c r="J171"/>
  <c r="BK164"/>
  <c r="BK161"/>
  <c r="J158"/>
  <c r="J154"/>
  <c r="BK151"/>
  <c r="BK148"/>
  <c r="BK145"/>
  <c r="BK141"/>
  <c r="BK138"/>
  <c r="J134"/>
  <c r="BK131"/>
  <c r="BK846" i="2"/>
  <c r="J846"/>
  <c r="BK837"/>
  <c r="J760"/>
  <c r="BK756"/>
  <c r="J744"/>
  <c r="BK695"/>
  <c r="J695"/>
  <c r="J658"/>
  <c r="J649"/>
  <c r="J643"/>
  <c r="BK642"/>
  <c r="BK641"/>
  <c r="BK638"/>
  <c r="J636"/>
  <c r="J634"/>
  <c r="J624"/>
  <c r="J622"/>
  <c r="BK621"/>
  <c r="J612"/>
  <c r="J606"/>
  <c r="BK605"/>
  <c r="BK599"/>
  <c r="BK594"/>
  <c r="J592"/>
  <c r="J576"/>
  <c r="BK569"/>
  <c r="BK567"/>
  <c r="BK560"/>
  <c r="BK556"/>
  <c r="BK552"/>
  <c r="BK544"/>
  <c r="BK537"/>
  <c r="J532"/>
  <c r="BK527"/>
  <c r="BK517"/>
  <c r="J511"/>
  <c r="J505"/>
  <c r="BK500"/>
  <c r="BK495"/>
  <c r="J486"/>
  <c r="J482"/>
  <c r="BK467"/>
  <c r="J462"/>
  <c r="J457"/>
  <c r="J448"/>
  <c r="J444"/>
  <c r="J438"/>
  <c r="J437"/>
  <c r="J433"/>
  <c r="BK405"/>
  <c r="J381"/>
  <c r="BK380"/>
  <c r="BK377"/>
  <c r="J376"/>
  <c r="J375"/>
  <c r="J372"/>
  <c r="BK368"/>
  <c r="BK360"/>
  <c r="BK353"/>
  <c r="BK352"/>
  <c r="BK345"/>
  <c r="J343"/>
  <c r="J338"/>
  <c r="J334"/>
  <c r="BK324"/>
  <c r="BK323"/>
  <c r="BK321"/>
  <c r="BK316"/>
  <c r="BK308"/>
  <c r="BK306"/>
  <c r="BK301"/>
  <c r="BK299"/>
  <c r="J293"/>
  <c r="BK291"/>
  <c r="BK287"/>
  <c r="BK285"/>
  <c r="BK281"/>
  <c r="BK279"/>
  <c r="J275"/>
  <c r="J268"/>
  <c r="BK263"/>
  <c r="J258"/>
  <c r="BK253"/>
  <c r="BK252"/>
  <c r="J248"/>
  <c r="J244"/>
  <c r="BK236"/>
  <c r="BK235"/>
  <c r="BK226"/>
  <c r="BK223"/>
  <c r="BK214"/>
  <c r="BK210"/>
  <c r="J209"/>
  <c r="BK205"/>
  <c r="BK194"/>
  <c r="BK190"/>
  <c r="J185"/>
  <c r="BK178"/>
  <c r="J177"/>
  <c r="BK176"/>
  <c r="BK172"/>
  <c r="J169"/>
  <c r="J165"/>
  <c r="J161"/>
  <c r="BK156"/>
  <c r="BK149"/>
  <c r="R220" i="9" l="1"/>
  <c r="P148" i="2"/>
  <c r="T148"/>
  <c r="R180"/>
  <c r="P274"/>
  <c r="P344"/>
  <c r="P367"/>
  <c r="P406"/>
  <c r="P436"/>
  <c r="BK489"/>
  <c r="J489" s="1"/>
  <c r="J115" s="1"/>
  <c r="T489"/>
  <c r="P543"/>
  <c r="BK593"/>
  <c r="J593" s="1"/>
  <c r="J117" s="1"/>
  <c r="T593"/>
  <c r="R619"/>
  <c r="BK635"/>
  <c r="J635"/>
  <c r="J119"/>
  <c r="P635"/>
  <c r="R635"/>
  <c r="T635"/>
  <c r="T639"/>
  <c r="P678"/>
  <c r="T678"/>
  <c r="P683"/>
  <c r="T683"/>
  <c r="P704"/>
  <c r="T704"/>
  <c r="R761"/>
  <c r="BK130" i="3"/>
  <c r="R130"/>
  <c r="P137"/>
  <c r="R137"/>
  <c r="P144"/>
  <c r="BK157"/>
  <c r="J157" s="1"/>
  <c r="J100" s="1"/>
  <c r="P157"/>
  <c r="T174"/>
  <c r="P222"/>
  <c r="T222"/>
  <c r="T233"/>
  <c r="P265"/>
  <c r="P126" i="4"/>
  <c r="R126"/>
  <c r="P140"/>
  <c r="T140"/>
  <c r="R171"/>
  <c r="P211"/>
  <c r="BK243"/>
  <c r="J243" s="1"/>
  <c r="J102" s="1"/>
  <c r="R243"/>
  <c r="P251"/>
  <c r="BK261"/>
  <c r="J261" s="1"/>
  <c r="J104" s="1"/>
  <c r="R261"/>
  <c r="BK218" i="2"/>
  <c r="J218" s="1"/>
  <c r="J101" s="1"/>
  <c r="T218"/>
  <c r="R274"/>
  <c r="BK344"/>
  <c r="J344"/>
  <c r="J105"/>
  <c r="BK367"/>
  <c r="J367" s="1"/>
  <c r="J106" s="1"/>
  <c r="T367"/>
  <c r="R406"/>
  <c r="R426"/>
  <c r="R421"/>
  <c r="T436"/>
  <c r="R489"/>
  <c r="R543"/>
  <c r="R593"/>
  <c r="T619"/>
  <c r="P639"/>
  <c r="R678"/>
  <c r="BK761"/>
  <c r="J761"/>
  <c r="J124" s="1"/>
  <c r="T761"/>
  <c r="T130" i="3"/>
  <c r="T137"/>
  <c r="R144"/>
  <c r="T157"/>
  <c r="P174"/>
  <c r="P233"/>
  <c r="R265"/>
  <c r="BK126" i="4"/>
  <c r="J126"/>
  <c r="J98"/>
  <c r="T126"/>
  <c r="R140"/>
  <c r="P171"/>
  <c r="BK211"/>
  <c r="J211" s="1"/>
  <c r="J101" s="1"/>
  <c r="R211"/>
  <c r="P243"/>
  <c r="T243"/>
  <c r="T251"/>
  <c r="T261"/>
  <c r="BK119" i="5"/>
  <c r="J119" s="1"/>
  <c r="J97" s="1"/>
  <c r="P119"/>
  <c r="R119"/>
  <c r="T119"/>
  <c r="BK140"/>
  <c r="J140"/>
  <c r="J98"/>
  <c r="P140"/>
  <c r="R140"/>
  <c r="T140"/>
  <c r="BK126" i="6"/>
  <c r="J126" s="1"/>
  <c r="J100" s="1"/>
  <c r="P126"/>
  <c r="R126"/>
  <c r="T126"/>
  <c r="BK212"/>
  <c r="J212"/>
  <c r="J101"/>
  <c r="P212"/>
  <c r="R212"/>
  <c r="T212"/>
  <c r="BK237"/>
  <c r="J237" s="1"/>
  <c r="J102" s="1"/>
  <c r="P237"/>
  <c r="R237"/>
  <c r="T237"/>
  <c r="BK124" i="7"/>
  <c r="J124"/>
  <c r="J99"/>
  <c r="P124"/>
  <c r="R124"/>
  <c r="T124"/>
  <c r="BK143"/>
  <c r="J143" s="1"/>
  <c r="J100" s="1"/>
  <c r="P143"/>
  <c r="R143"/>
  <c r="T143"/>
  <c r="BK168"/>
  <c r="J168"/>
  <c r="J101"/>
  <c r="P168"/>
  <c r="R168"/>
  <c r="T168"/>
  <c r="BK119" i="8"/>
  <c r="J119" s="1"/>
  <c r="J97" s="1"/>
  <c r="P119"/>
  <c r="R119"/>
  <c r="T119"/>
  <c r="BK172"/>
  <c r="J172"/>
  <c r="J98"/>
  <c r="P172"/>
  <c r="R172"/>
  <c r="T172"/>
  <c r="J128" i="9"/>
  <c r="J98" s="1"/>
  <c r="BK236"/>
  <c r="J236" s="1"/>
  <c r="J101" s="1"/>
  <c r="P236"/>
  <c r="R236"/>
  <c r="T236"/>
  <c r="BK249"/>
  <c r="J249" s="1"/>
  <c r="J103" s="1"/>
  <c r="P249"/>
  <c r="P248"/>
  <c r="R249"/>
  <c r="R248" s="1"/>
  <c r="T249"/>
  <c r="T248"/>
  <c r="BK123" i="10"/>
  <c r="R123"/>
  <c r="P377"/>
  <c r="BK403"/>
  <c r="J403" s="1"/>
  <c r="J99" s="1"/>
  <c r="R403"/>
  <c r="P466"/>
  <c r="BK589"/>
  <c r="J589" s="1"/>
  <c r="J101" s="1"/>
  <c r="P589"/>
  <c r="BK674"/>
  <c r="J674" s="1"/>
  <c r="J102" s="1"/>
  <c r="T674"/>
  <c r="BK121" i="11"/>
  <c r="J121" s="1"/>
  <c r="J97" s="1"/>
  <c r="P121"/>
  <c r="BK129"/>
  <c r="J129" s="1"/>
  <c r="J98" s="1"/>
  <c r="R129"/>
  <c r="P139"/>
  <c r="BK148"/>
  <c r="J148"/>
  <c r="J100"/>
  <c r="T148"/>
  <c r="P118" i="12"/>
  <c r="P117" s="1"/>
  <c r="AU106" i="1" s="1"/>
  <c r="P123" i="10"/>
  <c r="BK377"/>
  <c r="J377" s="1"/>
  <c r="J98" s="1"/>
  <c r="T377"/>
  <c r="P403"/>
  <c r="T403"/>
  <c r="T466"/>
  <c r="R589"/>
  <c r="R674"/>
  <c r="R121" i="11"/>
  <c r="P129"/>
  <c r="T129"/>
  <c r="T139"/>
  <c r="P148"/>
  <c r="R118" i="12"/>
  <c r="R117" s="1"/>
  <c r="BK148" i="2"/>
  <c r="J148" s="1"/>
  <c r="J98" s="1"/>
  <c r="R148"/>
  <c r="BK180"/>
  <c r="J180" s="1"/>
  <c r="J99" s="1"/>
  <c r="P180"/>
  <c r="T180"/>
  <c r="P218"/>
  <c r="R218"/>
  <c r="BK274"/>
  <c r="J274" s="1"/>
  <c r="J104" s="1"/>
  <c r="T274"/>
  <c r="R344"/>
  <c r="T344"/>
  <c r="R367"/>
  <c r="BK406"/>
  <c r="J406" s="1"/>
  <c r="J108" s="1"/>
  <c r="T406"/>
  <c r="BK426"/>
  <c r="BK421" s="1"/>
  <c r="J421" s="1"/>
  <c r="J109" s="1"/>
  <c r="P426"/>
  <c r="P421"/>
  <c r="T426"/>
  <c r="T421" s="1"/>
  <c r="BK436"/>
  <c r="J436"/>
  <c r="J114" s="1"/>
  <c r="R436"/>
  <c r="P489"/>
  <c r="BK543"/>
  <c r="J543" s="1"/>
  <c r="J116" s="1"/>
  <c r="T543"/>
  <c r="P593"/>
  <c r="BK619"/>
  <c r="J619" s="1"/>
  <c r="J118" s="1"/>
  <c r="P619"/>
  <c r="BK639"/>
  <c r="J639" s="1"/>
  <c r="J120" s="1"/>
  <c r="R639"/>
  <c r="BK678"/>
  <c r="J678" s="1"/>
  <c r="J121" s="1"/>
  <c r="BK683"/>
  <c r="J683" s="1"/>
  <c r="J122" s="1"/>
  <c r="R683"/>
  <c r="BK704"/>
  <c r="J704" s="1"/>
  <c r="J123" s="1"/>
  <c r="R704"/>
  <c r="P761"/>
  <c r="P130" i="3"/>
  <c r="P129" s="1"/>
  <c r="AU96" i="1" s="1"/>
  <c r="BK137" i="3"/>
  <c r="J137" s="1"/>
  <c r="J98" s="1"/>
  <c r="BK144"/>
  <c r="J144"/>
  <c r="J99" s="1"/>
  <c r="T144"/>
  <c r="R157"/>
  <c r="BK174"/>
  <c r="J174" s="1"/>
  <c r="J102" s="1"/>
  <c r="R174"/>
  <c r="BK222"/>
  <c r="J222" s="1"/>
  <c r="J104" s="1"/>
  <c r="R222"/>
  <c r="BK233"/>
  <c r="J233" s="1"/>
  <c r="J106" s="1"/>
  <c r="R233"/>
  <c r="BK265"/>
  <c r="J265" s="1"/>
  <c r="J109" s="1"/>
  <c r="T265"/>
  <c r="BK140" i="4"/>
  <c r="J140" s="1"/>
  <c r="J99" s="1"/>
  <c r="BK171"/>
  <c r="J171"/>
  <c r="J100" s="1"/>
  <c r="T171"/>
  <c r="T211"/>
  <c r="BK251"/>
  <c r="J251" s="1"/>
  <c r="J103" s="1"/>
  <c r="R251"/>
  <c r="P261"/>
  <c r="T123" i="10"/>
  <c r="R377"/>
  <c r="BK466"/>
  <c r="J466"/>
  <c r="J100" s="1"/>
  <c r="R466"/>
  <c r="T589"/>
  <c r="P674"/>
  <c r="T121" i="11"/>
  <c r="T120" s="1"/>
  <c r="BK139"/>
  <c r="J139"/>
  <c r="J99" s="1"/>
  <c r="R139"/>
  <c r="R148"/>
  <c r="BK118" i="12"/>
  <c r="J118" s="1"/>
  <c r="J97" s="1"/>
  <c r="T118"/>
  <c r="T117"/>
  <c r="J91" i="2"/>
  <c r="E136"/>
  <c r="BE149"/>
  <c r="BE176"/>
  <c r="BE177"/>
  <c r="BE178"/>
  <c r="BE185"/>
  <c r="BE190"/>
  <c r="BE201"/>
  <c r="BE205"/>
  <c r="BE223"/>
  <c r="BE231"/>
  <c r="BE240"/>
  <c r="BE244"/>
  <c r="BE248"/>
  <c r="BE253"/>
  <c r="BE291"/>
  <c r="BE299"/>
  <c r="BE301"/>
  <c r="BE306"/>
  <c r="BE308"/>
  <c r="BE316"/>
  <c r="BE321"/>
  <c r="BE323"/>
  <c r="BE324"/>
  <c r="BE345"/>
  <c r="BE352"/>
  <c r="BE353"/>
  <c r="BE376"/>
  <c r="BE418"/>
  <c r="BE429"/>
  <c r="BE433"/>
  <c r="BE439"/>
  <c r="BE452"/>
  <c r="BE462"/>
  <c r="BE474"/>
  <c r="BE478"/>
  <c r="BE490"/>
  <c r="BE495"/>
  <c r="BE500"/>
  <c r="BE510"/>
  <c r="BE511"/>
  <c r="BE512"/>
  <c r="BE542"/>
  <c r="BE584"/>
  <c r="BE592"/>
  <c r="BE594"/>
  <c r="BE599"/>
  <c r="BE606"/>
  <c r="BE618"/>
  <c r="BE620"/>
  <c r="BE623"/>
  <c r="BE626"/>
  <c r="BE663"/>
  <c r="BE694"/>
  <c r="BE695"/>
  <c r="BE731"/>
  <c r="BE837"/>
  <c r="BE846"/>
  <c r="BK432"/>
  <c r="J432" s="1"/>
  <c r="J111" s="1"/>
  <c r="J91" i="3"/>
  <c r="J92"/>
  <c r="J123"/>
  <c r="BE138"/>
  <c r="BE161"/>
  <c r="BE175"/>
  <c r="BE178"/>
  <c r="BE187"/>
  <c r="BE190"/>
  <c r="BE193"/>
  <c r="BE205"/>
  <c r="BE217"/>
  <c r="BE219"/>
  <c r="BE237"/>
  <c r="BE246"/>
  <c r="BE249"/>
  <c r="BE252"/>
  <c r="BE282"/>
  <c r="BK170"/>
  <c r="J170" s="1"/>
  <c r="J101" s="1"/>
  <c r="E85" i="4"/>
  <c r="F91"/>
  <c r="J92"/>
  <c r="J120"/>
  <c r="BE127"/>
  <c r="BE130"/>
  <c r="BE136"/>
  <c r="BE139"/>
  <c r="BE161"/>
  <c r="BE167"/>
  <c r="BE170"/>
  <c r="BE178"/>
  <c r="BE184"/>
  <c r="BE191"/>
  <c r="BE195"/>
  <c r="BE203"/>
  <c r="BE206"/>
  <c r="BE210"/>
  <c r="BE212"/>
  <c r="BE229"/>
  <c r="BE238"/>
  <c r="BE241"/>
  <c r="F91" i="5"/>
  <c r="J91"/>
  <c r="E108"/>
  <c r="F115"/>
  <c r="BE121"/>
  <c r="BE124"/>
  <c r="BE125"/>
  <c r="BE128"/>
  <c r="BE131"/>
  <c r="BE134"/>
  <c r="BE135"/>
  <c r="BE136"/>
  <c r="BE141"/>
  <c r="BE142"/>
  <c r="BE145"/>
  <c r="F91" i="2"/>
  <c r="F92"/>
  <c r="J143"/>
  <c r="BE156"/>
  <c r="BE161"/>
  <c r="BE169"/>
  <c r="BE209"/>
  <c r="BE230"/>
  <c r="BE236"/>
  <c r="BE268"/>
  <c r="BE279"/>
  <c r="BE281"/>
  <c r="BE287"/>
  <c r="BE438"/>
  <c r="BE467"/>
  <c r="BE482"/>
  <c r="BE486"/>
  <c r="BE488"/>
  <c r="BE505"/>
  <c r="BE517"/>
  <c r="BE537"/>
  <c r="BE544"/>
  <c r="BE548"/>
  <c r="BE556"/>
  <c r="BE567"/>
  <c r="BE569"/>
  <c r="BE574"/>
  <c r="BE576"/>
  <c r="BE605"/>
  <c r="BE612"/>
  <c r="BE621"/>
  <c r="BE622"/>
  <c r="BE624"/>
  <c r="BE625"/>
  <c r="BE634"/>
  <c r="BE637"/>
  <c r="BE640"/>
  <c r="BE642"/>
  <c r="BE643"/>
  <c r="BE658"/>
  <c r="BE665"/>
  <c r="BE666"/>
  <c r="BE671"/>
  <c r="BE705"/>
  <c r="BE743"/>
  <c r="BE744"/>
  <c r="BE756"/>
  <c r="BE760"/>
  <c r="BE762"/>
  <c r="BE788"/>
  <c r="BE809"/>
  <c r="BE827"/>
  <c r="BK213"/>
  <c r="J213" s="1"/>
  <c r="J100" s="1"/>
  <c r="F91" i="3"/>
  <c r="E119"/>
  <c r="BE145"/>
  <c r="BE154"/>
  <c r="BE181"/>
  <c r="BE184"/>
  <c r="BE202"/>
  <c r="BE208"/>
  <c r="BE214"/>
  <c r="BE230"/>
  <c r="BE243"/>
  <c r="BE279"/>
  <c r="BK218"/>
  <c r="J218" s="1"/>
  <c r="J103" s="1"/>
  <c r="BK258"/>
  <c r="J258"/>
  <c r="J107" s="1"/>
  <c r="BK263"/>
  <c r="J263"/>
  <c r="J108"/>
  <c r="BE133" i="4"/>
  <c r="BE147"/>
  <c r="BE152"/>
  <c r="BE155"/>
  <c r="BE162"/>
  <c r="BE198"/>
  <c r="BE216"/>
  <c r="BE242"/>
  <c r="BE250"/>
  <c r="BE252"/>
  <c r="BE262"/>
  <c r="J89" i="5"/>
  <c r="J115"/>
  <c r="BE120"/>
  <c r="BE122"/>
  <c r="BE123"/>
  <c r="BE126"/>
  <c r="BE127"/>
  <c r="BE129"/>
  <c r="BE132"/>
  <c r="BE133"/>
  <c r="BE137"/>
  <c r="BE139"/>
  <c r="BE143"/>
  <c r="BE144"/>
  <c r="BE146"/>
  <c r="BE147"/>
  <c r="BE149"/>
  <c r="BE154"/>
  <c r="BE155"/>
  <c r="E85" i="6"/>
  <c r="J91"/>
  <c r="F93"/>
  <c r="J93"/>
  <c r="F94"/>
  <c r="J94"/>
  <c r="BE127"/>
  <c r="BE139"/>
  <c r="BE152"/>
  <c r="BE156"/>
  <c r="BE160"/>
  <c r="BE164"/>
  <c r="BE168"/>
  <c r="BE176"/>
  <c r="BE180"/>
  <c r="BE184"/>
  <c r="BE188"/>
  <c r="BE192"/>
  <c r="BE196"/>
  <c r="BE200"/>
  <c r="BE204"/>
  <c r="BE208"/>
  <c r="BE213"/>
  <c r="BE216"/>
  <c r="BE219"/>
  <c r="BE222"/>
  <c r="BE225"/>
  <c r="BE228"/>
  <c r="BE231"/>
  <c r="BE234"/>
  <c r="BE238"/>
  <c r="BE239"/>
  <c r="BE240"/>
  <c r="BE241"/>
  <c r="E85" i="7"/>
  <c r="J91"/>
  <c r="F93"/>
  <c r="J93"/>
  <c r="F94"/>
  <c r="J94"/>
  <c r="BE125"/>
  <c r="BE128"/>
  <c r="BE131"/>
  <c r="BE134"/>
  <c r="BE137"/>
  <c r="BE140"/>
  <c r="BE144"/>
  <c r="BE147"/>
  <c r="BE150"/>
  <c r="BE153"/>
  <c r="BE156"/>
  <c r="BE159"/>
  <c r="BE162"/>
  <c r="BE165"/>
  <c r="BE169"/>
  <c r="BE170"/>
  <c r="BE171"/>
  <c r="E85" i="8"/>
  <c r="J89"/>
  <c r="F91"/>
  <c r="J91"/>
  <c r="F92"/>
  <c r="J92"/>
  <c r="BE120"/>
  <c r="BE131"/>
  <c r="BE139"/>
  <c r="BE144"/>
  <c r="BE149"/>
  <c r="BE150"/>
  <c r="BE151"/>
  <c r="BE152"/>
  <c r="BE160"/>
  <c r="BE165"/>
  <c r="BE170"/>
  <c r="BE171"/>
  <c r="BE173"/>
  <c r="BE174"/>
  <c r="BE175"/>
  <c r="BE180"/>
  <c r="BE181"/>
  <c r="BE182"/>
  <c r="BE183"/>
  <c r="BE184"/>
  <c r="E85" i="9"/>
  <c r="J89"/>
  <c r="F91"/>
  <c r="J91"/>
  <c r="F92"/>
  <c r="J92"/>
  <c r="BE129"/>
  <c r="BE144"/>
  <c r="BE149"/>
  <c r="BE154"/>
  <c r="BE159"/>
  <c r="BE173"/>
  <c r="BE174"/>
  <c r="BE175"/>
  <c r="BE184"/>
  <c r="BE189"/>
  <c r="BE194"/>
  <c r="BE210"/>
  <c r="BE218"/>
  <c r="BE221"/>
  <c r="BE226"/>
  <c r="BE231"/>
  <c r="BE237"/>
  <c r="BE243"/>
  <c r="BE250"/>
  <c r="BE251"/>
  <c r="BE255"/>
  <c r="BE260"/>
  <c r="BE263"/>
  <c r="BK209"/>
  <c r="J209"/>
  <c r="J99" s="1"/>
  <c r="BK220"/>
  <c r="J220" s="1"/>
  <c r="J100" s="1"/>
  <c r="BK259"/>
  <c r="J259" s="1"/>
  <c r="J104" s="1"/>
  <c r="BK262"/>
  <c r="J262" s="1"/>
  <c r="J106" s="1"/>
  <c r="E85" i="10"/>
  <c r="J89"/>
  <c r="F91"/>
  <c r="J91"/>
  <c r="F92"/>
  <c r="J92"/>
  <c r="BE124"/>
  <c r="BE128"/>
  <c r="BE132"/>
  <c r="BE138"/>
  <c r="BE144"/>
  <c r="BE150"/>
  <c r="BE154"/>
  <c r="BE160"/>
  <c r="BE166"/>
  <c r="BE170"/>
  <c r="BE174"/>
  <c r="BE178"/>
  <c r="BE182"/>
  <c r="BE186"/>
  <c r="BE190"/>
  <c r="BE194"/>
  <c r="BE198"/>
  <c r="BE204"/>
  <c r="BE208"/>
  <c r="BE214"/>
  <c r="BE218"/>
  <c r="BE228"/>
  <c r="BE232"/>
  <c r="BE236"/>
  <c r="BE252"/>
  <c r="BE271"/>
  <c r="BE272"/>
  <c r="BE273"/>
  <c r="BE277"/>
  <c r="BE279"/>
  <c r="BE282"/>
  <c r="BE285"/>
  <c r="BE286"/>
  <c r="BE290"/>
  <c r="BE292"/>
  <c r="BE294"/>
  <c r="BE295"/>
  <c r="BE300"/>
  <c r="BE302"/>
  <c r="BE303"/>
  <c r="BE307"/>
  <c r="BE311"/>
  <c r="BE353"/>
  <c r="BE369"/>
  <c r="BE395"/>
  <c r="BE434"/>
  <c r="BE446"/>
  <c r="BE454"/>
  <c r="BE462"/>
  <c r="BE487"/>
  <c r="BE491"/>
  <c r="BE495"/>
  <c r="BE499"/>
  <c r="BE507"/>
  <c r="BE511"/>
  <c r="BE527"/>
  <c r="BE531"/>
  <c r="BE535"/>
  <c r="BE551"/>
  <c r="BE559"/>
  <c r="BE596"/>
  <c r="BE624"/>
  <c r="BE628"/>
  <c r="BE638"/>
  <c r="BE646"/>
  <c r="BE650"/>
  <c r="BE656"/>
  <c r="BE662"/>
  <c r="BE666"/>
  <c r="BE670"/>
  <c r="BE677"/>
  <c r="BE678"/>
  <c r="E85" i="11"/>
  <c r="J89"/>
  <c r="F92"/>
  <c r="BE123"/>
  <c r="BE124"/>
  <c r="BE126"/>
  <c r="BE127"/>
  <c r="BE131"/>
  <c r="BE132"/>
  <c r="BE133"/>
  <c r="BE134"/>
  <c r="BE137"/>
  <c r="BE138"/>
  <c r="BE141"/>
  <c r="BE142"/>
  <c r="BE145"/>
  <c r="BE147"/>
  <c r="BE149"/>
  <c r="BE151"/>
  <c r="BE154"/>
  <c r="BE155"/>
  <c r="BE156"/>
  <c r="F91" i="12"/>
  <c r="F92"/>
  <c r="J111"/>
  <c r="J114"/>
  <c r="BE119"/>
  <c r="BE270" i="10"/>
  <c r="BE274"/>
  <c r="BE275"/>
  <c r="BE280"/>
  <c r="BE284"/>
  <c r="BE289"/>
  <c r="BE293"/>
  <c r="BE296"/>
  <c r="BE299"/>
  <c r="BE317"/>
  <c r="BE333"/>
  <c r="BE365"/>
  <c r="BE391"/>
  <c r="BE440"/>
  <c r="BE475"/>
  <c r="BE479"/>
  <c r="BE515"/>
  <c r="BE547"/>
  <c r="BE563"/>
  <c r="BE567"/>
  <c r="BE602"/>
  <c r="BE608"/>
  <c r="BE634"/>
  <c r="BE676"/>
  <c r="F91" i="11"/>
  <c r="J92"/>
  <c r="BE122"/>
  <c r="BE125"/>
  <c r="BE140"/>
  <c r="BE143"/>
  <c r="BE144"/>
  <c r="BE146"/>
  <c r="BE152"/>
  <c r="E85" i="12"/>
  <c r="J91"/>
  <c r="BE120"/>
  <c r="BE122"/>
  <c r="BE124"/>
  <c r="BE128"/>
  <c r="BE131"/>
  <c r="J89" i="2"/>
  <c r="BE165"/>
  <c r="BE172"/>
  <c r="BE173"/>
  <c r="BE181"/>
  <c r="BE194"/>
  <c r="BE195"/>
  <c r="BE210"/>
  <c r="BE214"/>
  <c r="BE219"/>
  <c r="BE226"/>
  <c r="BE235"/>
  <c r="BE252"/>
  <c r="BE258"/>
  <c r="BE263"/>
  <c r="BE264"/>
  <c r="BE275"/>
  <c r="BE285"/>
  <c r="BE293"/>
  <c r="BE334"/>
  <c r="BE338"/>
  <c r="BE343"/>
  <c r="BE360"/>
  <c r="BE368"/>
  <c r="BE372"/>
  <c r="BE375"/>
  <c r="BE377"/>
  <c r="BE380"/>
  <c r="BE381"/>
  <c r="BE405"/>
  <c r="BE407"/>
  <c r="BE411"/>
  <c r="BE422"/>
  <c r="BE423"/>
  <c r="BE424"/>
  <c r="BE425"/>
  <c r="BE427"/>
  <c r="BE428"/>
  <c r="BE431"/>
  <c r="BE437"/>
  <c r="BE444"/>
  <c r="BE448"/>
  <c r="BE457"/>
  <c r="BE522"/>
  <c r="BE527"/>
  <c r="BE532"/>
  <c r="BE552"/>
  <c r="BE560"/>
  <c r="BE636"/>
  <c r="BE638"/>
  <c r="BE641"/>
  <c r="BE649"/>
  <c r="BE657"/>
  <c r="BE661"/>
  <c r="BE662"/>
  <c r="BE664"/>
  <c r="BE667"/>
  <c r="BE668"/>
  <c r="BE669"/>
  <c r="BE670"/>
  <c r="BE672"/>
  <c r="BE673"/>
  <c r="BE674"/>
  <c r="BE675"/>
  <c r="BE676"/>
  <c r="BE677"/>
  <c r="BE679"/>
  <c r="BE680"/>
  <c r="BE681"/>
  <c r="BE682"/>
  <c r="BE684"/>
  <c r="BE691"/>
  <c r="BE692"/>
  <c r="BE693"/>
  <c r="BE696"/>
  <c r="BE703"/>
  <c r="BE718"/>
  <c r="BE719"/>
  <c r="BK257"/>
  <c r="J257" s="1"/>
  <c r="J102" s="1"/>
  <c r="BK262"/>
  <c r="J262"/>
  <c r="J103" s="1"/>
  <c r="BK404"/>
  <c r="J404" s="1"/>
  <c r="J107" s="1"/>
  <c r="BK845"/>
  <c r="J845" s="1"/>
  <c r="J126" s="1"/>
  <c r="F92" i="3"/>
  <c r="BE131"/>
  <c r="BE134"/>
  <c r="BE141"/>
  <c r="BE148"/>
  <c r="BE151"/>
  <c r="BE158"/>
  <c r="BE164"/>
  <c r="BE167"/>
  <c r="BE171"/>
  <c r="BE196"/>
  <c r="BE199"/>
  <c r="BE211"/>
  <c r="BE223"/>
  <c r="BE226"/>
  <c r="BE234"/>
  <c r="BE240"/>
  <c r="BE259"/>
  <c r="BE264"/>
  <c r="BE266"/>
  <c r="BE270"/>
  <c r="BE273"/>
  <c r="BE276"/>
  <c r="BK229"/>
  <c r="J229" s="1"/>
  <c r="J105" s="1"/>
  <c r="J89" i="4"/>
  <c r="F92"/>
  <c r="BE141"/>
  <c r="BE172"/>
  <c r="BE188"/>
  <c r="BE209"/>
  <c r="BE220"/>
  <c r="BE223"/>
  <c r="BE226"/>
  <c r="BE232"/>
  <c r="BE235"/>
  <c r="BE244"/>
  <c r="BE247"/>
  <c r="BE255"/>
  <c r="BE258"/>
  <c r="BE263"/>
  <c r="BE264"/>
  <c r="BE265"/>
  <c r="BE266"/>
  <c r="BE130" i="5"/>
  <c r="BE138"/>
  <c r="BE148"/>
  <c r="BE150"/>
  <c r="BE151"/>
  <c r="BE152"/>
  <c r="BE153"/>
  <c r="BE248" i="10"/>
  <c r="BE266"/>
  <c r="BE267"/>
  <c r="BE268"/>
  <c r="BE269"/>
  <c r="BE276"/>
  <c r="BE278"/>
  <c r="BE281"/>
  <c r="BE283"/>
  <c r="BE287"/>
  <c r="BE288"/>
  <c r="BE291"/>
  <c r="BE297"/>
  <c r="BE298"/>
  <c r="BE301"/>
  <c r="BE321"/>
  <c r="BE325"/>
  <c r="BE329"/>
  <c r="BE337"/>
  <c r="BE345"/>
  <c r="BE349"/>
  <c r="BE373"/>
  <c r="BE378"/>
  <c r="BE379"/>
  <c r="BE383"/>
  <c r="BE387"/>
  <c r="BE399"/>
  <c r="BE404"/>
  <c r="BE410"/>
  <c r="BE416"/>
  <c r="BE422"/>
  <c r="BE428"/>
  <c r="BE450"/>
  <c r="BE458"/>
  <c r="BE467"/>
  <c r="BE483"/>
  <c r="BE503"/>
  <c r="BE519"/>
  <c r="BE523"/>
  <c r="BE539"/>
  <c r="BE543"/>
  <c r="BE555"/>
  <c r="BE571"/>
  <c r="BE590"/>
  <c r="BE614"/>
  <c r="BE620"/>
  <c r="BE642"/>
  <c r="BE675"/>
  <c r="J91" i="11"/>
  <c r="BE128"/>
  <c r="BE130"/>
  <c r="BE135"/>
  <c r="BE136"/>
  <c r="BE150"/>
  <c r="BE153"/>
  <c r="BE121" i="12"/>
  <c r="BE123"/>
  <c r="BE129"/>
  <c r="BE130"/>
  <c r="BE136"/>
  <c r="F37" i="2"/>
  <c r="BD95" i="1"/>
  <c r="F34" i="4"/>
  <c r="BA97" i="1"/>
  <c r="F36" i="2"/>
  <c r="BC95" i="1"/>
  <c r="F36" i="5"/>
  <c r="BC98" i="1"/>
  <c r="F37" i="5"/>
  <c r="BD98" i="1"/>
  <c r="F36" i="6"/>
  <c r="BA100" i="1"/>
  <c r="F37" i="7"/>
  <c r="BB101" i="1"/>
  <c r="J34" i="8"/>
  <c r="AW102" i="1"/>
  <c r="J34" i="9"/>
  <c r="AW103" i="1" s="1"/>
  <c r="F37" i="11"/>
  <c r="BD105" i="1"/>
  <c r="F34" i="10"/>
  <c r="BA104" i="1"/>
  <c r="J34" i="3"/>
  <c r="AW96" i="1"/>
  <c r="J34" i="10"/>
  <c r="AW104" i="1"/>
  <c r="J34" i="2"/>
  <c r="AW95" i="1"/>
  <c r="J34" i="4"/>
  <c r="AW97" i="1"/>
  <c r="J34" i="5"/>
  <c r="AW98" i="1"/>
  <c r="J36" i="6"/>
  <c r="AW100" i="1"/>
  <c r="J36" i="7"/>
  <c r="AW101" i="1"/>
  <c r="F35" i="8"/>
  <c r="BB102" i="1"/>
  <c r="F34" i="9"/>
  <c r="BA103" i="1" s="1"/>
  <c r="F37" i="9"/>
  <c r="BD103" i="1" s="1"/>
  <c r="F35" i="10"/>
  <c r="BB104" i="1"/>
  <c r="F35" i="12"/>
  <c r="BB106" i="1" s="1"/>
  <c r="F37" i="12"/>
  <c r="BD106" i="1" s="1"/>
  <c r="F34" i="2"/>
  <c r="BA95" i="1"/>
  <c r="F36" i="3"/>
  <c r="BC96" i="1"/>
  <c r="F37" i="10"/>
  <c r="BD104" i="1"/>
  <c r="F34" i="12"/>
  <c r="BA106" i="1" s="1"/>
  <c r="AS94"/>
  <c r="F37" i="3"/>
  <c r="BD96" i="1" s="1"/>
  <c r="F36" i="4"/>
  <c r="BC97" i="1" s="1"/>
  <c r="F34" i="5"/>
  <c r="BA98" i="1" s="1"/>
  <c r="F37" i="6"/>
  <c r="BB100" i="1" s="1"/>
  <c r="F36" i="7"/>
  <c r="BA101" i="1" s="1"/>
  <c r="F36" i="8"/>
  <c r="BC102" i="1" s="1"/>
  <c r="F35" i="9"/>
  <c r="BB103" i="1" s="1"/>
  <c r="F34" i="11"/>
  <c r="BA105" i="1" s="1"/>
  <c r="J34" i="11"/>
  <c r="AW105" i="1" s="1"/>
  <c r="F36" i="11"/>
  <c r="BC105" i="1" s="1"/>
  <c r="J34" i="12"/>
  <c r="AW106" i="1" s="1"/>
  <c r="F35" i="2"/>
  <c r="BB95" i="1" s="1"/>
  <c r="F34" i="3"/>
  <c r="BA96" i="1" s="1"/>
  <c r="F35" i="3"/>
  <c r="BB96" i="1" s="1"/>
  <c r="F37" i="4"/>
  <c r="BD97" i="1" s="1"/>
  <c r="F35" i="5"/>
  <c r="BB98" i="1" s="1"/>
  <c r="F38" i="6"/>
  <c r="BC100" i="1" s="1"/>
  <c r="F39" i="6"/>
  <c r="BD100" i="1" s="1"/>
  <c r="F38" i="7"/>
  <c r="BC101" i="1" s="1"/>
  <c r="F39" i="7"/>
  <c r="BD101" i="1" s="1"/>
  <c r="F34" i="8"/>
  <c r="BA102" i="1" s="1"/>
  <c r="F37" i="8"/>
  <c r="BD102" i="1" s="1"/>
  <c r="F36" i="9"/>
  <c r="BC103" i="1" s="1"/>
  <c r="F36" i="10"/>
  <c r="BC104" i="1" s="1"/>
  <c r="F35" i="4"/>
  <c r="BB97" i="1" s="1"/>
  <c r="F35" i="11"/>
  <c r="BB105" i="1" s="1"/>
  <c r="F36" i="12"/>
  <c r="BC106" i="1" s="1"/>
  <c r="J426" i="2" l="1"/>
  <c r="J110" s="1"/>
  <c r="T122" i="10"/>
  <c r="P120" i="11"/>
  <c r="AU105" i="1" s="1"/>
  <c r="T127" i="9"/>
  <c r="T126" s="1"/>
  <c r="P118" i="5"/>
  <c r="AU98" i="1" s="1"/>
  <c r="R122" i="10"/>
  <c r="P127" i="9"/>
  <c r="P126" s="1"/>
  <c r="AU103" i="1" s="1"/>
  <c r="T118" i="8"/>
  <c r="P123" i="7"/>
  <c r="AU101" i="1" s="1"/>
  <c r="P125" i="6"/>
  <c r="P124"/>
  <c r="AU100" i="1" s="1"/>
  <c r="T118" i="5"/>
  <c r="R118"/>
  <c r="T435" i="2"/>
  <c r="P435"/>
  <c r="T147"/>
  <c r="T146" s="1"/>
  <c r="P147"/>
  <c r="P146" s="1"/>
  <c r="AU95" i="1" s="1"/>
  <c r="R120" i="11"/>
  <c r="P122" i="10"/>
  <c r="AU104" i="1" s="1"/>
  <c r="P118" i="8"/>
  <c r="AU102" i="1" s="1"/>
  <c r="R123" i="7"/>
  <c r="R125" i="6"/>
  <c r="R124" s="1"/>
  <c r="T125" i="4"/>
  <c r="T124"/>
  <c r="T129" i="3"/>
  <c r="R125" i="4"/>
  <c r="R124" s="1"/>
  <c r="P125"/>
  <c r="P124" s="1"/>
  <c r="AU97" i="1" s="1"/>
  <c r="R129" i="3"/>
  <c r="BK129"/>
  <c r="J129" s="1"/>
  <c r="J96" s="1"/>
  <c r="R435" i="2"/>
  <c r="R147"/>
  <c r="R146" s="1"/>
  <c r="BK122" i="10"/>
  <c r="J122" s="1"/>
  <c r="J96" s="1"/>
  <c r="R127" i="9"/>
  <c r="R126" s="1"/>
  <c r="R118" i="8"/>
  <c r="T123" i="7"/>
  <c r="T125" i="6"/>
  <c r="T124" s="1"/>
  <c r="BK147" i="2"/>
  <c r="BK146"/>
  <c r="J146" s="1"/>
  <c r="J96" s="1"/>
  <c r="BK435"/>
  <c r="J435"/>
  <c r="J113" s="1"/>
  <c r="BK844"/>
  <c r="J844" s="1"/>
  <c r="J125" s="1"/>
  <c r="J130" i="3"/>
  <c r="J97" s="1"/>
  <c r="BK125" i="4"/>
  <c r="J125"/>
  <c r="J97" s="1"/>
  <c r="BK118" i="5"/>
  <c r="J118" s="1"/>
  <c r="J96" s="1"/>
  <c r="BK125" i="6"/>
  <c r="J125" s="1"/>
  <c r="J99" s="1"/>
  <c r="BK123" i="7"/>
  <c r="J123" s="1"/>
  <c r="J98" s="1"/>
  <c r="BK118" i="8"/>
  <c r="J118"/>
  <c r="J96" s="1"/>
  <c r="BK248" i="9"/>
  <c r="J248" s="1"/>
  <c r="J102" s="1"/>
  <c r="BK261"/>
  <c r="J261" s="1"/>
  <c r="J105" s="1"/>
  <c r="J123" i="10"/>
  <c r="J97" s="1"/>
  <c r="BK120" i="11"/>
  <c r="J120" s="1"/>
  <c r="J30" s="1"/>
  <c r="AG105" i="1" s="1"/>
  <c r="AN105" s="1"/>
  <c r="BK117" i="12"/>
  <c r="J117" s="1"/>
  <c r="J96" s="1"/>
  <c r="F33" i="4"/>
  <c r="AZ97" i="1"/>
  <c r="J35" i="6"/>
  <c r="AV100" i="1" s="1"/>
  <c r="AT100" s="1"/>
  <c r="F33" i="8"/>
  <c r="AZ102" i="1" s="1"/>
  <c r="J33" i="9"/>
  <c r="AV103" i="1" s="1"/>
  <c r="AT103" s="1"/>
  <c r="J33" i="12"/>
  <c r="AV106" i="1" s="1"/>
  <c r="AT106" s="1"/>
  <c r="BB99"/>
  <c r="AX99" s="1"/>
  <c r="F33" i="2"/>
  <c r="AZ95" i="1" s="1"/>
  <c r="J33" i="11"/>
  <c r="AV105" i="1" s="1"/>
  <c r="AT105" s="1"/>
  <c r="BC99"/>
  <c r="AY99"/>
  <c r="J33" i="3"/>
  <c r="AV96" i="1"/>
  <c r="AT96" s="1"/>
  <c r="F35" i="7"/>
  <c r="AZ101" i="1" s="1"/>
  <c r="J35" i="7"/>
  <c r="AV101" i="1" s="1"/>
  <c r="AT101" s="1"/>
  <c r="J33" i="8"/>
  <c r="AV102" i="1"/>
  <c r="AT102" s="1"/>
  <c r="J33" i="10"/>
  <c r="AV104" i="1" s="1"/>
  <c r="AT104" s="1"/>
  <c r="BA99"/>
  <c r="AW99"/>
  <c r="J33" i="2"/>
  <c r="AV95" i="1" s="1"/>
  <c r="AT95" s="1"/>
  <c r="F33" i="12"/>
  <c r="AZ106" i="1" s="1"/>
  <c r="BD99"/>
  <c r="F33" i="5"/>
  <c r="AZ98" i="1" s="1"/>
  <c r="J33" i="5"/>
  <c r="AV98" i="1" s="1"/>
  <c r="AT98" s="1"/>
  <c r="F35" i="6"/>
  <c r="AZ100" i="1"/>
  <c r="F33" i="9"/>
  <c r="AZ103" i="1" s="1"/>
  <c r="F33" i="11"/>
  <c r="AZ105" i="1"/>
  <c r="F33" i="3"/>
  <c r="AZ96" i="1" s="1"/>
  <c r="J33" i="4"/>
  <c r="AV97" i="1"/>
  <c r="AT97" s="1"/>
  <c r="F33" i="10"/>
  <c r="AZ104" i="1" s="1"/>
  <c r="J39" i="11" l="1"/>
  <c r="BK127" i="9"/>
  <c r="J127" s="1"/>
  <c r="J97" s="1"/>
  <c r="J147" i="2"/>
  <c r="J97" s="1"/>
  <c r="BK124" i="6"/>
  <c r="J124" s="1"/>
  <c r="J98" s="1"/>
  <c r="J96" i="11"/>
  <c r="BK124" i="4"/>
  <c r="J124" s="1"/>
  <c r="J96" s="1"/>
  <c r="BD94" i="1"/>
  <c r="W33" s="1"/>
  <c r="BC94"/>
  <c r="W32" s="1"/>
  <c r="BA94"/>
  <c r="W30" s="1"/>
  <c r="BB94"/>
  <c r="AX94" s="1"/>
  <c r="AU99"/>
  <c r="AU94" s="1"/>
  <c r="AZ99"/>
  <c r="AV99"/>
  <c r="AT99" s="1"/>
  <c r="J30" i="5"/>
  <c r="AG98" i="1" s="1"/>
  <c r="AN98" s="1"/>
  <c r="J32" i="7"/>
  <c r="AG101" i="1" s="1"/>
  <c r="AN101" s="1"/>
  <c r="J30" i="10"/>
  <c r="AG104" i="1" s="1"/>
  <c r="AN104" s="1"/>
  <c r="J30" i="2"/>
  <c r="AG95" i="1"/>
  <c r="J30" i="3"/>
  <c r="AG96" i="1" s="1"/>
  <c r="AN96" s="1"/>
  <c r="J30" i="8"/>
  <c r="AG102" i="1" s="1"/>
  <c r="AN102" s="1"/>
  <c r="J30" i="12"/>
  <c r="AG106" i="1" s="1"/>
  <c r="AN106" s="1"/>
  <c r="AN95" l="1"/>
  <c r="J39" i="3"/>
  <c r="J39" i="5"/>
  <c r="J41" i="7"/>
  <c r="J39" i="8"/>
  <c r="BK126" i="9"/>
  <c r="J126" s="1"/>
  <c r="J96" s="1"/>
  <c r="J39" i="10"/>
  <c r="J39" i="12"/>
  <c r="J39" i="2"/>
  <c r="AZ94" i="1"/>
  <c r="AV94" s="1"/>
  <c r="AK29" s="1"/>
  <c r="AW94"/>
  <c r="AK30" s="1"/>
  <c r="AY94"/>
  <c r="W31"/>
  <c r="J30" i="4"/>
  <c r="AG97" i="1"/>
  <c r="AN97"/>
  <c r="J32" i="6"/>
  <c r="AG100" i="1" s="1"/>
  <c r="AN100" s="1"/>
  <c r="J41" i="6" l="1"/>
  <c r="J39" i="4"/>
  <c r="AT94" i="1"/>
  <c r="W29"/>
  <c r="AG99"/>
  <c r="AN99" s="1"/>
  <c r="J30" i="9"/>
  <c r="AG103" i="1" s="1"/>
  <c r="AN103" s="1"/>
  <c r="J39" i="9" l="1"/>
  <c r="AG94" i="1"/>
  <c r="AK26" s="1"/>
  <c r="AK35" s="1"/>
  <c r="AN94" l="1"/>
</calcChain>
</file>

<file path=xl/sharedStrings.xml><?xml version="1.0" encoding="utf-8"?>
<sst xmlns="http://schemas.openxmlformats.org/spreadsheetml/2006/main" count="23419" uniqueCount="2368">
  <si>
    <t>Export Komplet</t>
  </si>
  <si>
    <t/>
  </si>
  <si>
    <t>2.0</t>
  </si>
  <si>
    <t>ZAMOK</t>
  </si>
  <si>
    <t>False</t>
  </si>
  <si>
    <t>{1126ea37-647a-4933-bf56-783bf6de9678}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</si>
  <si>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</si>
  <si>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</si>
  <si>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</si>
  <si>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</si>
  <si>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</si>
  <si>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</si>
  <si>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</si>
  <si>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</si>
  <si>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LT03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</si>
  <si>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</si>
  <si>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</si>
  <si>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Fakultní nemocnice Olomouc -  Stavební úpravy objektu U – Klinika psychiatrie</t>
  </si>
  <si>
    <t>KSO:</t>
  </si>
  <si>
    <t>CC-CZ:</t>
  </si>
  <si>
    <t>Místo:</t>
  </si>
  <si>
    <t xml:space="preserve"> </t>
  </si>
  <si>
    <t>Datum:</t>
  </si>
  <si>
    <t>25. 3. 2020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</si>
  <si>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</si>
  <si>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</si>
  <si>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</si>
  <si>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</si>
  <si>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</si>
  <si>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</si>
  <si>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</si>
  <si>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</si>
  <si>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</si>
  <si>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</si>
  <si>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</si>
  <si>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</si>
  <si>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</si>
  <si>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</si>
  <si>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</si>
  <si>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</si>
  <si>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</si>
  <si>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</si>
  <si>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</si>
  <si>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</si>
  <si>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</si>
  <si>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</si>
  <si>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</si>
  <si>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</si>
  <si>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</si>
  <si>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</si>
  <si>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</si>
  <si>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</si>
  <si>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</si>
  <si>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</si>
  <si>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</si>
  <si>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</si>
  <si>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</si>
  <si>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</si>
  <si>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</si>
  <si>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</si>
  <si>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</si>
  <si>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</si>
  <si>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</si>
  <si>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</si>
  <si>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</si>
  <si>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</si>
  <si>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</si>
  <si>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</si>
  <si>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</si>
  <si>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</si>
  <si>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</si>
  <si>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</si>
  <si>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</si>
  <si>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</si>
  <si>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</si>
  <si>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</si>
  <si>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</si>
  <si>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</si>
  <si>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D.1.01.1</t>
  </si>
  <si>
    <t>Stavebně konstrukční část a PBŘ</t>
  </si>
  <si>
    <t>STA</t>
  </si>
  <si>
    <t>1</t>
  </si>
  <si>
    <t>{f11b7d46-e69f-4d6e-9a19-eecf3799392f}</t>
  </si>
  <si>
    <t>2</t>
  </si>
  <si>
    <t>D.1.01.4a</t>
  </si>
  <si>
    <t>Zdravotechnické instalace</t>
  </si>
  <si>
    <t>{dfe4dd14-76cc-4500-a7b3-3d3efdcc73f3}</t>
  </si>
  <si>
    <t>D.1.01.4b</t>
  </si>
  <si>
    <t>Ústřední vytápění</t>
  </si>
  <si>
    <t>{15ac6e7d-13bd-4b9c-9676-442d043653e4}</t>
  </si>
  <si>
    <t>D.1.01.4c</t>
  </si>
  <si>
    <t>Elektroinstalace</t>
  </si>
  <si>
    <t>{59653a6c-2f15-48a1-a202-3e00dac133c0}</t>
  </si>
  <si>
    <t>D.1.01.4d</t>
  </si>
  <si>
    <t>Slaboproud</t>
  </si>
  <si>
    <t>{3528bf27-533d-48f6-9885-53f1c6734389}</t>
  </si>
  <si>
    <t>D.1.01.4d_1</t>
  </si>
  <si>
    <t>PTV</t>
  </si>
  <si>
    <t>Soupis</t>
  </si>
  <si>
    <t>{6c711848-124e-4cff-ba09-fa9a4e8d3353}</t>
  </si>
  <si>
    <t>D.1.01.4d_2</t>
  </si>
  <si>
    <t>EPS</t>
  </si>
  <si>
    <t>{7ad46514-5ad8-45bf-b180-c9468f39d843}</t>
  </si>
  <si>
    <t>D1.01.4.f</t>
  </si>
  <si>
    <t>Vzduchotechnika</t>
  </si>
  <si>
    <t>{f686c5a5-14c2-44fc-b864-24a86c06903f}</t>
  </si>
  <si>
    <t>D.1.11</t>
  </si>
  <si>
    <t>Příprava území</t>
  </si>
  <si>
    <t>{296b7815-79df-4201-866c-e73530bed9c8}</t>
  </si>
  <si>
    <t>D.1.12</t>
  </si>
  <si>
    <t>Sadové úpravy</t>
  </si>
  <si>
    <t>{0b01119c-2a5c-41ae-8346-1d620b602a97}</t>
  </si>
  <si>
    <t>D.1.13</t>
  </si>
  <si>
    <t>Veřejné osvětlení</t>
  </si>
  <si>
    <t>{383ecde3-0646-4863-9057-daf768de2655}</t>
  </si>
  <si>
    <t>VON</t>
  </si>
  <si>
    <t>Vedlejší a ostatní náklady</t>
  </si>
  <si>
    <t>{284b4b18-fd79-452a-bb14-7ce300ecc438}</t>
  </si>
  <si>
    <t>KRYCÍ LIST SOUPISU PRACÍ</t>
  </si>
  <si>
    <t>Objekt:</t>
  </si>
  <si>
    <t>D.1.01.1 - Stavebně konstrukční část a PBŘ</t>
  </si>
  <si>
    <t>Položky označené D+M se oceňují včetně přesunů hmot. Všechny konstrukce a práce se nacení jako kompletní a funkční včetně detailů.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</si>
  <si>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</si>
  <si>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</si>
  <si>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</si>
  <si>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</si>
  <si>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</si>
  <si>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</si>
  <si>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</si>
  <si>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Základy a zvláštní zakládání</t>
  </si>
  <si>
    <t xml:space="preserve">    3 - Svislé a kompletní konstrukce</t>
  </si>
  <si>
    <t xml:space="preserve">    4 - Vodorovné konstrukce</t>
  </si>
  <si>
    <t xml:space="preserve">    6 - Úpravy povrchu, podlahy</t>
  </si>
  <si>
    <t xml:space="preserve">    61 - Úpravy povrchů vnitřní</t>
  </si>
  <si>
    <t xml:space="preserve">    62 - Úpravy povrchů vnější</t>
  </si>
  <si>
    <t xml:space="preserve">    63 - Podlahy a podlahové konstrukce</t>
  </si>
  <si>
    <t xml:space="preserve">    94 - Lešení a stavební výtahy</t>
  </si>
  <si>
    <t xml:space="preserve">    95 - Dokončovací konstrukce na pozemních stavbách</t>
  </si>
  <si>
    <t xml:space="preserve">    96 - Bourání konstrukcí</t>
  </si>
  <si>
    <t xml:space="preserve">    97 - Přesuny suti a vybouraných hmot</t>
  </si>
  <si>
    <t xml:space="preserve">      997 - Přesun sutě</t>
  </si>
  <si>
    <t xml:space="preserve">    998 - Přesun hmot</t>
  </si>
  <si>
    <t>Celkem - Celkem</t>
  </si>
  <si>
    <t>PSV - Práce a dodávky PSV</t>
  </si>
  <si>
    <t xml:space="preserve">    711 - Izolace proti vodě</t>
  </si>
  <si>
    <t xml:space="preserve">    712 - Povlakové krytiny</t>
  </si>
  <si>
    <t xml:space="preserve">    713 - Izolace tepelné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</si>
  <si>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</si>
  <si>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</si>
  <si>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</si>
  <si>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</si>
  <si>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769 - Otvorové prvky z plastu</t>
  </si>
  <si>
    <t xml:space="preserve">    771 - Podlahy z dlaždic a obklady</t>
  </si>
  <si>
    <t xml:space="preserve">    776 - Podlahy povlakové</t>
  </si>
  <si>
    <t xml:space="preserve">    784 - Malby</t>
  </si>
  <si>
    <t>M - Práce a dodávky M</t>
  </si>
  <si>
    <t xml:space="preserve">    M46 - Zemní práce při montážích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</si>
  <si>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</si>
  <si>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</si>
  <si>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</si>
  <si>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</si>
  <si>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</si>
  <si>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</si>
  <si>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</si>
  <si>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</si>
  <si>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</si>
  <si>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</si>
  <si>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</si>
  <si>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</si>
  <si>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</si>
  <si>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</si>
  <si>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</si>
  <si>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</si>
  <si>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</si>
  <si>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</si>
  <si>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131213101</t>
  </si>
  <si>
    <t>Hloubení jam v soudržných horninách třídy těžitelnosti I, skupiny 3 ručně</t>
  </si>
  <si>
    <t>m3</t>
  </si>
  <si>
    <t>CS ÚRS 2020 01</t>
  </si>
  <si>
    <t>4</t>
  </si>
  <si>
    <t>VV</t>
  </si>
  <si>
    <t xml:space="preserve">D.1.01.1-101 : </t>
  </si>
  <si>
    <t>"svahování :" 28*0,81/2</t>
  </si>
  <si>
    <t>"svahování :" 0,4*0,81</t>
  </si>
  <si>
    <t>"svahování :" 1,7*0,81*2/3</t>
  </si>
  <si>
    <t>"u objektu :" 23*0,81</t>
  </si>
  <si>
    <t>Součet</t>
  </si>
  <si>
    <t>132212111</t>
  </si>
  <si>
    <t>Hloubení rýh š do 800 mm v soudržných horninách třídy těžitelnosti I, skupiny 3 ručně</t>
  </si>
  <si>
    <t>1103828633</t>
  </si>
  <si>
    <t>"rýhy :" (2,3+7,72+2,3)*0,6</t>
  </si>
  <si>
    <t>"rýhy schodiště :" 1,8*0,3*0,9*2</t>
  </si>
  <si>
    <t>3</t>
  </si>
  <si>
    <t>119001421</t>
  </si>
  <si>
    <t>Dočasné zajištění kabelů a kabelových tratí ze 3 volně ložených kabelů</t>
  </si>
  <si>
    <t>m</t>
  </si>
  <si>
    <t>"slaboproud :" 10*3</t>
  </si>
  <si>
    <t>162351103</t>
  </si>
  <si>
    <t>Vodorovné přemístění do 500 m výkopku/sypaniny z horniny třídy těžitelnosti I, skupiny 1 až 3</t>
  </si>
  <si>
    <t>6</t>
  </si>
  <si>
    <t>"Výkop :" 39,576</t>
  </si>
  <si>
    <t>"Zásyp :" 6,52*1,7*0,81+30,1*0,81/2</t>
  </si>
  <si>
    <t>5</t>
  </si>
  <si>
    <t>167151101</t>
  </si>
  <si>
    <t>Nakládání výkopku z hornin třídy těžitelnosti I, skupiny 1 až 3 do 100 m3</t>
  </si>
  <si>
    <t>8</t>
  </si>
  <si>
    <t>171251201</t>
  </si>
  <si>
    <t>Uložení sypaniny na skládky nebo meziskládky</t>
  </si>
  <si>
    <t>10</t>
  </si>
  <si>
    <t>7</t>
  </si>
  <si>
    <t>174151101</t>
  </si>
  <si>
    <t>Zásyp jam, šachet rýh nebo kolem objektů sypaninou se zhutněním</t>
  </si>
  <si>
    <t>12</t>
  </si>
  <si>
    <t>162751117</t>
  </si>
  <si>
    <t>Vodorovné přemístění do 10000 m výkopku/sypaniny z horniny třídy těžitelnosti I, skupiny 1 až 3</t>
  </si>
  <si>
    <t>14</t>
  </si>
  <si>
    <t>9</t>
  </si>
  <si>
    <t>162751119</t>
  </si>
  <si>
    <t>Příplatek k vodorovnému přemístění výkopku/sypaniny z horniny třídy těžitelnosti I, skupiny 1 až 3 ZKD 1000 m přes 10000 m</t>
  </si>
  <si>
    <t>-952475461</t>
  </si>
  <si>
    <t>171201221</t>
  </si>
  <si>
    <t>Poplatek za uložení na skládce (skládkovné) zeminy a kamení kód odpadu 17 05 04</t>
  </si>
  <si>
    <t>t</t>
  </si>
  <si>
    <t>16</t>
  </si>
  <si>
    <t>18,407*2,2 'Přepočtené koeficientem množství</t>
  </si>
  <si>
    <t>Základy a zvláštní zakládání</t>
  </si>
  <si>
    <t>11</t>
  </si>
  <si>
    <t>271532212</t>
  </si>
  <si>
    <t>Podsyp pod základové konstrukce se zhutněním z hrubého kameniva frakce 16 až 32 mm</t>
  </si>
  <si>
    <t>18</t>
  </si>
  <si>
    <t xml:space="preserve">D.1.01.1-101, D.1.01.1-102 : </t>
  </si>
  <si>
    <t>1,6*6,72*0,19</t>
  </si>
  <si>
    <t>274313611</t>
  </si>
  <si>
    <t>Základové pásy z betonu tř. C 16/20 XC1</t>
  </si>
  <si>
    <t>20</t>
  </si>
  <si>
    <t xml:space="preserve">D.1.01.1-102 : </t>
  </si>
  <si>
    <t>"pásy přístavby :" (7,52*0,3+7,52*0,4+2,3*0,4*2)*(1,35-0,35)</t>
  </si>
  <si>
    <t>"pásy pod schodiště :" 1,8*0,3*0,9*2</t>
  </si>
  <si>
    <t>13</t>
  </si>
  <si>
    <t>274313511</t>
  </si>
  <si>
    <t>Základové pásy z betonu tř. C 12/15</t>
  </si>
  <si>
    <t>22</t>
  </si>
  <si>
    <t>"deska pod přístavbu :" 2*(7,52+2,3)*(1,45-1,35)*0,6*1,1</t>
  </si>
  <si>
    <t>274351122</t>
  </si>
  <si>
    <t>Odstranění bednění základových pasů rovného</t>
  </si>
  <si>
    <t>m2</t>
  </si>
  <si>
    <t>26</t>
  </si>
  <si>
    <t>274351121</t>
  </si>
  <si>
    <t>Zřízení bednění základových pasů rovného</t>
  </si>
  <si>
    <t>24</t>
  </si>
  <si>
    <t>"deska pod přístavbou :" (7,52+2*2,3)*(1,35-0,35)*2</t>
  </si>
  <si>
    <t>"deska pod přístavbou :" 7,52*(1,35-0,35)</t>
  </si>
  <si>
    <t>"pásy pod schodiště :" 2*(1,8+0,3)*0,9*2</t>
  </si>
  <si>
    <t>2733213X1</t>
  </si>
  <si>
    <t>Železobeton základových desek C 20/25 XC1, XF1 vč. dodávky</t>
  </si>
  <si>
    <t>28</t>
  </si>
  <si>
    <t>7,52*2,3*(0,35-0,2)</t>
  </si>
  <si>
    <t>17</t>
  </si>
  <si>
    <t>273351121</t>
  </si>
  <si>
    <t>Zřízení bednění základových desek</t>
  </si>
  <si>
    <t>30</t>
  </si>
  <si>
    <t>(7,52+2*2,3)*0,5</t>
  </si>
  <si>
    <t>273351122</t>
  </si>
  <si>
    <t>Odstranění bednění základových desek</t>
  </si>
  <si>
    <t>32</t>
  </si>
  <si>
    <t>19</t>
  </si>
  <si>
    <t>273362021</t>
  </si>
  <si>
    <t>Výztuž základových desek svařovanými sítěmi Kari</t>
  </si>
  <si>
    <t>34</t>
  </si>
  <si>
    <t>"D.1.01.2-101 :" 256/1000</t>
  </si>
  <si>
    <t>Svislé a kompletní konstrukce</t>
  </si>
  <si>
    <t>311234231</t>
  </si>
  <si>
    <t>Zdivo jednovrstvé z cihel děrovaných do P10 na maltu M10 tl 240 mm</t>
  </si>
  <si>
    <t>36</t>
  </si>
  <si>
    <t xml:space="preserve">D.1.01.1-103 : </t>
  </si>
  <si>
    <t>"m521/ext. :" 2,2*2,5*2</t>
  </si>
  <si>
    <t>Vodorovné konstrukce</t>
  </si>
  <si>
    <t>411321RX1</t>
  </si>
  <si>
    <t>Stropy deskové ze železobetonu C 20/25 XC1, XF1 vč. dodávky</t>
  </si>
  <si>
    <t>44</t>
  </si>
  <si>
    <t xml:space="preserve">D.1.01.2-101 : </t>
  </si>
  <si>
    <t>"deska na trapézovém plechu :" 7,52*2,2*0,11</t>
  </si>
  <si>
    <t>411354247</t>
  </si>
  <si>
    <t>Bednění stropů ztracené z hraněných trapézových vln v 60 mm plech pozinkovaný tl 0,88 mm</t>
  </si>
  <si>
    <t>46</t>
  </si>
  <si>
    <t>"D.1.01.2-002 a D.1.01.2-101 : "16,5</t>
  </si>
  <si>
    <t>23</t>
  </si>
  <si>
    <t>411354311</t>
  </si>
  <si>
    <t>Zřízení podpěrné konstrukce stropů výšky do 4 m tl do 15 cm</t>
  </si>
  <si>
    <t>48</t>
  </si>
  <si>
    <t>"deska na trapézovém plechu - podpěra :" 16,5</t>
  </si>
  <si>
    <t>411354312</t>
  </si>
  <si>
    <t>Odstranění podpěrné konstrukce stropů výšky do 4 m tl do 15 cm</t>
  </si>
  <si>
    <t>50</t>
  </si>
  <si>
    <t>25</t>
  </si>
  <si>
    <t>4113518X1</t>
  </si>
  <si>
    <t>Bednění čel stropních desek, zřízení</t>
  </si>
  <si>
    <t>52</t>
  </si>
  <si>
    <t>"deska na trapézovém plechu : "7,52+2,2*2</t>
  </si>
  <si>
    <t>4113518X2</t>
  </si>
  <si>
    <t>Bednění čel stropních desek, odstranění</t>
  </si>
  <si>
    <t>54</t>
  </si>
  <si>
    <t>27</t>
  </si>
  <si>
    <t>411362021</t>
  </si>
  <si>
    <t>Výztuž stropů svařovanými sítěmi Kari</t>
  </si>
  <si>
    <t>56</t>
  </si>
  <si>
    <t>"deska na trapézovém plechu :" 120/1000</t>
  </si>
  <si>
    <t>411361821</t>
  </si>
  <si>
    <t>Výztuž stropů betonářskou ocelí 10 505</t>
  </si>
  <si>
    <t>58</t>
  </si>
  <si>
    <t>"deska na trapézovém plechu :" 46,5/1000</t>
  </si>
  <si>
    <t>29</t>
  </si>
  <si>
    <t>4173213X1</t>
  </si>
  <si>
    <t>Ztužující pásy a věnce z betonu železového C 20/25 XC1, XF1</t>
  </si>
  <si>
    <t>60</t>
  </si>
  <si>
    <t>"věnec :" 2,2*0,24*0,2*2</t>
  </si>
  <si>
    <t>417351115</t>
  </si>
  <si>
    <t>Zřízení bednění ztužujících věnců</t>
  </si>
  <si>
    <t>62</t>
  </si>
  <si>
    <t>"věnec :" 2,2*2</t>
  </si>
  <si>
    <t>31</t>
  </si>
  <si>
    <t>417351116</t>
  </si>
  <si>
    <t>Odstranění bednění ztužujících věnců</t>
  </si>
  <si>
    <t>64</t>
  </si>
  <si>
    <t>417361821</t>
  </si>
  <si>
    <t>Výztuž ztužujících pásů a věnců betonářskou ocelí 10 505</t>
  </si>
  <si>
    <t>66</t>
  </si>
  <si>
    <t>"věnec :" (16+7,12)/1000</t>
  </si>
  <si>
    <t>Úpravy povrchu, podlahy</t>
  </si>
  <si>
    <t>33</t>
  </si>
  <si>
    <t>6010132X3</t>
  </si>
  <si>
    <t>Nástřik protipožární omítkou ocelových nosníků vč. pomocných prací, doplňků, dle PD</t>
  </si>
  <si>
    <t>68</t>
  </si>
  <si>
    <t xml:space="preserve">D1.01.1-103 : </t>
  </si>
  <si>
    <t>"m521 :" 7,04*2+2,48*2</t>
  </si>
  <si>
    <t>61</t>
  </si>
  <si>
    <t>Úpravy povrchů vnitřní</t>
  </si>
  <si>
    <t>612131101</t>
  </si>
  <si>
    <t>Cementový postřik vnitřních stěn nanášený celoplošně ručně</t>
  </si>
  <si>
    <t>-168701657</t>
  </si>
  <si>
    <t>35</t>
  </si>
  <si>
    <t>612321141</t>
  </si>
  <si>
    <t>Vápenocementová omítka štuková dvouvrstvá vnitřních stěn nanášená ručně</t>
  </si>
  <si>
    <t>70</t>
  </si>
  <si>
    <t>612325302</t>
  </si>
  <si>
    <t>Vápenocementová štuková omítka ostění nebo nadpraží</t>
  </si>
  <si>
    <t>72</t>
  </si>
  <si>
    <t>"521 / 520 :" (1,97+2,42*2)*0,3*2</t>
  </si>
  <si>
    <t xml:space="preserve">D.1.01.1-104 : </t>
  </si>
  <si>
    <t>"261 / 260 :" (1,97+2,42*2)*0,3</t>
  </si>
  <si>
    <t>Úpravy povrchů vnější</t>
  </si>
  <si>
    <t>37</t>
  </si>
  <si>
    <t>622143002</t>
  </si>
  <si>
    <t>Montáž omítkových plastových nebo pozinkovaných dilatačních profilů</t>
  </si>
  <si>
    <t>83742456</t>
  </si>
  <si>
    <t>D1.01.1-102</t>
  </si>
  <si>
    <t>2,8+2,8</t>
  </si>
  <si>
    <t>38</t>
  </si>
  <si>
    <t>M</t>
  </si>
  <si>
    <t>59051502</t>
  </si>
  <si>
    <t>profil dilatační rohový PVC s výztužnou tkaninou pro ETICS</t>
  </si>
  <si>
    <t>-231573470</t>
  </si>
  <si>
    <t>5,6*1,05 'Přepočtené koeficientem množství</t>
  </si>
  <si>
    <t>39</t>
  </si>
  <si>
    <t>622143003</t>
  </si>
  <si>
    <t>Montáž omítkových plastových nebo pozinkovaných rohových profilů s tkaninou</t>
  </si>
  <si>
    <t>-593613719</t>
  </si>
  <si>
    <t>2,8+7,04+2,8</t>
  </si>
  <si>
    <t>40</t>
  </si>
  <si>
    <t>59051486</t>
  </si>
  <si>
    <t>profil rohový PVC 15x15mm s výztužnou tkaninou š 100mm pro ETICS</t>
  </si>
  <si>
    <t>87078315</t>
  </si>
  <si>
    <t>12,64*1,05 'Přepočtené koeficientem množství</t>
  </si>
  <si>
    <t>41</t>
  </si>
  <si>
    <t>622143004</t>
  </si>
  <si>
    <t>Montáž omítkových samolepících začišťovacích profilů pro spojení s okenním rámem</t>
  </si>
  <si>
    <t>1012709389</t>
  </si>
  <si>
    <t>2,25+7,04+2,25</t>
  </si>
  <si>
    <t>42</t>
  </si>
  <si>
    <t>59051476</t>
  </si>
  <si>
    <t>profil začišťovací PVC 9mm s výztužnou tkaninou pro ostění ETICS</t>
  </si>
  <si>
    <t>-909632706</t>
  </si>
  <si>
    <t>11,54*1,05 'Přepočtené koeficientem množství</t>
  </si>
  <si>
    <t>43</t>
  </si>
  <si>
    <t>622221031</t>
  </si>
  <si>
    <t>Montáž kontaktního zateplení vnějších stěn lepením a mechanickým kotvením desek z minerální vlny s podélnou orientací vláken tl do 160 mm</t>
  </si>
  <si>
    <t>74</t>
  </si>
  <si>
    <t xml:space="preserve">D.1.01.1-103, D.1.01.1-104, D.1.01.1-201 : </t>
  </si>
  <si>
    <t xml:space="preserve">Skladba I1 </t>
  </si>
  <si>
    <t>(7,8+2*2,34)*2,64-7,04*0,5</t>
  </si>
  <si>
    <t>-7,04*2,25</t>
  </si>
  <si>
    <t>63151531</t>
  </si>
  <si>
    <t>deska tepelně izolační minerální kontaktních fasád podélné vlákno λ=0,036 tl 140mm</t>
  </si>
  <si>
    <t>698759159</t>
  </si>
  <si>
    <t>13,587*1,05 'Přepočtené koeficientem množství</t>
  </si>
  <si>
    <t>45</t>
  </si>
  <si>
    <t>622221021</t>
  </si>
  <si>
    <t>Montáž kontaktního zateplení vnějších stěn lepením a mechanickým kotvením desek z minerální vlny s podélnou orientací vláken tl do 120 mm</t>
  </si>
  <si>
    <t>76</t>
  </si>
  <si>
    <t xml:space="preserve">Skladba I2 : </t>
  </si>
  <si>
    <t>7,04*0,5</t>
  </si>
  <si>
    <t>63151529</t>
  </si>
  <si>
    <t>deska tepelně izolační minerální kontaktních fasád podélné vlákno λ=0,036 tl 120mm</t>
  </si>
  <si>
    <t>-137078094</t>
  </si>
  <si>
    <t>3,52*1,1 'Přepočtené koeficientem množství</t>
  </si>
  <si>
    <t>47</t>
  </si>
  <si>
    <t>622531021</t>
  </si>
  <si>
    <t>Tenkovrstvá silikonová zrnitá omítka tl. 2,0 mm včetně penetrace vnějších stěn</t>
  </si>
  <si>
    <t>1758634158</t>
  </si>
  <si>
    <t>622211021</t>
  </si>
  <si>
    <t>Montáž kontaktního zateplení vnějších stěn lepením a mechanickým kotvením polystyrénových desek tl do 120 mm</t>
  </si>
  <si>
    <t>78</t>
  </si>
  <si>
    <t>Skladba I3 :</t>
  </si>
  <si>
    <t xml:space="preserve"> (7,8+2*2,34)*0,5</t>
  </si>
  <si>
    <t>49</t>
  </si>
  <si>
    <t>28376444</t>
  </si>
  <si>
    <t>deska z polystyrénu XPS, hrana rovná a strukturovaný povrch 300kPa tl 120mm</t>
  </si>
  <si>
    <t>1903922648</t>
  </si>
  <si>
    <t>6,24*1,05 'Přepočtené koeficientem množství</t>
  </si>
  <si>
    <t>622511111</t>
  </si>
  <si>
    <t>Tenkovrstvá akrylátová mozaiková střednězrnná omítka včetně penetrace vnějších stěn</t>
  </si>
  <si>
    <t>120843482</t>
  </si>
  <si>
    <t>51</t>
  </si>
  <si>
    <t>783826615</t>
  </si>
  <si>
    <t>Hydrofobizační transparentní silikonový nátěr omítek stupně členitosti 1 a 2</t>
  </si>
  <si>
    <t>121460005</t>
  </si>
  <si>
    <t>629991011</t>
  </si>
  <si>
    <t>Zakrytí výplní otvorů a svislých ploch fólií přilepenou lepící páskou</t>
  </si>
  <si>
    <t>1242778791</t>
  </si>
  <si>
    <t>2,25*7,04</t>
  </si>
  <si>
    <t>53</t>
  </si>
  <si>
    <t>7636121X5</t>
  </si>
  <si>
    <t>D+M obložení stěn z desek tl.16mm, vč. roštu, dodávky materiálů, dle PD</t>
  </si>
  <si>
    <t>80</t>
  </si>
  <si>
    <t>(7,8+2*2,34)*0,5</t>
  </si>
  <si>
    <t>622491142R00</t>
  </si>
  <si>
    <t>Nátěr fasády hydrofobní 2 x</t>
  </si>
  <si>
    <t>82</t>
  </si>
  <si>
    <t>63</t>
  </si>
  <si>
    <t>Podlahy a podlahové konstrukce</t>
  </si>
  <si>
    <t>55</t>
  </si>
  <si>
    <t>631311115</t>
  </si>
  <si>
    <t>Mazanina tl do 80 mm z betonu prostého bez zvýšených nároků na prostředí tř. C 20/25</t>
  </si>
  <si>
    <t>84</t>
  </si>
  <si>
    <t xml:space="preserve">D.1.01.1-103, D.1.01.1-002 : </t>
  </si>
  <si>
    <t xml:space="preserve">Skladba B1 : </t>
  </si>
  <si>
    <t>"521 :" 15,95*0,076</t>
  </si>
  <si>
    <t xml:space="preserve">Skladba B2 : </t>
  </si>
  <si>
    <t>"261 :" 18,66*0,1</t>
  </si>
  <si>
    <t>631319171</t>
  </si>
  <si>
    <t>Příplatek k mazanině tl do 80 mm za stržení povrchu spodní vrstvy před vložením výztuže</t>
  </si>
  <si>
    <t>86</t>
  </si>
  <si>
    <t>57</t>
  </si>
  <si>
    <t>631362021</t>
  </si>
  <si>
    <t>Výztuž mazanin svařovanými sítěmi Kari</t>
  </si>
  <si>
    <t>88</t>
  </si>
  <si>
    <t>"521 :" 15,95*12,63/6000*1,1</t>
  </si>
  <si>
    <t>"261 :" 18,66*12,63/6000*1,1</t>
  </si>
  <si>
    <t>631312141</t>
  </si>
  <si>
    <t>Doplnění rýh v dosavadních mazaninách betonem prostým</t>
  </si>
  <si>
    <t>90</t>
  </si>
  <si>
    <t xml:space="preserve">zapravení podlah nové výplně otvorů : </t>
  </si>
  <si>
    <t>"521 / 520 :" (1,97)*0,3*0,32</t>
  </si>
  <si>
    <t>"261 / 260 :" (1,97)*0,3*0,3</t>
  </si>
  <si>
    <t>94</t>
  </si>
  <si>
    <t>Lešení a stavební výtahy</t>
  </si>
  <si>
    <t>59</t>
  </si>
  <si>
    <t>941111121</t>
  </si>
  <si>
    <t>Montáž lešení řadového trubkového lehkého s podlahami zatížení do 200 kg/m2 š do 1,2 m v do 10 m</t>
  </si>
  <si>
    <t>92</t>
  </si>
  <si>
    <t>(10,8+2*2,34)*2,64</t>
  </si>
  <si>
    <t>941111221</t>
  </si>
  <si>
    <t>Příplatek k lešení řadovému trubkovému lehkému s podlahami š 1,2 m v 10 m za první a ZKD den použití</t>
  </si>
  <si>
    <t>"lešení 3 měsíce :" 40,8672*3</t>
  </si>
  <si>
    <t>941111821</t>
  </si>
  <si>
    <t>Demontáž lešení řadového trubkového lehkého s podlahami zatížení do 200 kg/m2 š do 1,2 m v do 10 m</t>
  </si>
  <si>
    <t>96</t>
  </si>
  <si>
    <t>944511111</t>
  </si>
  <si>
    <t>Montáž ochranné sítě z textilie z umělých vláken</t>
  </si>
  <si>
    <t>98</t>
  </si>
  <si>
    <t>944511211</t>
  </si>
  <si>
    <t>Příplatek k ochranné síti za první a ZKD den použití</t>
  </si>
  <si>
    <t>100</t>
  </si>
  <si>
    <t>944511811</t>
  </si>
  <si>
    <t>Demontáž ochranné sítě z textilie z umělých vláken</t>
  </si>
  <si>
    <t>102</t>
  </si>
  <si>
    <t>65</t>
  </si>
  <si>
    <t>949101111</t>
  </si>
  <si>
    <t>Lešení pomocné pro objekty pozemních staveb s lešeňovou podlahou v do 1,9 m zatížení do 150 kg/m2</t>
  </si>
  <si>
    <t>104</t>
  </si>
  <si>
    <t xml:space="preserve">1NP : </t>
  </si>
  <si>
    <t>"300 :" 49,03</t>
  </si>
  <si>
    <t>"320 :" 2,84</t>
  </si>
  <si>
    <t>"330 :" 4,94</t>
  </si>
  <si>
    <t>"340 :" 11,03</t>
  </si>
  <si>
    <t>"390 :" 4,2</t>
  </si>
  <si>
    <t>"400 :" 9,51</t>
  </si>
  <si>
    <t>"410 : "3,88</t>
  </si>
  <si>
    <t>"440 :" 1,5</t>
  </si>
  <si>
    <t>"450 :" 1,48</t>
  </si>
  <si>
    <t>"460 :" 1,48</t>
  </si>
  <si>
    <t>"470 :" 17,32</t>
  </si>
  <si>
    <t>"510 : "22,93</t>
  </si>
  <si>
    <t>"520 :" 35,04</t>
  </si>
  <si>
    <t>"521 :" 15,95</t>
  </si>
  <si>
    <t xml:space="preserve">2NP : </t>
  </si>
  <si>
    <t>"040 : "74,38</t>
  </si>
  <si>
    <t>"250 :" 18,46</t>
  </si>
  <si>
    <t>"260 :" 34,58</t>
  </si>
  <si>
    <t>"261 :" 18,66</t>
  </si>
  <si>
    <t>95</t>
  </si>
  <si>
    <t>Dokončovací konstrukce na pozemních stavbách</t>
  </si>
  <si>
    <t>952901111</t>
  </si>
  <si>
    <t>Vyčištění budov bytové a občanské výstavby při výšce podlaží do 4 m</t>
  </si>
  <si>
    <t>106</t>
  </si>
  <si>
    <t>Bourání konstrukcí</t>
  </si>
  <si>
    <t>67</t>
  </si>
  <si>
    <t>962032230</t>
  </si>
  <si>
    <t>Bourání zdiva z cihel pálených nebo vápenopískových na MV nebo MVC do 1 m3</t>
  </si>
  <si>
    <t>112</t>
  </si>
  <si>
    <t xml:space="preserve">D.1.01.1-901 : </t>
  </si>
  <si>
    <t>"520 :" 1,97*0,9*0,3*2</t>
  </si>
  <si>
    <t>978071421</t>
  </si>
  <si>
    <t>Otlučení omítky a odstranění izolace z desek hmotnosti přes 120 kg/m3 tl přes 50 mm pl přes 1 m2</t>
  </si>
  <si>
    <t>114</t>
  </si>
  <si>
    <t>"marmolit" (0,6+6,52+0,6)*1,4</t>
  </si>
  <si>
    <t xml:space="preserve">Stavební podrobnost B09 : </t>
  </si>
  <si>
    <t>"520 :" 7,52*2,95-1,97*2,42*2</t>
  </si>
  <si>
    <t>69</t>
  </si>
  <si>
    <t>9680724X7a</t>
  </si>
  <si>
    <t>Vyvěšení, zavěšení, uskladnění dveřních křídel dle Pozn. BR</t>
  </si>
  <si>
    <t>kus</t>
  </si>
  <si>
    <t>118</t>
  </si>
  <si>
    <t>"D.1.01.1-901 :" 4</t>
  </si>
  <si>
    <t>97</t>
  </si>
  <si>
    <t>Přesuny suti a vybouraných hmot</t>
  </si>
  <si>
    <t>9720543X6a</t>
  </si>
  <si>
    <t>Zřízení otvoru ve stěně, 1050x375mm, do tl. 12 cm, vč. pomocných prací, zapravení</t>
  </si>
  <si>
    <t>soubor</t>
  </si>
  <si>
    <t>120</t>
  </si>
  <si>
    <t>71</t>
  </si>
  <si>
    <t>9720543X6b</t>
  </si>
  <si>
    <t>Zřízení otvoru ve stěně, 300x300mm, do tl. 12 cm, vč. pomocných prací, zapravení</t>
  </si>
  <si>
    <t>122</t>
  </si>
  <si>
    <t>9720543X6c</t>
  </si>
  <si>
    <t>Zřízení otvoru ve stěně, 650x650mm, do tl. 12 cm, vč. pomocných prací, zapravení</t>
  </si>
  <si>
    <t>124</t>
  </si>
  <si>
    <t>73</t>
  </si>
  <si>
    <t>972054RX7a</t>
  </si>
  <si>
    <t>Zřízení otvoru ve stěně, 250x250mm, do tl. 15 cm, vč. pomocných prací, zapravení</t>
  </si>
  <si>
    <t>126</t>
  </si>
  <si>
    <t>997</t>
  </si>
  <si>
    <t>Přesun sutě</t>
  </si>
  <si>
    <t>997013151</t>
  </si>
  <si>
    <t>Vnitrostaveništní doprava suti a vybouraných hmot pro budovy v do 6 m s omezením mechanizace</t>
  </si>
  <si>
    <t>-699693350</t>
  </si>
  <si>
    <t>75</t>
  </si>
  <si>
    <t>997013501</t>
  </si>
  <si>
    <t>Odvoz suti a vybouraných hmot na skládku nebo meziskládku do 1 km se složením</t>
  </si>
  <si>
    <t>-922638775</t>
  </si>
  <si>
    <t>997013509</t>
  </si>
  <si>
    <t>Příplatek k odvozu suti a vybouraných hmot na skládku ZKD 1 km přes 1 km</t>
  </si>
  <si>
    <t>1340980758</t>
  </si>
  <si>
    <t>5,843*7 'Přepočtené koeficientem množství</t>
  </si>
  <si>
    <t>77</t>
  </si>
  <si>
    <t>997013609</t>
  </si>
  <si>
    <t>Poplatek za uložení na skládce (skládkovné) stavebního odpadu ze směsí nebo oddělených frakcí betonu, cihel a keramických výrobků kód odpadu 17 01 07</t>
  </si>
  <si>
    <t>-586923921</t>
  </si>
  <si>
    <t>998</t>
  </si>
  <si>
    <t>Přesun hmot</t>
  </si>
  <si>
    <t>998017001</t>
  </si>
  <si>
    <t>Přesun hmot s omezením mechanizace pro budovy v do 6 m</t>
  </si>
  <si>
    <t>-1205476973</t>
  </si>
  <si>
    <t>Celkem</t>
  </si>
  <si>
    <t>PSV</t>
  </si>
  <si>
    <t>Práce a dodávky PSV</t>
  </si>
  <si>
    <t>711</t>
  </si>
  <si>
    <t>Izolace proti vodě</t>
  </si>
  <si>
    <t>79</t>
  </si>
  <si>
    <t>711111001</t>
  </si>
  <si>
    <t>Provedení izolace proti zemní vlhkosti vodorovné za studena nátěrem penetračním</t>
  </si>
  <si>
    <t>128</t>
  </si>
  <si>
    <t>711112001</t>
  </si>
  <si>
    <t>Provedení izolace proti zemní vlhkosti svislé za studena nátěrem penetračním</t>
  </si>
  <si>
    <t>130</t>
  </si>
  <si>
    <t>81</t>
  </si>
  <si>
    <t>11163150</t>
  </si>
  <si>
    <t>lak penetrační asfaltový</t>
  </si>
  <si>
    <t>1775480061</t>
  </si>
  <si>
    <t>"svislá izolace :" (7,52*1,4+(7,52+2,3*2)*0,5)*0,4/1000</t>
  </si>
  <si>
    <t>"vodorovná izolace :" 7,52*2,3*0,3/1000</t>
  </si>
  <si>
    <t>711141559</t>
  </si>
  <si>
    <t>Provedení izolace proti zemní vlhkosti pásy přitavením vodorovné NAIP</t>
  </si>
  <si>
    <t>132</t>
  </si>
  <si>
    <t>7,52*2,3</t>
  </si>
  <si>
    <t>83</t>
  </si>
  <si>
    <t>711142559</t>
  </si>
  <si>
    <t>Provedení izolace proti zemní vlhkosti pásy přitavením svislé NAIP</t>
  </si>
  <si>
    <t>134</t>
  </si>
  <si>
    <t>7,52*1,4+(7,52+2,3*2)*0,5</t>
  </si>
  <si>
    <t>62853004</t>
  </si>
  <si>
    <t>pás asfaltový natavitelný modifikovaný SBS tl 4,0mm s vložkou ze skleněné tkaniny a spalitelnou PE fólií nebo jemnozrnný minerálním posypem na horním povrchu</t>
  </si>
  <si>
    <t>136</t>
  </si>
  <si>
    <t>"svislá izolace :" (7,52*1,4+(7,52+2,3*2)*0,5)*1,2</t>
  </si>
  <si>
    <t>"vodorovná izolace :" 7,52*2,3*1,15</t>
  </si>
  <si>
    <t>85</t>
  </si>
  <si>
    <t>771591112</t>
  </si>
  <si>
    <t>Izolace pod dlažbu nátěrem nebo stěrkou ve dvou vrstvách</t>
  </si>
  <si>
    <t>140</t>
  </si>
  <si>
    <t>"521 :" 15,95+2*(7,52+2,2)*0,3</t>
  </si>
  <si>
    <t>7112120X2</t>
  </si>
  <si>
    <t>Hydroizolační povlak vyztužený tkaninou</t>
  </si>
  <si>
    <t>142</t>
  </si>
  <si>
    <t>"261 :" 18,66+7,8*0,3</t>
  </si>
  <si>
    <t>87</t>
  </si>
  <si>
    <t>771591264</t>
  </si>
  <si>
    <t>Izolace těsnícími pásy mezi podlahou a stěnou</t>
  </si>
  <si>
    <t>144</t>
  </si>
  <si>
    <t>"521 :" 2*(7,52+2,2)</t>
  </si>
  <si>
    <t>"261 :" 7,8</t>
  </si>
  <si>
    <t>711161215</t>
  </si>
  <si>
    <t>Izolace proti zemní vlhkosti nopovou fólií svislá, nopek v 20,0 mm, tl do 1,0 mm</t>
  </si>
  <si>
    <t>146</t>
  </si>
  <si>
    <t>"Skladba I3 :" (7,8+2*2,34)*1,5</t>
  </si>
  <si>
    <t>89</t>
  </si>
  <si>
    <t>711823129RT3</t>
  </si>
  <si>
    <t>Montáž ukončovací lišty k nopové fólii včetně dodávky lišty</t>
  </si>
  <si>
    <t>148</t>
  </si>
  <si>
    <t>"Skladba I3 : "(7,8+2*2,34)</t>
  </si>
  <si>
    <t>711491272</t>
  </si>
  <si>
    <t>Provedení izolace proti tlakové vodě svislé z textilií vrstva ochranná</t>
  </si>
  <si>
    <t>150</t>
  </si>
  <si>
    <t>91</t>
  </si>
  <si>
    <t>69311172</t>
  </si>
  <si>
    <t>geotextilie PP s ÚV stabilizací 300g/m2</t>
  </si>
  <si>
    <t>2006962247</t>
  </si>
  <si>
    <t>18,72*1,15 'Přepočtené koeficientem množství</t>
  </si>
  <si>
    <t>998711101</t>
  </si>
  <si>
    <t>Přesun hmot tonážní pro izolace proti vodě, vlhkosti a plynům v objektech výšky do 6 m</t>
  </si>
  <si>
    <t>152</t>
  </si>
  <si>
    <t>712</t>
  </si>
  <si>
    <t>Povlakové krytiny</t>
  </si>
  <si>
    <t>93</t>
  </si>
  <si>
    <t>631342112</t>
  </si>
  <si>
    <t>Mazanina tl do 80 mm z betonu lehkého tepelně-izolačního polystyrenového 500 kg/m3</t>
  </si>
  <si>
    <t>154</t>
  </si>
  <si>
    <t xml:space="preserve">D.1.01.1-104, D.1.01.1-002 : </t>
  </si>
  <si>
    <t>"261 :" 18,66*0,067</t>
  </si>
  <si>
    <t>712311101</t>
  </si>
  <si>
    <t>Provedení povlakové krytiny střech do 10° za studena lakem penetračním nebo asfaltovým</t>
  </si>
  <si>
    <t>156</t>
  </si>
  <si>
    <t>712811101</t>
  </si>
  <si>
    <t>Provedení povlakové krytiny vytažením na konstrukce za studena nátěrem penetračním</t>
  </si>
  <si>
    <t>158</t>
  </si>
  <si>
    <t>"261 :" 7,8*0,3</t>
  </si>
  <si>
    <t>1158513462</t>
  </si>
  <si>
    <t>"261 :" 18,66*0,3/1000+7,8*0,3*0,4/1000</t>
  </si>
  <si>
    <t>712341559</t>
  </si>
  <si>
    <t>Provedení povlakové krytiny střech do 10° pásy NAIP přitavením v plné ploše</t>
  </si>
  <si>
    <t>160</t>
  </si>
  <si>
    <t>712841559</t>
  </si>
  <si>
    <t>Provedení povlakové krytiny vytažením na konstrukce pásy přitavením NAIP</t>
  </si>
  <si>
    <t>162</t>
  </si>
  <si>
    <t>99</t>
  </si>
  <si>
    <t>62856011</t>
  </si>
  <si>
    <t>pás asfaltový natavitelný modifikovaný SBS tl 4,0mm s vložkou z hliníkové fólie, hliníkové fólie s textilií a spalitelnou PE fólií nebo jemnozrnný minerálním posypem na horním povrchu</t>
  </si>
  <si>
    <t>164</t>
  </si>
  <si>
    <t>"261 :" 18,66*1,15+7,8*0,3*1,2</t>
  </si>
  <si>
    <t>712391172</t>
  </si>
  <si>
    <t>Provedení povlakové krytiny střech do 10° ochranné textilní vrstvy</t>
  </si>
  <si>
    <t>166</t>
  </si>
  <si>
    <t>"261 :" (18,66+7,8*0,3)*2</t>
  </si>
  <si>
    <t>101</t>
  </si>
  <si>
    <t>168</t>
  </si>
  <si>
    <t>"261 :" (18,66*1,15+7,8*0,3*1,2)*2</t>
  </si>
  <si>
    <t>7123718RX2</t>
  </si>
  <si>
    <t>Povlaková krytina střech do 10°, fólií PVC včetně navaření, svaření dalších doplňků, příslušenství, folie ve specifikaci</t>
  </si>
  <si>
    <t>170</t>
  </si>
  <si>
    <t>103</t>
  </si>
  <si>
    <t>28343012</t>
  </si>
  <si>
    <t>fólie hydroizolační střešní mPVC určená ke stabilizaci přitížením a do vegetačních střech tl 1,5mm</t>
  </si>
  <si>
    <t>172</t>
  </si>
  <si>
    <t>7118231X2</t>
  </si>
  <si>
    <t>Položení drenážní vrstvy perforované nopy, nakašírovaná folie, tl. 8mm, včetně dodávky fólie</t>
  </si>
  <si>
    <t>174</t>
  </si>
  <si>
    <t>"61 :" 18,66</t>
  </si>
  <si>
    <t>105</t>
  </si>
  <si>
    <t>998712101</t>
  </si>
  <si>
    <t>Přesun hmot tonážní tonážní pro krytiny povlakové v objektech v do 6 m</t>
  </si>
  <si>
    <t>176</t>
  </si>
  <si>
    <t>713</t>
  </si>
  <si>
    <t>Izolace tepelné</t>
  </si>
  <si>
    <t>713131143</t>
  </si>
  <si>
    <t>Montáž izolace tepelné stěn a základů lepením celoplošně v kombinaci s mechanickým kotvením rohoží, pásů, dílců, desek</t>
  </si>
  <si>
    <t>178</t>
  </si>
  <si>
    <t>"Skladba I3 :" (7,8+2*2,34)*1,25</t>
  </si>
  <si>
    <t>107</t>
  </si>
  <si>
    <t>180</t>
  </si>
  <si>
    <t>"Skladba I3 : "(7,8+2*2,34)*1,25*1,1</t>
  </si>
  <si>
    <t>108</t>
  </si>
  <si>
    <t>713131151</t>
  </si>
  <si>
    <t>Montáž izolace tepelné stěn a základů volně vloženými rohožemi, pásy, dílci, deskami 1 vrstva</t>
  </si>
  <si>
    <t>182</t>
  </si>
  <si>
    <t>7,52*1,4</t>
  </si>
  <si>
    <t>109</t>
  </si>
  <si>
    <t>28376439</t>
  </si>
  <si>
    <t>deska z polystyrénu XPS, hrana rovná a strukturovaný povrch 250kPa tl 40mm</t>
  </si>
  <si>
    <t>184</t>
  </si>
  <si>
    <t>7,52*1,4*1,05</t>
  </si>
  <si>
    <t>110</t>
  </si>
  <si>
    <t>713121211</t>
  </si>
  <si>
    <t>Montáž izolace tepelné podlah volně kladenými okrajovými pásky</t>
  </si>
  <si>
    <t>186</t>
  </si>
  <si>
    <t>111</t>
  </si>
  <si>
    <t>63152004</t>
  </si>
  <si>
    <t>pásek izolační minerální podlahový λ=0,036 15x100x1000mm</t>
  </si>
  <si>
    <t>-723069018</t>
  </si>
  <si>
    <t>27,24*1,1 'Přepočtené koeficientem množství</t>
  </si>
  <si>
    <t>713191132</t>
  </si>
  <si>
    <t>Montáž izolace tepelné podlah, stropů vrchem nebo střech překrytí separační fólií z PE</t>
  </si>
  <si>
    <t>188</t>
  </si>
  <si>
    <t>113</t>
  </si>
  <si>
    <t>28329042</t>
  </si>
  <si>
    <t>fólie PE separační či ochranná tl 0,2mm</t>
  </si>
  <si>
    <t>-570910093</t>
  </si>
  <si>
    <t>15,95*1,15 'Přepočtené koeficientem množství</t>
  </si>
  <si>
    <t>713121111</t>
  </si>
  <si>
    <t>Montáž izolace tepelné podlah volně kladenými rohožemi, pásy, dílci, deskami 1 vrstva</t>
  </si>
  <si>
    <t>190</t>
  </si>
  <si>
    <t>"261 :" 18,66*2</t>
  </si>
  <si>
    <t>115</t>
  </si>
  <si>
    <t>28372300</t>
  </si>
  <si>
    <t>deska EPS 100 do plochých střech a podlah λ=0,037</t>
  </si>
  <si>
    <t>192</t>
  </si>
  <si>
    <t>"521 :" 15,95*0,1*1,05</t>
  </si>
  <si>
    <t>"261 :" 18,66*0,08*2*1,05</t>
  </si>
  <si>
    <t>116</t>
  </si>
  <si>
    <t>998713101</t>
  </si>
  <si>
    <t>Přesun hmot tonážní pro izolace tepelné v objektech v do 6 m</t>
  </si>
  <si>
    <t>194</t>
  </si>
  <si>
    <t>763</t>
  </si>
  <si>
    <t>Konstrukce suché výstavby</t>
  </si>
  <si>
    <t>117</t>
  </si>
  <si>
    <t>763121465</t>
  </si>
  <si>
    <t>SDK stěna předsazená tl 75 mm profil CW+UW 50 desky 2xDFH2 12,5 s izolací EI 45</t>
  </si>
  <si>
    <t>"m521 :" (0,225*2+0,3)*3,5*4</t>
  </si>
  <si>
    <t>"m340 :" (0,5+0,2)*3,5</t>
  </si>
  <si>
    <t>763164567</t>
  </si>
  <si>
    <t>SDK obklad kcí tvaru L š přes 0,8 m desky 2xDFH2 12,5</t>
  </si>
  <si>
    <t>"SDK kastlík pro vedení instalací :" 4,35</t>
  </si>
  <si>
    <t>119</t>
  </si>
  <si>
    <t>763131561</t>
  </si>
  <si>
    <t>SDK podhled desky 2xH2 12,5 bez izolace jednovrstvá spodní kce profil CD+UD EI 30</t>
  </si>
  <si>
    <t>763131821</t>
  </si>
  <si>
    <t>Demontáž SDK podhledu s dvouvrstvou nosnou kcí z ocelových profilů opláštění jednoduché</t>
  </si>
  <si>
    <t xml:space="preserve">Stavební podrobnost B4 : </t>
  </si>
  <si>
    <t>"340 :" 3,2*1,1</t>
  </si>
  <si>
    <t>"400 : " 3,2*1,1</t>
  </si>
  <si>
    <t>121</t>
  </si>
  <si>
    <t>763221811</t>
  </si>
  <si>
    <t>Demontáž sádrovláknité předsazené/šachtové stěny s jednoduchou nosnou kcí opláštění jednoduché</t>
  </si>
  <si>
    <t xml:space="preserve">Stavební podrobnost B5 : </t>
  </si>
  <si>
    <t>"330 :" (0,32+0,185)*3,65</t>
  </si>
  <si>
    <t>"390 :"(0,32+0,185)*3,65</t>
  </si>
  <si>
    <t>998763301</t>
  </si>
  <si>
    <t>Přesun hmot tonážní pro sádrokartonové konstrukce v objektech v do 6 m</t>
  </si>
  <si>
    <t>-1230570053</t>
  </si>
  <si>
    <t>764</t>
  </si>
  <si>
    <t>Konstrukce klempířské</t>
  </si>
  <si>
    <t>123</t>
  </si>
  <si>
    <t>76400K1</t>
  </si>
  <si>
    <t>D+M K1 systém žlabů hliníkový, lakovaný,  DN žlabu 86 mm,  vč. napojení, kolen, kotvícího materiálu a PU (dle PD, specifikace D1.01.1-503)</t>
  </si>
  <si>
    <t>bm</t>
  </si>
  <si>
    <t>196</t>
  </si>
  <si>
    <t>76400K2</t>
  </si>
  <si>
    <t>D+M K2 svodné potrubí DN 60 mm, hliník lakovaný,   vč. kotlíku, ukončení, rohů, kotvícího materiálu a PU (dle PD, specifikace D1.01.1-503)</t>
  </si>
  <si>
    <t>198</t>
  </si>
  <si>
    <t>125</t>
  </si>
  <si>
    <t>76400K3</t>
  </si>
  <si>
    <t>D+M K3 okapnice balkonů hliníková lakovaná,   vč. rohů, kotvícího materiálu a PU (dle PD, specifikace D1.01.1-503)</t>
  </si>
  <si>
    <t>200</t>
  </si>
  <si>
    <t>76400K4</t>
  </si>
  <si>
    <t>D+M K4 systém žlabů hliníkový, lakovaný,  DN žlabu 86 mm,  vč. napojení, kolen, kotvícího materiálu a PU (dle PD, specifikace D1.01.1-503)</t>
  </si>
  <si>
    <t>202</t>
  </si>
  <si>
    <t>127</t>
  </si>
  <si>
    <t>76400K5</t>
  </si>
  <si>
    <t>D+M K5 zesílení kotvení odvodňovacího systému u kraje střechy z hliník.plehu,   vč. kotvícího materiálu a PU (dle PD, specifikace D1.01.1-503)</t>
  </si>
  <si>
    <t>204</t>
  </si>
  <si>
    <t>76400K6</t>
  </si>
  <si>
    <t>D+M K6 svodné potrubí DN 60 mm, hliník lakovaný,  vč. kotlíku, ukončení, rohů, kotvícího materiálu a PU (dle PD, specifikace D1.01.1-503)</t>
  </si>
  <si>
    <t>206</t>
  </si>
  <si>
    <t>129</t>
  </si>
  <si>
    <t>76400K7</t>
  </si>
  <si>
    <t>D+M K7 Zastřešení pergoly plechovou krytinou z TiZn, typ krytiny dle stávající na objektu, PÚ (dle PD, specifikace D1.01.1-503)</t>
  </si>
  <si>
    <t>260939508</t>
  </si>
  <si>
    <t>Souvrství:</t>
  </si>
  <si>
    <t>- plechová krytina</t>
  </si>
  <si>
    <t>- separační vrstva - vícevrstvá fólie lehkého typu  s nakašírovanou strukturovanou rohoží - tl. 8mm</t>
  </si>
  <si>
    <t>- pás z modifikovaného asfaltu - tl 4 mm</t>
  </si>
  <si>
    <t>- cementotřískové desky s hladkým přírodním cementově šedým povrchem, reakce na oheň, A2 - tl. 2 x 10mm (s překrytím spar)</t>
  </si>
  <si>
    <t>76400K8</t>
  </si>
  <si>
    <t>D+M K8 Profil lemující doběh oplechování k fasádě, TiZn, rš. 200mm, vč. kotvícího materiálu, doplňků, PÚ (dle PD, specifikace D1.01.1-503)</t>
  </si>
  <si>
    <t>-83211654</t>
  </si>
  <si>
    <t>766</t>
  </si>
  <si>
    <t>Konstrukce truhlářské</t>
  </si>
  <si>
    <t>131</t>
  </si>
  <si>
    <t>76600TS1</t>
  </si>
  <si>
    <t>DMTŽ+M TS1 obnova stávajících dveří, doplnění čalounění,  1100x1970 mm,  vč. PÚ, kování a dalších doplňků (dle PD, specifikace D1.01.1-502)</t>
  </si>
  <si>
    <t>208</t>
  </si>
  <si>
    <t>76600T2</t>
  </si>
  <si>
    <t>D+M T2 Šatní vestavná skříň, 2100x700x600mm, DTD, vč. doplňků, kování, kotvení,  (dle PD, specifikace D1.01.1-502)</t>
  </si>
  <si>
    <t>767627113</t>
  </si>
  <si>
    <t>133</t>
  </si>
  <si>
    <t>76600T3</t>
  </si>
  <si>
    <t>D+M T3 Sestava dvou dvoukřídlých policových vestavěných skříní , 2100x700x600mm, DTD, vč. doplňků, kování, kotvení, (dle PD, specifikace D1.01.1-502)</t>
  </si>
  <si>
    <t>-407269803</t>
  </si>
  <si>
    <t>767</t>
  </si>
  <si>
    <t>Konstrukce zámečnické</t>
  </si>
  <si>
    <t>767X001a</t>
  </si>
  <si>
    <t>D+M OK schodiště a vchodu vč. pomocných prací, doplňků, povrchové úpravy, kotvení dle PD (D.1.01.2-002 a D.1.01.2-101)</t>
  </si>
  <si>
    <t>kg</t>
  </si>
  <si>
    <t>210</t>
  </si>
  <si>
    <t>135</t>
  </si>
  <si>
    <t>767X001b</t>
  </si>
  <si>
    <t>D+M OK schodiště a vchodu - rošty vč. pomocných prací, doplňků, povrchové úpravy, kotvení dle PD (D.1.01.2-002 a D.1.01.2-101)</t>
  </si>
  <si>
    <t>212</t>
  </si>
  <si>
    <t>767X002</t>
  </si>
  <si>
    <t>D+M OK pergoly  vč. pomocných prací, doplňků, povrchové úpravy, kotvení dle PD (D.1.01.2-002 a D.1.01.2-101)</t>
  </si>
  <si>
    <t>214</t>
  </si>
  <si>
    <t>137</t>
  </si>
  <si>
    <t>767582800</t>
  </si>
  <si>
    <t>Demontáž roštu podhledu</t>
  </si>
  <si>
    <t>222</t>
  </si>
  <si>
    <t xml:space="preserve">D.1.01.1-901, D.1.01.1-902 : </t>
  </si>
  <si>
    <t xml:space="preserve">Stavební podrobnost B2 : </t>
  </si>
  <si>
    <t>138</t>
  </si>
  <si>
    <t>767581801</t>
  </si>
  <si>
    <t>Demontáž podhledu kazet</t>
  </si>
  <si>
    <t>216</t>
  </si>
  <si>
    <t xml:space="preserve">Zpětná montáž podhledů kazetových : </t>
  </si>
  <si>
    <t>"50% :" 191,01*0,5</t>
  </si>
  <si>
    <t>139</t>
  </si>
  <si>
    <t>767584151</t>
  </si>
  <si>
    <t>Montáž podhledů kazetových, dle PD</t>
  </si>
  <si>
    <t>218</t>
  </si>
  <si>
    <t>6317403M1</t>
  </si>
  <si>
    <t>kazety pro doplnění možných poškozených, dle stávajících</t>
  </si>
  <si>
    <t>220</t>
  </si>
  <si>
    <t>"Předpokládané možné poškození kazet 20% :" 104,645*0,2</t>
  </si>
  <si>
    <t>141</t>
  </si>
  <si>
    <t>767X00K1</t>
  </si>
  <si>
    <t>D+M KAZETA - kazetový podhled 600x600mm, 600x1200mm, vč. roštu, kotvení, doplňků, pomocných prací  dle PD,  Technické parametry  podhledů  viz. v.č. D.1.01.1-401  POZNÁMKA -  KAZETY</t>
  </si>
  <si>
    <t>224</t>
  </si>
  <si>
    <t>767000Z5</t>
  </si>
  <si>
    <t>D+M Z5 větrací mřížka nerez plech,  1150x425 mm, vč. PÚ, kotvícícho a spojovacího materiálu (dle PD, specifikace D.1.01.1-501)</t>
  </si>
  <si>
    <t>234</t>
  </si>
  <si>
    <t>143</t>
  </si>
  <si>
    <t>767000Z6</t>
  </si>
  <si>
    <t>D+M Z6 větrací mřížka nerez plech,  750x425 mm,  vč. PÚ, kotvícícho a spojovacího materiálu (dle PD, specifikace D.1.01.1-501)</t>
  </si>
  <si>
    <t>236</t>
  </si>
  <si>
    <t>767000Z7</t>
  </si>
  <si>
    <t>D+M Z7 větrací mřížka nerez plech,  400x400 mm,  vč. PÚ, kotvícícho a spojovacího materiálu (dle PD, specifikace D.1.01.1-501)</t>
  </si>
  <si>
    <t>238</t>
  </si>
  <si>
    <t>145</t>
  </si>
  <si>
    <t>767000Z8</t>
  </si>
  <si>
    <t>D+M Z8 ocelové zábradlí vnější,  224,4 kg+kotvící materiál vč. PÚ, kotvícícho materiálu a doplňků (dle PD, specifikace D.1.01.1-501)</t>
  </si>
  <si>
    <t>240</t>
  </si>
  <si>
    <t>767000Z9</t>
  </si>
  <si>
    <t>D+M Z9 ocelové zábradlí vnější,  259,5 kg+kotvící materiál, vč. PÚ, kotvícícho materiálu a doplňků (dle PD, specifikace D.1.01.1-501)</t>
  </si>
  <si>
    <t>242</t>
  </si>
  <si>
    <t>147</t>
  </si>
  <si>
    <t>767000Z11</t>
  </si>
  <si>
    <t>D+M Z11 čistící  rohož rolovatelná vnitřní z hliník.profilů,  1800x2265 mm,  (dle PD, specifikace D.1.01.1-501)</t>
  </si>
  <si>
    <t>246</t>
  </si>
  <si>
    <t>767000Z12</t>
  </si>
  <si>
    <t>D+M Z12 ocelová branka vnější, výplň z pásoviny,  80 kg+kotvící materiál,  vč. PÚ, kotvícícho materiálu, pantů a dalších doplňků (dle PD, specifikace D.1.01.1-501)</t>
  </si>
  <si>
    <t>248</t>
  </si>
  <si>
    <t>149</t>
  </si>
  <si>
    <t>767000Z13</t>
  </si>
  <si>
    <t>D+M Z13 ocelová branka vnější, výplň z pásoviny,  38,8kg+kotvící materiál vč. PÚ, kotvícícho materiálu, pantů a dalších doplňků (dle PD, specifikace D.1.01.1-501)</t>
  </si>
  <si>
    <t>250</t>
  </si>
  <si>
    <t>767000Z14</t>
  </si>
  <si>
    <t>D+M Z14 kryt osvětlení skleněný, odolný P3A, 400x400 mm,  vč. šroubů, protiplechů, a dalších doplňků (dle PD, specifikace D.1.01.1-501)</t>
  </si>
  <si>
    <t>252</t>
  </si>
  <si>
    <t>151</t>
  </si>
  <si>
    <t>767000Z15</t>
  </si>
  <si>
    <t>D+M Z15 kotvící prvek pro zajištění lůžek, pásnice 80/6 mm, (dl. 15m),  vč. PÚ a kotevního materiálu, (dle PD, specifikace D.1.01.1-501)</t>
  </si>
  <si>
    <t>kpl</t>
  </si>
  <si>
    <t>254</t>
  </si>
  <si>
    <t>767000Z16</t>
  </si>
  <si>
    <t>D+M Z16 větrací kazeta nerez plech,  720x720 mm,  vč. PÚ a kotevního materiálu (dle PD, specifikace D.1.01.1-501)</t>
  </si>
  <si>
    <t>256</t>
  </si>
  <si>
    <t>153</t>
  </si>
  <si>
    <t>767000Z17</t>
  </si>
  <si>
    <t>D+M Z17 úprava lůžek a křesel pro uchycení ke stěně, vč. přivařování, PÚ, (dle PD, specifikace D.1.01.1-501)</t>
  </si>
  <si>
    <t>-462421226</t>
  </si>
  <si>
    <t>76700Z18</t>
  </si>
  <si>
    <t>D+M Z18 dodatečná protiskluzná úprava na keramické, vč. doplňků, kotvení (dle PD, specifikace D.1.01.1-501)</t>
  </si>
  <si>
    <t>-863981569</t>
  </si>
  <si>
    <t>155</t>
  </si>
  <si>
    <t>767000ZS1</t>
  </si>
  <si>
    <t>DMTŽ+M ZS1 obnova stávajících dveří vč. zárubně   (dle PD, specifikace D.1.01.1-501)</t>
  </si>
  <si>
    <t>258</t>
  </si>
  <si>
    <t>76700ZS2</t>
  </si>
  <si>
    <t>DMTŽ+M ZS2 obnova stávající venkovní žaluzie vč. krycího plechu,</t>
  </si>
  <si>
    <t>260</t>
  </si>
  <si>
    <t>157</t>
  </si>
  <si>
    <t>998767101</t>
  </si>
  <si>
    <t>Přesun hmot tonážní pro zámečnické konstrukce v objektech v do 6 m</t>
  </si>
  <si>
    <t>262</t>
  </si>
  <si>
    <t>769</t>
  </si>
  <si>
    <t>Otvorové prvky z plastu</t>
  </si>
  <si>
    <t>76900P1</t>
  </si>
  <si>
    <t>D+M P1 stěna vnější prosklená plastová,  7040x2230 mm, vč. PÚ, kování, polepů a doplňků (dle PD, specifikace D.1.01.1-504)</t>
  </si>
  <si>
    <t>264</t>
  </si>
  <si>
    <t>159</t>
  </si>
  <si>
    <t>76900P2</t>
  </si>
  <si>
    <t>D+M P2 stěna vnější prosklená plastová, 1970x2420 mm,  vč. PÚ, kování, polepů a doplňků (dle PD, specifikace D.1.01.1-504)</t>
  </si>
  <si>
    <t>1440558177</t>
  </si>
  <si>
    <t>76900P3</t>
  </si>
  <si>
    <t>D+M P3 stěna vnější prosklená plastová, 1970x2420 mm,  vč. PÚ, kování, polepů a doplňků (dle PD, specifikace D.1.01.1-504)</t>
  </si>
  <si>
    <t>853781867</t>
  </si>
  <si>
    <t>161</t>
  </si>
  <si>
    <t>76900P4</t>
  </si>
  <si>
    <t>D+M P4 okno plastové,  1970x1520 mm,  vč. PÚ, kování, a doplňků (dle PD, specifikace D.1.01.1-504)</t>
  </si>
  <si>
    <t>494336362</t>
  </si>
  <si>
    <t>771</t>
  </si>
  <si>
    <t>Podlahy z dlaždic a obklady</t>
  </si>
  <si>
    <t>771121011</t>
  </si>
  <si>
    <t>Nátěr penetrační na podlahu</t>
  </si>
  <si>
    <t>266</t>
  </si>
  <si>
    <t xml:space="preserve">D.1.01.1-103, D.1.01.1-104, D.1.01.1-002 : </t>
  </si>
  <si>
    <t>163</t>
  </si>
  <si>
    <t>771151023</t>
  </si>
  <si>
    <t>Samonivelační stěrka podlah pevnosti 30 MPa tl 8 mm</t>
  </si>
  <si>
    <t>268</t>
  </si>
  <si>
    <t>771474113</t>
  </si>
  <si>
    <t>Montáž soklů z dlaždic keramických rovných flexibilní lepidlo v do 120 mm</t>
  </si>
  <si>
    <t>270</t>
  </si>
  <si>
    <t>165</t>
  </si>
  <si>
    <t>771574112</t>
  </si>
  <si>
    <t>Montáž podlah keramických hladkých lepených flexibilním lepidlem do 12 ks/ m2</t>
  </si>
  <si>
    <t>272</t>
  </si>
  <si>
    <t>59762314K1</t>
  </si>
  <si>
    <t>dlaždice 298x598x10, MAT, dlažba keramická slinutá glazovaná, hladký povrch protiskluz R9, PEI 5, rektifikovaná, mrazuvzdorná, probarvený střep, V2 – malé odchylky v odstínech</t>
  </si>
  <si>
    <t>274</t>
  </si>
  <si>
    <t>167</t>
  </si>
  <si>
    <t>59762314K2</t>
  </si>
  <si>
    <t>dlaždice 298x598x10, MAT, dlažba keramická slinutá glazovaná, hladký povrch protiskluz R11, PEI 5, rektifikovaná, mrazuvzdorná, probarvený střep, V2 – malé odchylky v odstínech</t>
  </si>
  <si>
    <t>276</t>
  </si>
  <si>
    <t>771591115</t>
  </si>
  <si>
    <t>Podlahy spárování silikonem</t>
  </si>
  <si>
    <t>278</t>
  </si>
  <si>
    <t>169</t>
  </si>
  <si>
    <t>998771101</t>
  </si>
  <si>
    <t>Přesun hmot tonážní pro podlahy z dlaždic v objektech v do 6 m</t>
  </si>
  <si>
    <t>280</t>
  </si>
  <si>
    <t>776</t>
  </si>
  <si>
    <t>Podlahy povlakové</t>
  </si>
  <si>
    <t>776201812</t>
  </si>
  <si>
    <t>Demontáž lepených povlakových podlah s podložkou ručně</t>
  </si>
  <si>
    <t>282</t>
  </si>
  <si>
    <t xml:space="preserve">vč. soklu : </t>
  </si>
  <si>
    <t xml:space="preserve">Stavební podrobnost B1 : </t>
  </si>
  <si>
    <t>171</t>
  </si>
  <si>
    <t>776121111</t>
  </si>
  <si>
    <t>Vodou ředitelná penetrace savého podkladu povlakových podlah ředěná v poměru 1:3</t>
  </si>
  <si>
    <t>-1393329015</t>
  </si>
  <si>
    <t>9650485X1</t>
  </si>
  <si>
    <t>Broušení betonových povrchů a očištění pro odstranění nerovností pro pokládku nové podlahy</t>
  </si>
  <si>
    <t>284</t>
  </si>
  <si>
    <t>173</t>
  </si>
  <si>
    <t>776141121</t>
  </si>
  <si>
    <t>Vyrovnání podkladu povlakových podlah stěrkou pevnosti 30 MPa tl 3 mm</t>
  </si>
  <si>
    <t>286</t>
  </si>
  <si>
    <t xml:space="preserve">Skladba A1 : </t>
  </si>
  <si>
    <t>77655RX1a</t>
  </si>
  <si>
    <t>Lepení extrémě trvanlivé nebo protiskluzné vinylové podlahové krytiny na lepidlo doporučené výrobcem</t>
  </si>
  <si>
    <t>288</t>
  </si>
  <si>
    <t>175</t>
  </si>
  <si>
    <t>776555X1a</t>
  </si>
  <si>
    <t>Vytažení extrémě trvanlivé nebo protiskluzné vinylové podl. krytiny 10cm na stěnu vč. dod. přísl. dle projektové dokument.</t>
  </si>
  <si>
    <t>290</t>
  </si>
  <si>
    <t>"330 :" 9,72-1,1*2</t>
  </si>
  <si>
    <t>"340 :" 13,32-1,1</t>
  </si>
  <si>
    <t>"390 :" 8,66-1,1*2</t>
  </si>
  <si>
    <t>"400 :" 12,19-1,1</t>
  </si>
  <si>
    <t>"520 :" 24,2-1,97*2-1,1</t>
  </si>
  <si>
    <t>"260 :" 34,58-1,97-1,1</t>
  </si>
  <si>
    <t>2841224RxB</t>
  </si>
  <si>
    <t>podlahovina vysoce zátěžová vinylová tl. 2mm, tvrz. povrchová úprava, dle PD PVC 1 - specifikace viz D.1.01.1-002</t>
  </si>
  <si>
    <t>292</t>
  </si>
  <si>
    <t>"plocha :" 99,3*1,1</t>
  </si>
  <si>
    <t>"vytažení :" 87,96*0,1*1,1</t>
  </si>
  <si>
    <t>177</t>
  </si>
  <si>
    <t>998776101</t>
  </si>
  <si>
    <t>Přesun hmot tonážní pro podlahy povlakové v objektech v do 6 m</t>
  </si>
  <si>
    <t>294</t>
  </si>
  <si>
    <t>784</t>
  </si>
  <si>
    <t>Malby</t>
  </si>
  <si>
    <t>784181121</t>
  </si>
  <si>
    <t>Hloubková jednonásobná penetrace podkladu v místnostech výšky do 3,80 m</t>
  </si>
  <si>
    <t>296</t>
  </si>
  <si>
    <t>"521 :" 2,2*2,5*2 + (0,225*2+0,3)*3,5*4</t>
  </si>
  <si>
    <t>"330 :" 9,72*2,65-1,1*2*2</t>
  </si>
  <si>
    <t>"340  - ON :" 13,32*2,65-1,1*2</t>
  </si>
  <si>
    <t>-1,99*1,52+(1,99+1,52*2)*0,3</t>
  </si>
  <si>
    <t>"390 :" 8,66*2,65-1,1*2*2</t>
  </si>
  <si>
    <t>"400 - ON :" 12,19*2,65-1,1*2</t>
  </si>
  <si>
    <t>"520 - ON :" 24,2*2,65</t>
  </si>
  <si>
    <t>-1,97*2,42*2-1,1*2</t>
  </si>
  <si>
    <t>(1,97+2,42*2)*0,3*2</t>
  </si>
  <si>
    <t>"260  - ON :" 34,58*2,65</t>
  </si>
  <si>
    <t>-1,97*2,42-1,1*2</t>
  </si>
  <si>
    <t>(1,97+2,42*2)*0,3</t>
  </si>
  <si>
    <t>-1,97*1,52+(1,97+1,52*2)*0,3</t>
  </si>
  <si>
    <t xml:space="preserve">Strop : </t>
  </si>
  <si>
    <t>"520 - ON :" 35,04</t>
  </si>
  <si>
    <t>"260 - ON :" 34,58</t>
  </si>
  <si>
    <t>179</t>
  </si>
  <si>
    <t>7841951X2</t>
  </si>
  <si>
    <t>Omyvatelný a dezinfikovatelný nátěr (oděr za mokra 1 dle EN13300) vč. tmelení a přebroušení podkladu ,vč. dodávky materiálů</t>
  </si>
  <si>
    <t>298</t>
  </si>
  <si>
    <t>"520 - ON :" 24,2*1,5</t>
  </si>
  <si>
    <t>-1,97*1,5*2-1,1*1,5</t>
  </si>
  <si>
    <t>(1,5*2)*0,3*2</t>
  </si>
  <si>
    <t>"260  - ON :" 34,58*1,5</t>
  </si>
  <si>
    <t>-1,97*1,5-1,1*1,5</t>
  </si>
  <si>
    <t>(1,5*2)*0,3</t>
  </si>
  <si>
    <t>784211101</t>
  </si>
  <si>
    <t>Dvojnásobné bílé malby ze směsí za mokra výborně otěruvzdorných v místnostech výšky do 3,80 m</t>
  </si>
  <si>
    <t>300</t>
  </si>
  <si>
    <t>"520 - ON :" 24,2*1,15</t>
  </si>
  <si>
    <t>-1,97*0,92*2-1,1*0,5</t>
  </si>
  <si>
    <t>(1,97+0,92*2)*0,3*2</t>
  </si>
  <si>
    <t>"260  - ON :" 34,58*1,15</t>
  </si>
  <si>
    <t>-1,97*0,92-1,1*0,5</t>
  </si>
  <si>
    <t>(1,97+0,92*2)*0,3</t>
  </si>
  <si>
    <t>181</t>
  </si>
  <si>
    <t>784121001</t>
  </si>
  <si>
    <t>Oškrabání malby v mísnostech výšky do 3,80 m</t>
  </si>
  <si>
    <t>302</t>
  </si>
  <si>
    <t xml:space="preserve">Stavební podrobnost B6 : </t>
  </si>
  <si>
    <t>7844018X1</t>
  </si>
  <si>
    <t>Odstranění malby omyvatelné vč. přebroušení v místnosti H do 3,8 m</t>
  </si>
  <si>
    <t>304</t>
  </si>
  <si>
    <t>"340 :" 13,32*2,65-1,1*2</t>
  </si>
  <si>
    <t>"400 :" 12,19*2,65-1,1*2</t>
  </si>
  <si>
    <t>Práce a dodávky M</t>
  </si>
  <si>
    <t>M46</t>
  </si>
  <si>
    <t>Zemní práce při montážích</t>
  </si>
  <si>
    <t>183</t>
  </si>
  <si>
    <t>4605103X1</t>
  </si>
  <si>
    <t>D+M Chránička kabelová dělenáF, DN 110 mm</t>
  </si>
  <si>
    <t>306</t>
  </si>
  <si>
    <t>"dělená chránička před betonáží na vedení kabelů :" 0,6+0,9</t>
  </si>
  <si>
    <t>D.1.01.4a - Zdravotechnické instalace</t>
  </si>
  <si>
    <t>11 - Přípravné a přidružené práce</t>
  </si>
  <si>
    <t>13 - Hloubené vykopávky</t>
  </si>
  <si>
    <t>16 - Přemístění výkopku</t>
  </si>
  <si>
    <t>17 - Konstrukce ze zemin</t>
  </si>
  <si>
    <t>45 - Podkladní a vedlejší konstrukce (kromě vozovek a železničního svršku)</t>
  </si>
  <si>
    <t>721 - Vnitřní kanalizace</t>
  </si>
  <si>
    <t>767 - Konstrukce doplňkové stavební (zámečnické)</t>
  </si>
  <si>
    <t>35 - Stoky</t>
  </si>
  <si>
    <t>38 - Různé kompletní konstrukce nedělitelné do stav. dílů</t>
  </si>
  <si>
    <t>89 - Ostatní konstrukce a práce na trubním vedení</t>
  </si>
  <si>
    <t>91 - Doplňující konstrukce a práce na pozemních komunikacích a zpevněných plochách</t>
  </si>
  <si>
    <t>H27 - Vedení trubní dálková a přípojná</t>
  </si>
  <si>
    <t>D1 - Ostatní materiál</t>
  </si>
  <si>
    <t>Přípravné a přidružené práce</t>
  </si>
  <si>
    <t>115101301R00</t>
  </si>
  <si>
    <t>Pohotovost čerp.soupravy, výška 10 m, přítok 500 l</t>
  </si>
  <si>
    <t>den</t>
  </si>
  <si>
    <t>1 "dní"</t>
  </si>
  <si>
    <t>115101201R00</t>
  </si>
  <si>
    <t>Čerpání vody na výšku do 10 m, přítok do 500 l/min</t>
  </si>
  <si>
    <t>h</t>
  </si>
  <si>
    <t>1*24 "1 den"</t>
  </si>
  <si>
    <t>Hloubené vykopávky</t>
  </si>
  <si>
    <t>132201210R00</t>
  </si>
  <si>
    <t>Hloubení rýh š.do 200 cm hor.3 do 50 m3,STROJNĚ</t>
  </si>
  <si>
    <t>5*0,8*1,4 "Kanalizace, prům. hl. výkopu 1,4m, šířka 0,8m"</t>
  </si>
  <si>
    <t>132201219R00</t>
  </si>
  <si>
    <t>Přípl.za lepivost,hloubení rýh 200cm,hor.3,STROJNĚ</t>
  </si>
  <si>
    <t>5*0,8*1,4 "100% výkopů, Kanalizace, prům. hl. výkopu 1,4m, šířka 0,8m"</t>
  </si>
  <si>
    <t>Přemístění výkopku</t>
  </si>
  <si>
    <t>161101101R00</t>
  </si>
  <si>
    <t>Svislé přemístění výkopku z hor.1-4 do 2,5 m</t>
  </si>
  <si>
    <t>162701105R00</t>
  </si>
  <si>
    <t>Vodorovné přemístění výkopku z hor.1-4 do 10000 m</t>
  </si>
  <si>
    <t>162701109R00</t>
  </si>
  <si>
    <t>Příplatek k vod. přemístění hor.1-4 za další 1 km</t>
  </si>
  <si>
    <t>5*0,8*1,4 "5km, Kanalizace, prům. hl. výkopu 1,4m, šířka 0,8m"</t>
  </si>
  <si>
    <t>199000002R00</t>
  </si>
  <si>
    <t>Poplatek za skládku horniny 1- 4</t>
  </si>
  <si>
    <t>Konstrukce ze zemin</t>
  </si>
  <si>
    <t>174101101R00</t>
  </si>
  <si>
    <t>Zásyp jam, rýh, šachet se zhutněním</t>
  </si>
  <si>
    <t>5*0,8*0,95 "Kanalizace, prům. hl. výkopu 1,4m, šířka 0,8m"</t>
  </si>
  <si>
    <t>58337304</t>
  </si>
  <si>
    <t>Štěrkopísek frakce 0-16 B</t>
  </si>
  <si>
    <t>5*0,8*0,15*1,67 "Kanalizace, prům. hl. výkopu 1,4m, šířka 0,8m"</t>
  </si>
  <si>
    <t>175101101R00</t>
  </si>
  <si>
    <t>Obsyp potrubí bez prohození sypaniny</t>
  </si>
  <si>
    <t>5*0,8*0,35 "Kanalizace, prům. hl. výkopu 1,4m, šířka 0,8m"</t>
  </si>
  <si>
    <t>583312004</t>
  </si>
  <si>
    <t>Kamenivo těžené frakce  0/4  B Jihomor. kraj</t>
  </si>
  <si>
    <t>5*0,8*0,45*1,67 "Kanalizace, prům. hl. výkopu 1,4m, šířka 0,8m"</t>
  </si>
  <si>
    <t>Podkladní a vedlejší konstrukce (kromě vozovek a železničního svršku)</t>
  </si>
  <si>
    <t>451572111RK1</t>
  </si>
  <si>
    <t>Lože pod potrubí z kameniva těženého 0 - 4 mm</t>
  </si>
  <si>
    <t>5*0,8*0,1 "Kanalizace, prům. hl. výkopu 1,4m, šířka 0,8m"</t>
  </si>
  <si>
    <t>721</t>
  </si>
  <si>
    <t>Vnitřní kanalizace</t>
  </si>
  <si>
    <t>721 02-0900VD</t>
  </si>
  <si>
    <t>Demontáž stávajících instalací včetně přesunu hmot a ekologické likvidace odpadu</t>
  </si>
  <si>
    <t>hod</t>
  </si>
  <si>
    <t>1*8 "hod"</t>
  </si>
  <si>
    <t>721 00-0001VD</t>
  </si>
  <si>
    <t>Odstavení systému kanalizace z provozu v dotčené části objektu během rekonstrukce včetně dodávek a montáží</t>
  </si>
  <si>
    <t>soub</t>
  </si>
  <si>
    <t>1*8</t>
  </si>
  <si>
    <t>721100903RV1</t>
  </si>
  <si>
    <t>Napojení na stávající potrubí vnitřní kanalizace, DN100, dodávky a montáže</t>
  </si>
  <si>
    <t>721 00-0010VD</t>
  </si>
  <si>
    <t>Hadice pro odvod kondenzátu, dodávka a montáž, včetně spojek a přechodů</t>
  </si>
  <si>
    <t>1*10</t>
  </si>
  <si>
    <t>721 00-0015VD</t>
  </si>
  <si>
    <t>Orientační štíky, popisové tabulky, dodávka a montáž</t>
  </si>
  <si>
    <t>1*2</t>
  </si>
  <si>
    <t>721176223R00</t>
  </si>
  <si>
    <t>Potrubí KG svodné (ležaté) v zemi D 125 x 3,2 mm, montáž a dodávka potrubí včetně tvarovek , těsnění, přechodů a čistících kusů</t>
  </si>
  <si>
    <t>721176224R00</t>
  </si>
  <si>
    <t>Potrubí KG svodné (ležaté) v zemi D 160 x 4,0 mm, montáž a dodávka potrubí včetně tvarovek , těsnění, přechodů a čistících kusů</t>
  </si>
  <si>
    <t>721176102R00</t>
  </si>
  <si>
    <t>Potrubí HT připojovací D 40 x 1,8 mm, montáž a dodávka potrubí včetně tvarovek, těsnění, přechodů a čistících kusů</t>
  </si>
  <si>
    <t>721176135R00</t>
  </si>
  <si>
    <t>Potrubí HT odpadní D 110 x 2,7 mm, montáž a dodávka potrubí včetně tvarovek, těsnění, přechodů a čistících kusů</t>
  </si>
  <si>
    <t>1*5</t>
  </si>
  <si>
    <t>721 00-9150VD</t>
  </si>
  <si>
    <t>Izolace potrubí včetně tvarovek proti rosení a hluku, minerální vlna/AL povrch, min lambda=0,04W/m, na potrubí d50, tl.25mm, dodávka a montáž</t>
  </si>
  <si>
    <t>721242111R00</t>
  </si>
  <si>
    <t>Lapač střešních splavenin PP, D 110 mm, dodávka a montáž</t>
  </si>
  <si>
    <t>1*1</t>
  </si>
  <si>
    <t>721 00-0009VD</t>
  </si>
  <si>
    <t>Kondenzační sifon pro zařízení VZT, mechanická pojistka proti vyschnutí, dodávka a montáž</t>
  </si>
  <si>
    <t>1*2 "KS"</t>
  </si>
  <si>
    <t>721290112R00</t>
  </si>
  <si>
    <t>Zkouška těsnosti kanalizace vodou DN 200</t>
  </si>
  <si>
    <t>2+10</t>
  </si>
  <si>
    <t>721290123R00</t>
  </si>
  <si>
    <t>Zkouška těsnosti kanalizace kouřem DN 300</t>
  </si>
  <si>
    <t>2+10+10+5</t>
  </si>
  <si>
    <t>998721101R00</t>
  </si>
  <si>
    <t>Přesun hmot pro vnitřní kanalizaci, výšky do 6 m</t>
  </si>
  <si>
    <t>Konstrukce doplňkové stavební (zámečnické)</t>
  </si>
  <si>
    <t>767995101R00</t>
  </si>
  <si>
    <t>Systémové uložení potrubí a zařízení, včetně přesunu hmot, dodávky a montáže</t>
  </si>
  <si>
    <t>1,0*(10+5) "1,0kg/m potrubí kanalizace"</t>
  </si>
  <si>
    <t>Stoky</t>
  </si>
  <si>
    <t>352351111LP</t>
  </si>
  <si>
    <t>Oprava vnitřní části revizních šachet (spáry, skruže), stupadla(dodávka a montáž)</t>
  </si>
  <si>
    <t>(2*3,14*0,6)*2,79*1 "STÁVAJÍCÍ ŠACHTA BET."</t>
  </si>
  <si>
    <t>359901111R00</t>
  </si>
  <si>
    <t>Vyčištění stok jakékoliv výšky</t>
  </si>
  <si>
    <t>10 "STÁV. U RŠ A Š2"</t>
  </si>
  <si>
    <t>Různé kompletní konstrukce nedělitelné do stav. dílů</t>
  </si>
  <si>
    <t>389381001R00</t>
  </si>
  <si>
    <t>Dobetonování prefabrikovaných konstrukcí</t>
  </si>
  <si>
    <t>2*(0,5*0,5*0,15) "STÁV.RŠ"</t>
  </si>
  <si>
    <t>Ostatní konstrukce a práce na trubním vedení</t>
  </si>
  <si>
    <t>899103111LP</t>
  </si>
  <si>
    <t>Demontáž poklopu s rámem do 150 kg</t>
  </si>
  <si>
    <t>1 "STÁV. RŠ"</t>
  </si>
  <si>
    <t>899103111R00</t>
  </si>
  <si>
    <t>Osazení poklopu s rámem do 150 kg</t>
  </si>
  <si>
    <t>899101111RLP</t>
  </si>
  <si>
    <t>Demontáž poklopu s rámem do 50 kg</t>
  </si>
  <si>
    <t>1 "STÁV. Š2"</t>
  </si>
  <si>
    <t>899101111R00</t>
  </si>
  <si>
    <t>Osazení poklopu s rámem do 50 kg</t>
  </si>
  <si>
    <t>892591111LP</t>
  </si>
  <si>
    <t>Kamerová zkouška stáv. potrubí (dodávka, montáž)</t>
  </si>
  <si>
    <t>25 "ZJIŠTĚNÍ POZICE STÁV. RŠ)</t>
  </si>
  <si>
    <t>894432112RLP</t>
  </si>
  <si>
    <t>Zkrácení vstupu plastové šachty revizní prům.400 mm do 1 m</t>
  </si>
  <si>
    <t>894422111R00</t>
  </si>
  <si>
    <t>Osazení betonových dílců šachet</t>
  </si>
  <si>
    <t>2 "VIZ. STÁV. RŠ-SKRUŽ ŠACHETNÍ 100/25/12"</t>
  </si>
  <si>
    <t>1 "VIZ. STÁV. RŠ-KÓNUS ŠACHETNÍ 100-63/58/12"</t>
  </si>
  <si>
    <t>2 "VIZ. STÁV. RŠ-PRSTENEC ŠACHETNÍ 625/100/120"</t>
  </si>
  <si>
    <t>2 "VIZ. STÁV.RŠ-PRSTENEC ŠACHETNÍ 625/40/120"</t>
  </si>
  <si>
    <t>Doplňující konstrukce a práce na pozemních komunikacích a zpevněných plochách</t>
  </si>
  <si>
    <t>916211111R00</t>
  </si>
  <si>
    <t>Osazení obruby z kostek drobných, bez opěry, kamen</t>
  </si>
  <si>
    <t>(2*3,14*0,62)*(1) "STÁV. RŠ"</t>
  </si>
  <si>
    <t>(2*3,14*0,32)*(2) "STÁV. Š2"</t>
  </si>
  <si>
    <t>H27</t>
  </si>
  <si>
    <t>Vedení trubní dálková a přípojná</t>
  </si>
  <si>
    <t>998276101R00</t>
  </si>
  <si>
    <t>Přesun hmot, trubní vedení plastová, otevř. výkop</t>
  </si>
  <si>
    <t>D1</t>
  </si>
  <si>
    <t>Ostatní materiál</t>
  </si>
  <si>
    <t>58380129</t>
  </si>
  <si>
    <t>Kostka dlažební drobná 10/12 štípaná Itř. 1t=4,0m2</t>
  </si>
  <si>
    <t>1405869751</t>
  </si>
  <si>
    <t>(2*3,14*0,62*0,15*0,1)*(1) "STÁV.RŠ"</t>
  </si>
  <si>
    <t>(2*3,14*0,315*0,15*0,1)*(1) "STÁV. Š2"</t>
  </si>
  <si>
    <t>55243346.A</t>
  </si>
  <si>
    <t>Poklop celolitinový průměr 600 mm,  zatížení 40 t</t>
  </si>
  <si>
    <t>-1359379530</t>
  </si>
  <si>
    <t>1 "VÝMĚNA ZA POŠKOZENÝ U RŠ"</t>
  </si>
  <si>
    <t>59224174.A</t>
  </si>
  <si>
    <t>Prstenec vyrovnávací 625/40/120</t>
  </si>
  <si>
    <t>-137401731</t>
  </si>
  <si>
    <t>2 "STÁV. RŠ"</t>
  </si>
  <si>
    <t>59224177</t>
  </si>
  <si>
    <t>Prstenec vyrovnávací  625/100/120</t>
  </si>
  <si>
    <t>299597357</t>
  </si>
  <si>
    <t>2 "STÁV.RŠ"</t>
  </si>
  <si>
    <t>59224353.A</t>
  </si>
  <si>
    <t>Konus šachetní 100-63/58/12</t>
  </si>
  <si>
    <t>845086311</t>
  </si>
  <si>
    <t>1 "STÁV.RŠ"</t>
  </si>
  <si>
    <t>59224356.A</t>
  </si>
  <si>
    <t>Skruž šachetní 100/25/12</t>
  </si>
  <si>
    <t>-54004726</t>
  </si>
  <si>
    <t>D.1.01.4b - Ústřední vytápění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</si>
  <si>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</si>
  <si>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</si>
  <si>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</si>
  <si>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783 - Dokončovací práce - nátěry</t>
  </si>
  <si>
    <t>OST - Ostatní</t>
  </si>
  <si>
    <t>713001001</t>
  </si>
  <si>
    <t>Tepelná izolace z minerální vlny s Al. fólií tl. 30 mm, DN 15, lmb = 0,036 W/m2K</t>
  </si>
  <si>
    <t>"1.PP"18</t>
  </si>
  <si>
    <t>713002001</t>
  </si>
  <si>
    <t>Izolace potrubí z pouzder na bázi polyetylenu 0,040 W/mK tl. 13 mm pro potrubí DN 15</t>
  </si>
  <si>
    <t>"1.NP"4</t>
  </si>
  <si>
    <t>713909001</t>
  </si>
  <si>
    <t>Montáž tepelné izolace z minerální vlny s Al. fólií vč. Al. pásky</t>
  </si>
  <si>
    <t>713909002</t>
  </si>
  <si>
    <t>Montáž izolačních pouzder na bázi polyetylenu vč. sponek</t>
  </si>
  <si>
    <t>998713201</t>
  </si>
  <si>
    <t>Přesun hmot procentní pro izolace tepelné v objektech v do 6 m</t>
  </si>
  <si>
    <t>%</t>
  </si>
  <si>
    <t>733</t>
  </si>
  <si>
    <t>Ústřední vytápění - rozvodné potrubí</t>
  </si>
  <si>
    <t>733110803</t>
  </si>
  <si>
    <t>Demontáž potrubí ocelového závitového do DN 15</t>
  </si>
  <si>
    <t>"1.NP - m.č. 340"2</t>
  </si>
  <si>
    <t>"1.NP - m.č. 400"2</t>
  </si>
  <si>
    <t>"1.NP - m.č. 520"8</t>
  </si>
  <si>
    <t>"2.NP - m.č. 260"6</t>
  </si>
  <si>
    <t>733111103</t>
  </si>
  <si>
    <t>Potrubí ocelové závitové bezešvé běžné nízkotlaké DN 15</t>
  </si>
  <si>
    <t>"1.PP"20</t>
  </si>
  <si>
    <t>"1.NP"10</t>
  </si>
  <si>
    <t>"2.NP"2</t>
  </si>
  <si>
    <t>733190107</t>
  </si>
  <si>
    <t>Zkouška těsnosti potrubí ocelové závitové do DN 40</t>
  </si>
  <si>
    <t>733191913</t>
  </si>
  <si>
    <t>Zaslepení potrubí ocelového závitového zavařením a skováním DN 15</t>
  </si>
  <si>
    <t>"1.NP - m.č. 520"4</t>
  </si>
  <si>
    <t>"2.NP - m.č. 260"2</t>
  </si>
  <si>
    <t>733890801</t>
  </si>
  <si>
    <t>Přemístění potrubí demontovaného vodorovně do 100 m v objektech výšky do 6 m</t>
  </si>
  <si>
    <t>733909001</t>
  </si>
  <si>
    <t>Úprava stoupačky po původním napojení vč. nového napojení</t>
  </si>
  <si>
    <t>"1.PP"1</t>
  </si>
  <si>
    <t>"1.NP"1</t>
  </si>
  <si>
    <t>"2.NP"1</t>
  </si>
  <si>
    <t>733909002</t>
  </si>
  <si>
    <t>Napojení na stávající rozvody</t>
  </si>
  <si>
    <t>998733201</t>
  </si>
  <si>
    <t>Přesun hmot procentní pro rozvody potrubí v objektech v do 6 m</t>
  </si>
  <si>
    <t>734</t>
  </si>
  <si>
    <t>Ústřední vytápění - armatury</t>
  </si>
  <si>
    <t>734200811</t>
  </si>
  <si>
    <t>Demontáž armatury závitové s jedním závitem do G 1/2</t>
  </si>
  <si>
    <t>"1.NP - m.č. 340"1</t>
  </si>
  <si>
    <t>"1.NP - m.č. 400"1</t>
  </si>
  <si>
    <t>"1.NP - m.č. 520"2</t>
  </si>
  <si>
    <t>734200821</t>
  </si>
  <si>
    <t>Demontáž armatury závitové se dvěma závity do G 1/2</t>
  </si>
  <si>
    <t>"2.NP - m.č. 260"4</t>
  </si>
  <si>
    <t>734001001</t>
  </si>
  <si>
    <t>Termostatický ventil přímý DN 15, Kvs=0,86</t>
  </si>
  <si>
    <t>"2.NP - m.č. 260"1</t>
  </si>
  <si>
    <t>"1.NP - m.č. 520"1</t>
  </si>
  <si>
    <t>734001002</t>
  </si>
  <si>
    <t>Termostatický ventil axiální DN 15, Kvs=0,86</t>
  </si>
  <si>
    <t>"1.NP - přístavba"2</t>
  </si>
  <si>
    <t>734001003</t>
  </si>
  <si>
    <t>Uzavírací a regulační šroubení s vypouštěním přímé DN 15, Kvs=1,31</t>
  </si>
  <si>
    <t>734001004</t>
  </si>
  <si>
    <t>Uzavírací a regulační šroubení s vypouštěním rohové DN 15, Kvs=1,31</t>
  </si>
  <si>
    <t>734001005</t>
  </si>
  <si>
    <t>Termostatická hlavice s pojistkou proti odcizení</t>
  </si>
  <si>
    <t>734209113</t>
  </si>
  <si>
    <t>Montáž armatury závitové s dvěma závity G 1/2</t>
  </si>
  <si>
    <t>2+2+2+2</t>
  </si>
  <si>
    <t>734291951</t>
  </si>
  <si>
    <t>Montáž hlavice ručního a termostatického ovládání</t>
  </si>
  <si>
    <t>734890801</t>
  </si>
  <si>
    <t>Přemístění demontovaných armatur vodorovně do 100 m v objektech výšky do 6 m</t>
  </si>
  <si>
    <t>998734201</t>
  </si>
  <si>
    <t>Přesun hmot procentní pro armatury v objektech v do 6 m</t>
  </si>
  <si>
    <t>735</t>
  </si>
  <si>
    <t>Ústřední vytápění - otopná tělesa</t>
  </si>
  <si>
    <t>735111810</t>
  </si>
  <si>
    <t>Demontáž otopného tělesa litinového článkového</t>
  </si>
  <si>
    <t>"Článkové těleso 10-500/110 - 1.NP - m.č. 520 - 2 ks"2*10*0,180</t>
  </si>
  <si>
    <t>"Článkové těleso 10-500/110 - 2.NP - m.č. 260 - 2 ks"2*10*0,180</t>
  </si>
  <si>
    <t>735151821</t>
  </si>
  <si>
    <t>Demontáž otopného tělesa panelového dvouřadého délka do 1500 mm</t>
  </si>
  <si>
    <t>735001001</t>
  </si>
  <si>
    <t>Deskové otopné těleso klasické provedení s bočním připojením, dvě desky, výšky 600 mm, délky 1000 mm - KL 20-6100</t>
  </si>
  <si>
    <t>735001002</t>
  </si>
  <si>
    <t>Deskové otopné těleso klasické provedení s bočním připojením, tři desky, výšky 900 mm, délky 700 mm - KL 33-9070</t>
  </si>
  <si>
    <t>"1.NP-m.č. 520"1</t>
  </si>
  <si>
    <t>735001003</t>
  </si>
  <si>
    <t>Deskové otopné těleso klasické provedení s bočním připojením, tři desky, výšky 900 mm, délky 900 mm - KL 33-9090</t>
  </si>
  <si>
    <t>735000912</t>
  </si>
  <si>
    <t>Vyregulování ventilu nebo kohoutu dvojregulačního s termostatickým ovládáním</t>
  </si>
  <si>
    <t>735159210</t>
  </si>
  <si>
    <t>Montáž otopných těles panelových dvouřadých délky do 1140 mm</t>
  </si>
  <si>
    <t>735159310</t>
  </si>
  <si>
    <t>Montáž otopných těles panelových třířadých délky do 1140 mm</t>
  </si>
  <si>
    <t>1+1</t>
  </si>
  <si>
    <t>735191905</t>
  </si>
  <si>
    <t>Odvzdušnění otopných těles</t>
  </si>
  <si>
    <t>735890801</t>
  </si>
  <si>
    <t>Přemístění demontovaného otopného tělesa vodorovně 100 m v objektech výšky do 6 m</t>
  </si>
  <si>
    <t>998735201</t>
  </si>
  <si>
    <t>Přesun hmot procentní pro otopná tělesa v objektech v do 6 m</t>
  </si>
  <si>
    <t>767001001</t>
  </si>
  <si>
    <t>Dodávka KDK</t>
  </si>
  <si>
    <t>767995111</t>
  </si>
  <si>
    <t>Montáž atypických zámečnických konstrukcí hmotnosti do 5 kg</t>
  </si>
  <si>
    <t>998767201</t>
  </si>
  <si>
    <t>Přesun hmot procentní pro zámečnické konstrukce v objektech v do 6 m</t>
  </si>
  <si>
    <t>783</t>
  </si>
  <si>
    <t>Dokončovací práce - nátěry</t>
  </si>
  <si>
    <t>783614551</t>
  </si>
  <si>
    <t>Základní jednonásobný syntetický nátěr potrubí DN do 50 mm</t>
  </si>
  <si>
    <t>783614651</t>
  </si>
  <si>
    <t>Základní antikorozní jednonásobný syntetický potrubí DN do 50 mm</t>
  </si>
  <si>
    <t>783617611</t>
  </si>
  <si>
    <t>Krycí dvojnásobný syntetický nátěr potrubí DN do 50 mm</t>
  </si>
  <si>
    <t>OST</t>
  </si>
  <si>
    <t>Ostatní</t>
  </si>
  <si>
    <t>OST001001</t>
  </si>
  <si>
    <t>Vypuštění, napuštění a odzvdušnění systému</t>
  </si>
  <si>
    <t>262144</t>
  </si>
  <si>
    <t>OST001002</t>
  </si>
  <si>
    <t>Prostup přes nosnou konstrukci pro vedení potrubí z 1.PP do 1.NP</t>
  </si>
  <si>
    <t>OST001003</t>
  </si>
  <si>
    <t>Požární ucpávky pro potrubí DN 15</t>
  </si>
  <si>
    <t>OST001004</t>
  </si>
  <si>
    <t>Mechanizace - lešení, žebříky</t>
  </si>
  <si>
    <t>OST001005</t>
  </si>
  <si>
    <t>Zaregulování otopné soustavy</t>
  </si>
  <si>
    <t>D.1.01.4c - Elektroinstalace</t>
  </si>
  <si>
    <t>D1 - Materiál nosný kusový</t>
  </si>
  <si>
    <t>D2 - Materiál délkový + montáž</t>
  </si>
  <si>
    <t>Materiál nosný kusový</t>
  </si>
  <si>
    <t>Pol1</t>
  </si>
  <si>
    <t>Spinac v krytu IP54/3P/7,5kW 3x25A</t>
  </si>
  <si>
    <t>ks</t>
  </si>
  <si>
    <t>Pol2</t>
  </si>
  <si>
    <t>Spinac  IP20 zap 1 komplet</t>
  </si>
  <si>
    <t>Pol3</t>
  </si>
  <si>
    <t>Spinac  IP20 zap.  5 komplet</t>
  </si>
  <si>
    <t>Pol4</t>
  </si>
  <si>
    <t>Prichytka mala do 8x  CYKY 3x1.5</t>
  </si>
  <si>
    <t>Pol5</t>
  </si>
  <si>
    <t>Krabice   Přístrojová</t>
  </si>
  <si>
    <t>Pol6</t>
  </si>
  <si>
    <t>Krabice   Rozbočovací</t>
  </si>
  <si>
    <t>Pol7</t>
  </si>
  <si>
    <t>Pozarni prepazka pres stenu 30 cm</t>
  </si>
  <si>
    <t>Pol8</t>
  </si>
  <si>
    <t>Termostat el.vytápění 230V/16A TFT display</t>
  </si>
  <si>
    <t>Pol9</t>
  </si>
  <si>
    <t>Čidlo prostorové odporové pro termostat</t>
  </si>
  <si>
    <t>Pol10</t>
  </si>
  <si>
    <t>Topný sálavý panel stropní 1200x600mm 230V/600W</t>
  </si>
  <si>
    <t>Pol11</t>
  </si>
  <si>
    <t>Zápustný rám pro sálavý panel</t>
  </si>
  <si>
    <t>Pol12</t>
  </si>
  <si>
    <t>Q1 Svitidlo LED 25W Zapuštěné IP42</t>
  </si>
  <si>
    <t>Pol13</t>
  </si>
  <si>
    <t>Q2 Svitidlo LED 30W Zapuštěné IP42</t>
  </si>
  <si>
    <t>Pol14</t>
  </si>
  <si>
    <t>R Svitidlo LED 10W nástěnné  IP65</t>
  </si>
  <si>
    <t>Pol15</t>
  </si>
  <si>
    <t>S1 Svitidlo LED 36W podhledové 600x600</t>
  </si>
  <si>
    <t>Pol16</t>
  </si>
  <si>
    <t>T Reflektor LED 37W 4000lm</t>
  </si>
  <si>
    <t>Pol35</t>
  </si>
  <si>
    <t>NA Svítidlo nouzové</t>
  </si>
  <si>
    <t>590871144</t>
  </si>
  <si>
    <t>Pol17</t>
  </si>
  <si>
    <t>Jistic instalacni 3 P 25A/C</t>
  </si>
  <si>
    <t>Pol18</t>
  </si>
  <si>
    <t>Chranic FI/LS 10A/1N/003/C-A</t>
  </si>
  <si>
    <t>Pol19</t>
  </si>
  <si>
    <t>Chranic FI/LS 16A/1N/003/C-A</t>
  </si>
  <si>
    <t>D2</t>
  </si>
  <si>
    <t>Materiál délkový + montáž</t>
  </si>
  <si>
    <t>Pol20</t>
  </si>
  <si>
    <t>Kabel Cu 3x1,5 B2caS1d1</t>
  </si>
  <si>
    <t>Pol21</t>
  </si>
  <si>
    <t>Kabel Cu 3x2,5 B2caS1d1</t>
  </si>
  <si>
    <t>Pol22</t>
  </si>
  <si>
    <t>Kabel Cu 5x4 B2caS1d1</t>
  </si>
  <si>
    <t>Pol23</t>
  </si>
  <si>
    <t>Kabel CYKY-J 3x1,5</t>
  </si>
  <si>
    <t>Pol24</t>
  </si>
  <si>
    <t>Kabel CYKY-J 5x4</t>
  </si>
  <si>
    <t>Pol25</t>
  </si>
  <si>
    <t>Trubka ohebná 1232</t>
  </si>
  <si>
    <t>Pol26</t>
  </si>
  <si>
    <t>Demontáž</t>
  </si>
  <si>
    <t>Pol27</t>
  </si>
  <si>
    <t>Prořez délkového materiálu</t>
  </si>
  <si>
    <t>Pol28</t>
  </si>
  <si>
    <t>Materiál podružný</t>
  </si>
  <si>
    <t>Pol29</t>
  </si>
  <si>
    <t>PPV (lešení, provozorní osvětlení, otvory, drážky)</t>
  </si>
  <si>
    <t>Pol30</t>
  </si>
  <si>
    <t>Předběžná obhlídka</t>
  </si>
  <si>
    <t>Pol31</t>
  </si>
  <si>
    <t>trvanlivé a čitelné označení vývodů</t>
  </si>
  <si>
    <t>Pol32</t>
  </si>
  <si>
    <t>Posouzení TIČR</t>
  </si>
  <si>
    <t>Pol33</t>
  </si>
  <si>
    <t>Revize</t>
  </si>
  <si>
    <t>Pol34</t>
  </si>
  <si>
    <t>Zhotovení dokumentace skutečného provedení</t>
  </si>
  <si>
    <t>D.1.01.4d - Slaboproud</t>
  </si>
  <si>
    <t>Soupis:</t>
  </si>
  <si>
    <t>D.1.01.4d_1 - PTV</t>
  </si>
  <si>
    <t>M - M</t>
  </si>
  <si>
    <t xml:space="preserve">    T1 - Technologie</t>
  </si>
  <si>
    <t xml:space="preserve">    T2 - Rozvody</t>
  </si>
  <si>
    <t xml:space="preserve">    T3 - Revize, koordinace, zkoušky</t>
  </si>
  <si>
    <t>T1</t>
  </si>
  <si>
    <t>Technologie</t>
  </si>
  <si>
    <t>IP dome kamera s varifokálním objektivem</t>
  </si>
  <si>
    <t xml:space="preserve">rozlišení  4 Mpixe, lR přísvit  30 m, WDR  reálné (True WDR), 120dB, Krytí  IP67, varifokální objektiv  2,8 </t>
  </si>
  <si>
    <t>max. horizontální úhel  98 °, min. horizontální úhel  28 °, zoom  4,3x, den/noc, přepínání mechanicky (IRC), citlivost standardní,</t>
  </si>
  <si>
    <t>video komprese  H.264; H.264+; H.265; H.265+; MJPEG,</t>
  </si>
  <si>
    <t xml:space="preserve"> videoanalýza  základní, snímač 1/3" CMOS, maximální rozlišení  2560 × 1440, max. snímková rychlost  25 fps @ 2560 x 1440, napájení  PoE; 12 V DC</t>
  </si>
  <si>
    <t>spotřeba 10-15W,max. spotř.  12 W, redukce šumu, privátní zóny, poplachový vstup / výstup  1 / 1, slot pro (micro)SD kartu, mechanická odolnost  IK10,</t>
  </si>
  <si>
    <t xml:space="preserve">pracovní teplota  -30 - 60 °C, </t>
  </si>
  <si>
    <t>Další funkce:  detekce obličeje, detekce narušení oblasti, detekce překročení čáry, detekce pohybu, detekce sabotáže, detekce ztráty sítě</t>
  </si>
  <si>
    <t>detekce konfliktu IP, audio vstup, audio výstup, max. počet streamů  3</t>
  </si>
  <si>
    <t>2x1 viz. D.1.01.4d-101, 3x1 viz. D.1.01.4d-102</t>
  </si>
  <si>
    <t>2*1+3*1</t>
  </si>
  <si>
    <t>Pol36</t>
  </si>
  <si>
    <t xml:space="preserve">IP dome kamera, HEMISFERICKÁ, antivandal: </t>
  </si>
  <si>
    <t xml:space="preserve">Provedení kamery  Hemisférická, rozlišení 5 Mpix, IR přísvit 8 m, WDR  reálné (True WDR) 120dB, </t>
  </si>
  <si>
    <t xml:space="preserve">objektiv fixní f=1,05 mm, max. horizontální úhel  180 °, min. horizontální úhel  180 °, den/noc, </t>
  </si>
  <si>
    <t xml:space="preserve">přepínání mechanicky (IRC), citlivost  standardní, video komprese H.264; H.264+; H.265; H.265+; </t>
  </si>
  <si>
    <t xml:space="preserve">MJPEG, videoanalýza  základní, snímač  1/2,5" CMOS, maximální rozlišení  2560 x 1920, max. </t>
  </si>
  <si>
    <t xml:space="preserve">snímková rychlost  25 fps @ 2560 x 1920, napájení  PoE; 12 V DC, spotřeba  5 - 10 W, maximální </t>
  </si>
  <si>
    <t xml:space="preserve">spotřeba  6,7 W, redukce šumu, privátní zóny, poplachový vstup / výstup  1 / 1,slot pro (micro)SD </t>
  </si>
  <si>
    <t xml:space="preserve">kartu, pracovní teplota  -10 - 50 °C, další funkce: Audio, detekce obličeje, detekce narušení oblasti, </t>
  </si>
  <si>
    <t xml:space="preserve">detekce překročení čáry, detekce pohybu, detekce sabotáže, detekce ztráty sítě, detekce konfliktu IP, </t>
  </si>
  <si>
    <t>max. počet streamů  2</t>
  </si>
  <si>
    <t>2x1 viz. D.1.01.4d-101</t>
  </si>
  <si>
    <t>Pol37</t>
  </si>
  <si>
    <t>Kryt pro skrytou montáž kabelů kamery, rozměry: Φ135mm</t>
  </si>
  <si>
    <t>7x1 příslušenství pro montáž propojovací kabeláže kamer p.č. 1</t>
  </si>
  <si>
    <t>Pol38</t>
  </si>
  <si>
    <t>Montážní patice pro osazní kamer na teď/ na roh</t>
  </si>
  <si>
    <t>5x1 příslušenství pro montáž kamer p.č. 1</t>
  </si>
  <si>
    <t>Pol39</t>
  </si>
  <si>
    <t>Montážní konzole pro montáž hemisferické kamery do pevného SDK podhledu</t>
  </si>
  <si>
    <t>příslušenství pro montáž kamer p.č. 1</t>
  </si>
  <si>
    <t>Pol40</t>
  </si>
  <si>
    <t>Switch, Gigabit,WebManagement., 24x 10/100/1000, 24x PoE 30W, PoE budget 350W</t>
  </si>
  <si>
    <t>1x1 vi. D.1.01.4d-101 spolu s NVR p.č. 7</t>
  </si>
  <si>
    <t>Pol41</t>
  </si>
  <si>
    <t xml:space="preserve">Výkonný NVR pro 32 IP kamer, až 12MP:  </t>
  </si>
  <si>
    <t xml:space="preserve">Počet IP kamer (vestavěné licence)  32, max. počet IP kamer  32, formát komprese  H.264; H.265; </t>
  </si>
  <si>
    <t xml:space="preserve">MJPEG, max. rozlišení IP záznamu  12 Megapixel, datová propustnost (In / Out)  320 / 256 Mbps, bez </t>
  </si>
  <si>
    <t xml:space="preserve">HDD, max. počet HDD 8x, poplachový vstup / výstup  16 / 4, počet audiovstupů  1, výstup pro </t>
  </si>
  <si>
    <t>monitor  2 x VGA; 2 x HDMI, podpora RAID  ano; RAID0; RAID1; RAID5; RAID10. 2 x USB 2.0; 1 x USB 3.0</t>
  </si>
  <si>
    <t>1x1 viz D.1.01.4d-101</t>
  </si>
  <si>
    <t>Pol42</t>
  </si>
  <si>
    <t>HDD bez šuplíku, 1000GB, vhodný pro DVR, pro NVR, pro provoz 24/7, rozhraní SATA III</t>
  </si>
  <si>
    <t>instalace do NVR záznamového zařízení p.č. 6</t>
  </si>
  <si>
    <t>Pol43</t>
  </si>
  <si>
    <t>Datová zásuvka 1x RJ45, UTP, Cat.6</t>
  </si>
  <si>
    <t>7x1 pro zakončení kabeláže u pozic kamer viz. p.č. 1 a 2</t>
  </si>
  <si>
    <t>Pol44</t>
  </si>
  <si>
    <t>Konektor RJ45, UTP, Cat.6 -zakončení kabelů od nových kamer u NVR</t>
  </si>
  <si>
    <t>7x1</t>
  </si>
  <si>
    <t>Pol45</t>
  </si>
  <si>
    <t>Patch kabel UTP Cat.6, 2m</t>
  </si>
  <si>
    <t>7x1 propojení datové zásuvky a kamery</t>
  </si>
  <si>
    <t>Pol46</t>
  </si>
  <si>
    <t>Pracovní stanice: standardní PC s monitorem pro zobrazení kamer, včetně základního SW pro sledování kamer</t>
  </si>
  <si>
    <t>D.1.01.4d-102</t>
  </si>
  <si>
    <t>Pol47</t>
  </si>
  <si>
    <t>Stávající zařízení: 2ks kamery na pokojích, NVR záznamové zařízení - odborné odpojení a demontáž zařízení</t>
  </si>
  <si>
    <t>4x1</t>
  </si>
  <si>
    <t>Pol48</t>
  </si>
  <si>
    <t>Stávající zařízení: 2ks reproduktor rozhlasu, 2ks regulátor hlasitosti rozhlasu, 2ks komunikační jednotka LDZ, 1ks PIR detektor EZS - opatření spojená se zachování zařízení a jejich ochranou během provádění prací proti poškození a zaprášení</t>
  </si>
  <si>
    <t>1x1</t>
  </si>
  <si>
    <t>Pol49</t>
  </si>
  <si>
    <t>Pomocný instalační materiál</t>
  </si>
  <si>
    <t>Pol50</t>
  </si>
  <si>
    <t>Pomocné montážní práce: zednické výpomoci, bourací práce</t>
  </si>
  <si>
    <t>10x1</t>
  </si>
  <si>
    <t>T2</t>
  </si>
  <si>
    <t>Rozvody</t>
  </si>
  <si>
    <t>Pol51</t>
  </si>
  <si>
    <t>Kabel UTP 4p.Cat.6 LSOH</t>
  </si>
  <si>
    <t>7*60</t>
  </si>
  <si>
    <t>Pol52</t>
  </si>
  <si>
    <t>Trubka PVC 23 mm p.o.</t>
  </si>
  <si>
    <t>12*10</t>
  </si>
  <si>
    <t>Pol53</t>
  </si>
  <si>
    <t>Lišta vkládací, 40x20</t>
  </si>
  <si>
    <t>5*10</t>
  </si>
  <si>
    <t>Pol54</t>
  </si>
  <si>
    <t>Krabice odbočná pod omítku vč. víčka, kulatá, d=103mm, h=50mm, PVC samozhášivé: obočné krabice trubkových tras</t>
  </si>
  <si>
    <t>12*1</t>
  </si>
  <si>
    <t>Pol55</t>
  </si>
  <si>
    <t>Průraz zdivem, síla zdi do 300mm, otvor do 50x50mm</t>
  </si>
  <si>
    <t>6*1</t>
  </si>
  <si>
    <t>Pol56</t>
  </si>
  <si>
    <t>Požární ucpávky prostupů kabeláže, požární odolnost 30 minut (z protipožárního tmelu)</t>
  </si>
  <si>
    <t>2*1</t>
  </si>
  <si>
    <t>Pol57</t>
  </si>
  <si>
    <t>Stávající trasy: úpravy ve stávajících trasách v neřešených prostorech pro instalaci nových kabelových rozvodů a ochrana stávající kabeláže proti poškození.</t>
  </si>
  <si>
    <t>10*1</t>
  </si>
  <si>
    <t>T3</t>
  </si>
  <si>
    <t>Revize, koordinace, zkoušky</t>
  </si>
  <si>
    <t>Pol58</t>
  </si>
  <si>
    <t>Uvedení do trv. provozu (oživení, nastavení, odzkoušení)</t>
  </si>
  <si>
    <t>Pol59</t>
  </si>
  <si>
    <t>Měření a kontrola met.vedení</t>
  </si>
  <si>
    <t>Pol60</t>
  </si>
  <si>
    <t>Seznámení s obsluhou</t>
  </si>
  <si>
    <t>Pol61</t>
  </si>
  <si>
    <t>Výchozí revize</t>
  </si>
  <si>
    <t>D.1.01.4d_2 - EPS</t>
  </si>
  <si>
    <t>D1 - Technologie</t>
  </si>
  <si>
    <t>D2 - Rozvody</t>
  </si>
  <si>
    <t>D3 - Revize, koordinace, zkoušky</t>
  </si>
  <si>
    <t>Pol62</t>
  </si>
  <si>
    <t>Hlásič požáru opticko-kouřový</t>
  </si>
  <si>
    <t>Pol63</t>
  </si>
  <si>
    <t>Hlásič požáru tlačítkový</t>
  </si>
  <si>
    <t>Pol64</t>
  </si>
  <si>
    <t>Stávající zařízení: 4ks hlásič EPS - odborné odpojení, demontáž, přeložení kebelu do pozice na nově řešeném podhledu, zpětné připojení, proměření, oživení, rekonfigurace.</t>
  </si>
  <si>
    <t>Pol65</t>
  </si>
  <si>
    <t>Stávající zařízení: 2ks hlásič EPS - opatření spojená se zachování zařízení a jejich ochranou během provádění prací proti poškození a zaprášení</t>
  </si>
  <si>
    <t>Pol66</t>
  </si>
  <si>
    <t>4*1</t>
  </si>
  <si>
    <t>Pol67</t>
  </si>
  <si>
    <t>Kabel oranžový, stíněný 1x2x0,8, B2 ca s1 d1</t>
  </si>
  <si>
    <t>2*10</t>
  </si>
  <si>
    <t>2*2</t>
  </si>
  <si>
    <t>Pol68</t>
  </si>
  <si>
    <t>Stávající trasy: vyhledání stávajíc linky EPS, oborné rozpojení, propojení no nově instalovanou část linky, dočasné přemostění stávajících rozvodů pro zachování funkce systému po dobu provádění prací, zpětné připojení, proměření rekonfigurace</t>
  </si>
  <si>
    <t>D3</t>
  </si>
  <si>
    <t>Pol69</t>
  </si>
  <si>
    <t>Pol70</t>
  </si>
  <si>
    <t>Kompletní funkční zkouška za přítomnosti technika BPPO FNOL</t>
  </si>
  <si>
    <t>Pol71</t>
  </si>
  <si>
    <t>D1.01.4.f - Vzduchotechnika</t>
  </si>
  <si>
    <t>1 - Chlazení akutních pokojů</t>
  </si>
  <si>
    <t>2 - Úprava větrání akutních pokojů</t>
  </si>
  <si>
    <t>Chlazení akutních pokojů</t>
  </si>
  <si>
    <t>1.1.1</t>
  </si>
  <si>
    <t>Venkovní kondenzační jednotka pro napojení min. dvou výparníkových jednotek</t>
  </si>
  <si>
    <t>Chladicí výkon: 5,0kW;</t>
  </si>
  <si>
    <t>Příkon: 1,68kW/230V/C25A;</t>
  </si>
  <si>
    <t>Rozměry: 734x958x340;</t>
  </si>
  <si>
    <t>Váha: cca 67kg;</t>
  </si>
  <si>
    <t>Připojení: 9,52/15,88mm;</t>
  </si>
  <si>
    <t>Chladivo: R32;</t>
  </si>
  <si>
    <t>Hluk max.: 55dB(A)</t>
  </si>
  <si>
    <t xml:space="preserve"> - včetně montážního materiálu</t>
  </si>
  <si>
    <t>1.1.1a_1.1.1b</t>
  </si>
  <si>
    <t>Vnitřní kanálová výparníková jednotka</t>
  </si>
  <si>
    <t>Rozměr: 200x750x620;</t>
  </si>
  <si>
    <t>Chladicí výkon max.: 2,5kW;</t>
  </si>
  <si>
    <t>Příkon: napájeno z venkovní jednotky;</t>
  </si>
  <si>
    <t>Včetně drátového ovladače na stěnu (umístění ovladače bude komunikováno s investorem při realizaci);</t>
  </si>
  <si>
    <t>Hluk max. 35dB(A) při nejvyšším výkonu chlazení;</t>
  </si>
  <si>
    <t>Dodávka - Izolované Cu potrubí chladiva</t>
  </si>
  <si>
    <t xml:space="preserve"> - potrubí f6,4mm;</t>
  </si>
  <si>
    <t>Včetně průchodek, oblouků, izolace, montážního materiálu, požárních ucpávek na průchodu přes požární konstrukce a jádr. vrtání otvorů přes stav. kce</t>
  </si>
  <si>
    <t xml:space="preserve"> - potrubí f9,5mm</t>
  </si>
  <si>
    <t>Požární ucpávka chladivového potrubí včetně komunikačního kabelu  - požární odolnost 60 min</t>
  </si>
  <si>
    <t>Komunikační kabel</t>
  </si>
  <si>
    <t>Mřížová kazeta do podhledu, 600x600</t>
  </si>
  <si>
    <t>Protihluková a tepelná izolace čtyřhranné části potrubí.</t>
  </si>
  <si>
    <t xml:space="preserve">Vnitřní tepelná izolace, samoshášivé provedení, na povrchu s vodotěsným oplechováním, uchycená na potrubí lepením a trny. </t>
  </si>
  <si>
    <t>Určená pro izolaci potrubí ve venkovním prostředí.</t>
  </si>
  <si>
    <t>Tloušťka vrstvy izolace: 40 mm;</t>
  </si>
  <si>
    <t>Objemový hmotnost izolace:</t>
  </si>
  <si>
    <t xml:space="preserve"> - kruhové potrubí: rohož, min. 40 kg/m3</t>
  </si>
  <si>
    <t>Ocelové pozinkované potrubí čtyřhran skupiny I., tř. těsnosti A dle EN 12237, EN 1505, EN 1506</t>
  </si>
  <si>
    <t xml:space="preserve">REALIZAČNÍ FY. MUSÍ BÝT SCHOPNA ZAJISTIT VÝROBU TRUBNÍCH TVAROVEK TAK, ABY PO ODSTRANĚNÍ STÁVAJÍCCH PODHLEDU NEDOŠLO KE ZDRŽENÍ STAVBY </t>
  </si>
  <si>
    <t>PŘI NESROVNALOSTEM MEZI PROJEKTOVANÝM A SKUTEČNÝM STAVEM POTRUBÍ</t>
  </si>
  <si>
    <t>Montáž VZT zař. č. 1</t>
  </si>
  <si>
    <t>- kompletní montáž zařízění č. 1 montáž elementů, izolace, ošetření neošetřených částí potrubí a montážního matriálu nátěrovou hmotou,</t>
  </si>
  <si>
    <t>včetně zaměření a prověření stávajícího stavu potrubí po odkrytí podhledů</t>
  </si>
  <si>
    <t>Zprovoznění a zaregulování  - kompletní zprovoznění a zaregulování systému VZT včetně revize</t>
  </si>
  <si>
    <t>Zednické a pomocné vrty, prostupy, drážky, pomoci během transportu potrubí, kordinace na stavbě vůči osatním profesím</t>
  </si>
  <si>
    <t>Úprava větrání akutních pokojů</t>
  </si>
  <si>
    <t>2.11.1</t>
  </si>
  <si>
    <t>Talířový ventil kovový, Velikost: DN 160, Barva: RAL 9016, S rámečkem do sádrokartonu</t>
  </si>
  <si>
    <t>2.15.1</t>
  </si>
  <si>
    <t>Regulační klapka kruhová d160 - pozink, pro vzt potrubí tř. těsnosti A, ruční ovládání,</t>
  </si>
  <si>
    <t>- REALIZAČNÍ FY.  MUSÍ BÝT SCHOPNA ZAJISTIT VÝROBU TRUBNÍCH TVAROVEK TAK, ABY PO ODSTRANĚNÍ STÁVAJÍCCH PODHLEDU NEDOŠLO KE ZDRŽENÍ STAVBY</t>
  </si>
  <si>
    <t>Montáž VZT zař. č. 2 - kompletní montáž zařízění č. 2 montáž elementů, izolace, ošetření neošetřených částí potrubí a montážního matriálu nátěrovou hmotou, včetně zaměření a prověření stávajícího stavu potrubí po odkrytí podhledů</t>
  </si>
  <si>
    <t>Demontáž VZT potrubí včetně potrubních elementů, kotevního systému v akutních pokojích - dle výkresové dokumentace</t>
  </si>
  <si>
    <t>Úprava napojení nového potrubí na stávající v místech znázorněných dle projektové dokumentace  - vyčištění, vyrovnání, odjehlení spojovaného místa</t>
  </si>
  <si>
    <t>Zprovoznění a zaregulování  - kompletní zprovoznění a zaregulování systému VZT</t>
  </si>
  <si>
    <t>D.1.11 - Příprava území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</si>
  <si>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</si>
  <si>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</si>
  <si>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</si>
  <si>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>121151123</t>
  </si>
  <si>
    <t>Sejmutí ornice plochy přes 500 m2 tl vrstvy do 200 mm strojně</t>
  </si>
  <si>
    <t>-761038620</t>
  </si>
  <si>
    <t>D.1.11-101</t>
  </si>
  <si>
    <t>ODSTRANĚNÍ ORNICE V TL. 150 mm PRO KŮROVOU PLOCHU</t>
  </si>
  <si>
    <t>ODSTRANĚNÍ ORNICE V TL. 150 mm PRO MECHANICKY  ZPEVNĚNÉ KAMENIVO</t>
  </si>
  <si>
    <t>265</t>
  </si>
  <si>
    <t>ODSTRANĚNÍ ORNICE TL. 150 mm PRO ŽULOVOU MOZAIKU/BETONOVOU DLAŽBU</t>
  </si>
  <si>
    <t>ODSTRANĚNÍ ORNICE V TL. 150 mm PRO UMĚLÝ POVRCH HŘIŠTĚ</t>
  </si>
  <si>
    <t>ODSTRANĚNÍ ORNICE V TL. 150 mm PRO ZATRAVŇOVACÍ PLASTOVOU DLAŽBU</t>
  </si>
  <si>
    <t>2,5</t>
  </si>
  <si>
    <t>ODSTRANĚNÍ ORNICE V TL. 150 mm, DOTVAROVÁNÍ TERÉNU, MIMO UPRAVENÉ PLOCHY DOPLNIT ORNICI</t>
  </si>
  <si>
    <t>465</t>
  </si>
  <si>
    <t>181351113</t>
  </si>
  <si>
    <t>Rozprostření ornice tl vrstvy do 200 mm pl přes 500 m2 v rovině nebo ve svahu do 1:5 strojně</t>
  </si>
  <si>
    <t>1287891752</t>
  </si>
  <si>
    <t>171151103</t>
  </si>
  <si>
    <t>Uložení sypaniny z hornin soudržných do násypů zhutněných</t>
  </si>
  <si>
    <t>1133221498</t>
  </si>
  <si>
    <t>40+15</t>
  </si>
  <si>
    <t>181151321</t>
  </si>
  <si>
    <t>Plošná úprava terénu přes 500 m2 zemina tř 1 až 4 nerovnosti do 150 mm v rovinně a svahu do 1:5</t>
  </si>
  <si>
    <t>-1231470646</t>
  </si>
  <si>
    <t>122251103</t>
  </si>
  <si>
    <t>Odkopávky a prokopávky nezapažené v hornině třídy těžitelnosti I, skupiny 3 objem do 100 m3 strojně</t>
  </si>
  <si>
    <t>1902935917</t>
  </si>
  <si>
    <t>ODSTRANĚNÍ ZEMINY V TL. 50 mm PRO ŠTĚRKOVOU PLOCHU</t>
  </si>
  <si>
    <t>150*0,05</t>
  </si>
  <si>
    <t>ODSTRANĚNÍ  ZEMINY 150 mm PRO MECHANICKY</t>
  </si>
  <si>
    <t>ZPEVNĚNÉ KAMENIVO</t>
  </si>
  <si>
    <t>265*0,15</t>
  </si>
  <si>
    <t>ODSTRANĚNÍ ZEMINY 100 mm PRO ŽULOVOU MOZAIKU/BETONOVOU DLAŽBU</t>
  </si>
  <si>
    <t>150*0,1</t>
  </si>
  <si>
    <t>ODSTRANĚNÍ ZEMINY V TL. 150 mm PRO UMĚLÝ POVRCH HŘIŠTĚ</t>
  </si>
  <si>
    <t>50*0,15</t>
  </si>
  <si>
    <t>ODSTRANĚNÍ ZEMINY V TL. 190 mm PRO ZATRAVŇOVACÍ PLASTOVOU DLAŽBU</t>
  </si>
  <si>
    <t>2,5*0,19</t>
  </si>
  <si>
    <t>162351104</t>
  </si>
  <si>
    <t>Vodorovné přemístění do 1000 m výkopku/sypaniny z horniny třídy těžitelnosti I, skupiny 1 až 3</t>
  </si>
  <si>
    <t>330066713</t>
  </si>
  <si>
    <t>-741039124</t>
  </si>
  <si>
    <t>113106132</t>
  </si>
  <si>
    <t>Rozebrání dlažeb z betonových nebo kamenných dlaždic komunikací pro pěší strojně pl do 50 m2</t>
  </si>
  <si>
    <t>-716674623</t>
  </si>
  <si>
    <t>ODSTRANĚNÍ STÁVAJÍCÍ KOMUNIKACE, POVRCH ŽULOVÁ DLAŽBA/BETONOVÁ DLAŽBA V TL. 250 mm</t>
  </si>
  <si>
    <t>ODSTRANĚNÍ STÁVAJÍCÍ KOMUNIKACE, POVRCH ŽULOVÁ DLAŽBA/BETONOVÁ DLAŽBA V TL. 340 mm PRO ZATRAVŇOVACÍ PLASTOVOU DLAŽBU</t>
  </si>
  <si>
    <t>Pozn. 5</t>
  </si>
  <si>
    <t>113106521</t>
  </si>
  <si>
    <t>Rozebrání dlažeb vozovek z drobných kostek s ložem z kameniva strojně pl přes 200 m2</t>
  </si>
  <si>
    <t>2119860141</t>
  </si>
  <si>
    <t>ODSTRANĚNÍ ŽULOVÝCH KOSTEK A CELKOVÉ SKALDY V TL. 250 mm PRO NOVÝ CHODNÍK Z ŽULOVÝCH KOSTEK</t>
  </si>
  <si>
    <t>113107182</t>
  </si>
  <si>
    <t>Odstranění podkladu živičného tl 100 mm strojně pl přes 50 do 200 m2</t>
  </si>
  <si>
    <t>-2141477913</t>
  </si>
  <si>
    <t>ODSTRANĚNÍ STÁVAJÍCÍ ASFALTOVÉ PLOCHY V TL. 300 mm PRO UMĚLÝ POVRCH HŘIŠTĚ</t>
  </si>
  <si>
    <t>113107222</t>
  </si>
  <si>
    <t>Odstranění podkladu z kameniva drceného tl 200 mm strojně pl přes 200 m2</t>
  </si>
  <si>
    <t>358621221</t>
  </si>
  <si>
    <t>ODSTRANĚNÍ STÁVAJÍCÍ KOMUNIKACE, POVRCH ŽULOVÁ</t>
  </si>
  <si>
    <t>DLAŽBA/BETONOVÁ DLAŽBA V TL. 250 mm</t>
  </si>
  <si>
    <t>13*2</t>
  </si>
  <si>
    <t>Komunikace pozemní</t>
  </si>
  <si>
    <t>596811220</t>
  </si>
  <si>
    <t>Kladení betonové dlažby komunikací pro pěší do lože z kameniva vel do 0,25 m2 plochy do 50 m2</t>
  </si>
  <si>
    <t>768948985</t>
  </si>
  <si>
    <t>POZN. 5</t>
  </si>
  <si>
    <t>10*0,5</t>
  </si>
  <si>
    <t>Mezisoučet</t>
  </si>
  <si>
    <t>59245601</t>
  </si>
  <si>
    <t>dlažba desková betonová 500x500x50mm přírodní</t>
  </si>
  <si>
    <t>336413329</t>
  </si>
  <si>
    <t>18*1,1 'Přepočtené koeficientem množství</t>
  </si>
  <si>
    <t>Úpravy povrchů, podlahy a osazování výplní</t>
  </si>
  <si>
    <t>978015391</t>
  </si>
  <si>
    <t>Otlučení (osekání) vnější vápenné nebo vápenocementové omítky stupně členitosti 1 a 2 do 100%</t>
  </si>
  <si>
    <t>162453649</t>
  </si>
  <si>
    <t>POZN. 3</t>
  </si>
  <si>
    <t>622821012</t>
  </si>
  <si>
    <t>Vnější sanační štuková omítka pro vlhké a zasolené zdivo prováděná ručně</t>
  </si>
  <si>
    <t>292141333</t>
  </si>
  <si>
    <t>622821061</t>
  </si>
  <si>
    <t>Příplatek k sanační omítce pro vlhké a zasolené zdivo ZKD 10 mm prováděné ručně ve více vrstvách</t>
  </si>
  <si>
    <t>1477204177</t>
  </si>
  <si>
    <t>Ostatní konstrukce a práce, bourání</t>
  </si>
  <si>
    <t>962052211</t>
  </si>
  <si>
    <t>Bourání zdiva nadzákladového ze ŽB přes 1 m3</t>
  </si>
  <si>
    <t>-1416190696</t>
  </si>
  <si>
    <t>ODSTRANĚNÍ BETONOVÝCH PRVKŮ (SCHODY, ZÁKLADY PLOTŮ APOD.)</t>
  </si>
  <si>
    <t>POZN. 1</t>
  </si>
  <si>
    <t>966071822</t>
  </si>
  <si>
    <t>Rozebrání oplocení z drátěného pletiva se čtvercovými oky výšky do 2,0 m</t>
  </si>
  <si>
    <t>490736088</t>
  </si>
  <si>
    <t>POZN. 2</t>
  </si>
  <si>
    <t>-1552689182</t>
  </si>
  <si>
    <t>1584730456</t>
  </si>
  <si>
    <t>"odpad" 294,454*7</t>
  </si>
  <si>
    <t xml:space="preserve">"kamenivo bude rozprostřeno v okolí FNOL" -131,08*7 </t>
  </si>
  <si>
    <t>997013869</t>
  </si>
  <si>
    <t>Poplatek za uložení stavebního odpadu na recyklační skládce (skládkovné) ze směsí betonu, cihel a keramických výrobků kód odpadu 17 01 07</t>
  </si>
  <si>
    <t>2079710151</t>
  </si>
  <si>
    <t>"odpad" 294,454</t>
  </si>
  <si>
    <t>"kamenivo bude rozprostřeno v okolí FNOL" -131,08</t>
  </si>
  <si>
    <t>998225111</t>
  </si>
  <si>
    <t>Přesun hmot pro pozemní komunikace s krytem z kamene, monolitickým betonovým nebo živičným</t>
  </si>
  <si>
    <t>1251535565</t>
  </si>
  <si>
    <t>7833141X1</t>
  </si>
  <si>
    <t>Obroušení, nový nátěr zábradlí, vč. dodávky, pomocných prací, doplňků, dle PD (Pozn. 4)</t>
  </si>
  <si>
    <t>544732175</t>
  </si>
  <si>
    <t>POZN. 4</t>
  </si>
  <si>
    <t>D.1.12 - Sadové úpravy</t>
  </si>
  <si>
    <t>1 - Zemní práce</t>
  </si>
  <si>
    <t>MO - Mobiliář a drobná architektura</t>
  </si>
  <si>
    <t>HP - Hřiště a herní prvky</t>
  </si>
  <si>
    <t>5 - Komunikace</t>
  </si>
  <si>
    <t>OP - Oplocení</t>
  </si>
  <si>
    <t>99 - Staveništní přesun hmot</t>
  </si>
  <si>
    <t>181301105R00</t>
  </si>
  <si>
    <t>Rozprostření ornice, rovina, tl. 30 cm,do 500m2</t>
  </si>
  <si>
    <t>plocha u přístavby viz kap. 3.2 v tz</t>
  </si>
  <si>
    <t>181301102R00</t>
  </si>
  <si>
    <t>Rozprostření ornice, rovina, tl.10-15 cm,do 500m2</t>
  </si>
  <si>
    <t>plocha v zenové zahradě viz kap. 3.2 v tz</t>
  </si>
  <si>
    <t>SML.CENA</t>
  </si>
  <si>
    <t>Chemické odplevelení před založením kultury postřikem, vč,postřiku</t>
  </si>
  <si>
    <t xml:space="preserve">trávník </t>
  </si>
  <si>
    <t>1255</t>
  </si>
  <si>
    <t>keře, trvalky, traviny</t>
  </si>
  <si>
    <t>662</t>
  </si>
  <si>
    <t>183403113R00</t>
  </si>
  <si>
    <t>Obdělání půdy frézováním</t>
  </si>
  <si>
    <t>183403153R00</t>
  </si>
  <si>
    <t>Obdělání půdy hrabáním v rovině příprava pro trávník a výsadby</t>
  </si>
  <si>
    <t>180402111R00</t>
  </si>
  <si>
    <t>Založení trávníku parkového výsevem v rovině</t>
  </si>
  <si>
    <t>viz kap.3.5 v technické zprávě</t>
  </si>
  <si>
    <t>183101111R00</t>
  </si>
  <si>
    <t>Hloub. jamek bez výměny půdy do 0,01 m3, svah 1:5</t>
  </si>
  <si>
    <t>viz kap.3.4 v tz -tabulka rostlin - keře (minus - keře č.9,14,25)</t>
  </si>
  <si>
    <t>1745</t>
  </si>
  <si>
    <t>viz kap.3.4 v tz -tabulka rostlin - trvalky, traviny</t>
  </si>
  <si>
    <t>360</t>
  </si>
  <si>
    <t>183101113R00</t>
  </si>
  <si>
    <t>Hloub. jamek bez výměny půdy do 0,05 m3, svah 1:5</t>
  </si>
  <si>
    <t>viz kap.3.4 v tz -tabulka rostlin - keře ( keře č.9,14,25)</t>
  </si>
  <si>
    <t>viz kap.3.4 v tz -tabulka rostlin -ovocné keře</t>
  </si>
  <si>
    <t>183 10-2214R00</t>
  </si>
  <si>
    <t>Hloub. jamek s výměnou 50% půdy do 0,125m3 v rovině</t>
  </si>
  <si>
    <t>viz kap.3.4 v tz -tabulka rostlin - ovocné stromy</t>
  </si>
  <si>
    <t>183101215R00</t>
  </si>
  <si>
    <t>Hloub. jamek s výměnou 50% půdy do 0,4m3 v rovině</t>
  </si>
  <si>
    <t xml:space="preserve">viz kap.3.4 v tz - tabulka rostlin - stromy </t>
  </si>
  <si>
    <t>184102111R00</t>
  </si>
  <si>
    <t>Výsadba dřevin s balem D do 20 cm, v rovině</t>
  </si>
  <si>
    <t>viz kap.3.4 v tz -tabulka rostlin - keře (minus- keře č.9,14,25)</t>
  </si>
  <si>
    <t>184102112R00</t>
  </si>
  <si>
    <t>Výsadba dřevin s balem D do 30 cm, v rovině</t>
  </si>
  <si>
    <t>184102115R00</t>
  </si>
  <si>
    <t>Výsadba dřevin s balem D do 60 cm, v rovině</t>
  </si>
  <si>
    <t>183 204112R00</t>
  </si>
  <si>
    <t>Výsadba  trvalek</t>
  </si>
  <si>
    <t>viz kap.8 v tz - tabulka rostlin - trvalky a traviny</t>
  </si>
  <si>
    <t>184 201111R00</t>
  </si>
  <si>
    <t>Výsadba stromu bez balu</t>
  </si>
  <si>
    <t>184 102211R00</t>
  </si>
  <si>
    <t>Výsadba keře bez balu, v do 1m, v rovině</t>
  </si>
  <si>
    <t>184501121R00</t>
  </si>
  <si>
    <t>Zhotovení obalu kmene z  juty</t>
  </si>
  <si>
    <t>viz kap.3.3.1 v tz - 23 stromů*0,5m2</t>
  </si>
  <si>
    <t>11,5</t>
  </si>
  <si>
    <t>viz kap.3.3.5 v tz -6 stromů*0,5m2</t>
  </si>
  <si>
    <t>184202112R00</t>
  </si>
  <si>
    <t>Osazení  3 kůlů k dřevině s uvázáním, dl. kůlů do 3 m</t>
  </si>
  <si>
    <t>viz kap.3.3.1 v tz - 23 stromů</t>
  </si>
  <si>
    <t>184 901111R00</t>
  </si>
  <si>
    <t>Osazení kůlů k dřevině s uvázáním, dl. kůlů do 2 m</t>
  </si>
  <si>
    <t>viz kap.3.3.2 v tz</t>
  </si>
  <si>
    <t>viz kap.3.3.5 v tz</t>
  </si>
  <si>
    <t>SML.CENA.1</t>
  </si>
  <si>
    <t>Usazení balvanů v zenové zahradě</t>
  </si>
  <si>
    <t>viz kap.4.5 v tz</t>
  </si>
  <si>
    <t>184921093R00</t>
  </si>
  <si>
    <t>Mulčování rostlin borkou  tl. do 0,1 m rovina</t>
  </si>
  <si>
    <t>viz kap.3.3.3 v tz -keře</t>
  </si>
  <si>
    <t>594</t>
  </si>
  <si>
    <t>viz kap.3.3.1 v tz -  stromy mimo plošné výsadby 6*0,64m2</t>
  </si>
  <si>
    <t>3,84</t>
  </si>
  <si>
    <t>viz kap.3.3.5 v tz - ovocné stromy 6*0,64m2</t>
  </si>
  <si>
    <t>viz kap.3.3.5 v tz - ovocné keře  7m2</t>
  </si>
  <si>
    <t>SML.CENA.2</t>
  </si>
  <si>
    <t>Mulčování rostlin  štěrkem tl. do 0,05 m rovina</t>
  </si>
  <si>
    <t>trvalky viz kap.3.3.4 v tz</t>
  </si>
  <si>
    <t>185802113R00</t>
  </si>
  <si>
    <t>Hnojení umělým hnojivem v rovině -trávník</t>
  </si>
  <si>
    <t>1255m2*0,02kg</t>
  </si>
  <si>
    <t>1255*0,02/1000</t>
  </si>
  <si>
    <t>185802114R00</t>
  </si>
  <si>
    <t>Přihnojení tabl.hnojivem-stromy, keře,trvalky , traviny</t>
  </si>
  <si>
    <t>viz kap.3.3.1 +3.3.2 v tz-stromy 24*5ks tablet (a10g)</t>
  </si>
  <si>
    <t>0,0012</t>
  </si>
  <si>
    <t>viz kap.3.3.3 v tz-keře 1749*1ks tablet (a10g)</t>
  </si>
  <si>
    <t>0,01749</t>
  </si>
  <si>
    <t>viz kap.3.3.5 v tz -ovocné stromy 6*3ks tablet (a10g)</t>
  </si>
  <si>
    <t>0,00018</t>
  </si>
  <si>
    <t>viz kap.3.3.5 v tz -ovocné keře 15*1ks tablet (a10g)</t>
  </si>
  <si>
    <t>0,00015</t>
  </si>
  <si>
    <t>viz kap.3.3.4 v tz -trvalky a traviny 360*1ks tablet (a10g)</t>
  </si>
  <si>
    <t>0,0036</t>
  </si>
  <si>
    <t>183901115R00</t>
  </si>
  <si>
    <t>Příprava nádob pro vysazování rostlin plochy do 3m2</t>
  </si>
  <si>
    <t>viz kap.3.6 v technické zprávě</t>
  </si>
  <si>
    <t>185851111R00</t>
  </si>
  <si>
    <t>Dovoz vody pro zálivku rostlin do 6 km</t>
  </si>
  <si>
    <t>viz kap.3.3.1+3.3.2 v tz-stromy 24*50l</t>
  </si>
  <si>
    <t>1,5</t>
  </si>
  <si>
    <t>viz kap.3.3.3 v tz-keře 1745*5l</t>
  </si>
  <si>
    <t>8,725</t>
  </si>
  <si>
    <t>viz kap.3.3.3. v tz - keře solitérní 4*10l</t>
  </si>
  <si>
    <t>0,04</t>
  </si>
  <si>
    <t>viz kap.3.3.4 v tz -trvalky a traviny 360*2l</t>
  </si>
  <si>
    <t>0,72</t>
  </si>
  <si>
    <t>viz kap.3.3.5 v tz - ovocné stromy 6*30l</t>
  </si>
  <si>
    <t>0,18</t>
  </si>
  <si>
    <t>viz kap.3.3.5 v tz - ovocné keře 15*5l</t>
  </si>
  <si>
    <t>0,075</t>
  </si>
  <si>
    <t>001</t>
  </si>
  <si>
    <t>javor mléč-Acer platanoides  "Deborah" ZB obv.km.16-18cm</t>
  </si>
  <si>
    <t>-1942348405</t>
  </si>
  <si>
    <t>002</t>
  </si>
  <si>
    <t>muchovník stromovitý-Amelanchier arborea "Robin Hill" ZB obv.km.12-14cm</t>
  </si>
  <si>
    <t>-1473252736</t>
  </si>
  <si>
    <t>003</t>
  </si>
  <si>
    <t>cedr himalájský - Cedrus deodara "Bushes Electra " ZB 125cm</t>
  </si>
  <si>
    <t>-1603565736</t>
  </si>
  <si>
    <t>004</t>
  </si>
  <si>
    <t>bříza himalájská - Betula utilis 'Doorenbos' ZB obv.km.16-18cm</t>
  </si>
  <si>
    <t>485982316</t>
  </si>
  <si>
    <t>005</t>
  </si>
  <si>
    <t>habr  obecný - Carpinus betulus "Frans Fontaine" ZB 300-350m</t>
  </si>
  <si>
    <t>-888265100</t>
  </si>
  <si>
    <t>006</t>
  </si>
  <si>
    <t>platan javorolistý - Platanus x acerifolia "Alphens Globe" ZB obv.km.14-16cm</t>
  </si>
  <si>
    <t>1669352353</t>
  </si>
  <si>
    <t>007</t>
  </si>
  <si>
    <t>višeň kurilská - Prunus kurilensis "Ruby" ZB 120cm</t>
  </si>
  <si>
    <t>1039407639</t>
  </si>
  <si>
    <t>008</t>
  </si>
  <si>
    <t>lípa srdčitá  - Tilia cordata "Rancho" ZB obv.km.14-16cm</t>
  </si>
  <si>
    <t>891211808</t>
  </si>
  <si>
    <t>009</t>
  </si>
  <si>
    <t>komule Davidova - Buddleja davidii "White Profusion" K 80cm</t>
  </si>
  <si>
    <t>-1451796635</t>
  </si>
  <si>
    <t>010</t>
  </si>
  <si>
    <t>ořechoplodec klandonský - Caryopteris clandodensis K 40cm</t>
  </si>
  <si>
    <t>1829461206</t>
  </si>
  <si>
    <t>011</t>
  </si>
  <si>
    <t>skalník Dammerův - Cotoneaster dammeri "Coral Beauty" K 40cm</t>
  </si>
  <si>
    <t>-1258553006</t>
  </si>
  <si>
    <t>012</t>
  </si>
  <si>
    <t>hortenzie velkolistá - Hydrangea macrophylla "Bouquet Rose" K 40cm</t>
  </si>
  <si>
    <t>180559281</t>
  </si>
  <si>
    <t>013</t>
  </si>
  <si>
    <t>třezalka kalíškatá - Hypericum calycinum K 20cm</t>
  </si>
  <si>
    <t>-1145423351</t>
  </si>
  <si>
    <t>014</t>
  </si>
  <si>
    <t>šácholan liliokvětý - Magnolia liliiflora "Nigra" K 80cm</t>
  </si>
  <si>
    <t>-2071194685</t>
  </si>
  <si>
    <t>015</t>
  </si>
  <si>
    <t>přísavník trojcípý - Parthenocissus tricuspidata K 40cm</t>
  </si>
  <si>
    <t>-730672459</t>
  </si>
  <si>
    <t>016</t>
  </si>
  <si>
    <t>tavola kalinolistá - Physocarpus opulifolius  "Aurea" K 40cm</t>
  </si>
  <si>
    <t>-376120204</t>
  </si>
  <si>
    <t>017</t>
  </si>
  <si>
    <t>mochna křovitá - Potentilla fruticosa "Lovely Pink" K 40cm</t>
  </si>
  <si>
    <t>-135538030</t>
  </si>
  <si>
    <t>018</t>
  </si>
  <si>
    <t>bobkovišeň  lékařská - Prunus laurocerasus "Novita" K 60cm</t>
  </si>
  <si>
    <t>291478826</t>
  </si>
  <si>
    <t>019</t>
  </si>
  <si>
    <t>tavolník popelavý - Spiraea x cinerea "Grefsheim" K 30cm</t>
  </si>
  <si>
    <t>976393542</t>
  </si>
  <si>
    <t>020</t>
  </si>
  <si>
    <t>tavolník japonský - Spiraea japonica "Shirobana" K 40cm</t>
  </si>
  <si>
    <t>-942597256</t>
  </si>
  <si>
    <t>021</t>
  </si>
  <si>
    <t>tavolník význačný - Spiraea x arguta K 60cm</t>
  </si>
  <si>
    <t>1175751523</t>
  </si>
  <si>
    <t>022</t>
  </si>
  <si>
    <t>pámelník Chenaultův - Symphoricarpos x chenaultií "Hancock" K 40cm</t>
  </si>
  <si>
    <t>899996250</t>
  </si>
  <si>
    <t>023</t>
  </si>
  <si>
    <t>tis červený - Taxus baccata "Repandens" K 40cm</t>
  </si>
  <si>
    <t>1840879782</t>
  </si>
  <si>
    <t>024</t>
  </si>
  <si>
    <t>kalina japonská - Viburnum plicatum "Mariesii" K 80cm</t>
  </si>
  <si>
    <t>1941485812</t>
  </si>
  <si>
    <t>025</t>
  </si>
  <si>
    <t>brčál menší - Vinca minor K 20cm</t>
  </si>
  <si>
    <t>1949468161</t>
  </si>
  <si>
    <t>026</t>
  </si>
  <si>
    <t>třapatka nachová - Echinacea purpurea "Magnus"</t>
  </si>
  <si>
    <t>1870696032</t>
  </si>
  <si>
    <t>027</t>
  </si>
  <si>
    <t>ozdobnice čínská- Miscanthus chinensis "Gracilimus"</t>
  </si>
  <si>
    <t>1271731373</t>
  </si>
  <si>
    <t>028</t>
  </si>
  <si>
    <t>vousatec - Pennisetum alopecuroides "Hameln"</t>
  </si>
  <si>
    <t>1927402679</t>
  </si>
  <si>
    <t>029</t>
  </si>
  <si>
    <t>opadavec - Sporobolus heterolepis</t>
  </si>
  <si>
    <t>-790652251</t>
  </si>
  <si>
    <t>030</t>
  </si>
  <si>
    <t>sporýš - Verbena bonariensis</t>
  </si>
  <si>
    <t>153109796</t>
  </si>
  <si>
    <t>031</t>
  </si>
  <si>
    <t>jabloň</t>
  </si>
  <si>
    <t>-606677626</t>
  </si>
  <si>
    <t>032</t>
  </si>
  <si>
    <t>hrušeň</t>
  </si>
  <si>
    <t>1425349240</t>
  </si>
  <si>
    <t>033</t>
  </si>
  <si>
    <t>višeň</t>
  </si>
  <si>
    <t>-498047223</t>
  </si>
  <si>
    <t>034</t>
  </si>
  <si>
    <t>švestka</t>
  </si>
  <si>
    <t>-625919327</t>
  </si>
  <si>
    <t>035</t>
  </si>
  <si>
    <t>maliník</t>
  </si>
  <si>
    <t>1348377202</t>
  </si>
  <si>
    <t>036</t>
  </si>
  <si>
    <t>rybíz</t>
  </si>
  <si>
    <t>-864563232</t>
  </si>
  <si>
    <t>037</t>
  </si>
  <si>
    <t>angrešt</t>
  </si>
  <si>
    <t>790579732</t>
  </si>
  <si>
    <t>SML.CENA.3</t>
  </si>
  <si>
    <t>Směs travní parková</t>
  </si>
  <si>
    <t>-96218314</t>
  </si>
  <si>
    <t>viz kap.3.5 v technické zprávě-1255m2*0,03kg</t>
  </si>
  <si>
    <t>37,65</t>
  </si>
  <si>
    <t>05217230</t>
  </si>
  <si>
    <t>Tyč jehličnatá prům. 6-8 cm odkorněná 3m</t>
  </si>
  <si>
    <t>-1372508966</t>
  </si>
  <si>
    <t>viz kap.3.3.1 v tz - 23 stromů*3</t>
  </si>
  <si>
    <t>05217230.1</t>
  </si>
  <si>
    <t>Tyč jehličnatá prům. 6 cm odkorněná 2m</t>
  </si>
  <si>
    <t>1856853460</t>
  </si>
  <si>
    <t>viz kap.3.3.2 v tz -1 jehl.strom*1</t>
  </si>
  <si>
    <t>viz kap.3.3.5 v tz -6 ovocných stromů*1</t>
  </si>
  <si>
    <t>SML.CENA.4</t>
  </si>
  <si>
    <t>Balvany oblé (0,1-0,5t)</t>
  </si>
  <si>
    <t>71763635</t>
  </si>
  <si>
    <t>viz kap.4.5 v tz…12*0,25t</t>
  </si>
  <si>
    <t>08211320</t>
  </si>
  <si>
    <t>Voda pitná - vodné</t>
  </si>
  <si>
    <t>-1159692241</t>
  </si>
  <si>
    <t>viz pol.24 v rozpočtu</t>
  </si>
  <si>
    <t>11,24</t>
  </si>
  <si>
    <t>SML.CENA.5</t>
  </si>
  <si>
    <t>Úvazek pružný</t>
  </si>
  <si>
    <t>477552203</t>
  </si>
  <si>
    <t>30stromů*1,5m</t>
  </si>
  <si>
    <t>30*1,5</t>
  </si>
  <si>
    <t>SML.CENA.6</t>
  </si>
  <si>
    <t>Juta (200g/m2)</t>
  </si>
  <si>
    <t>-1723632469</t>
  </si>
  <si>
    <t>29stromů*0,5m2</t>
  </si>
  <si>
    <t>29*0,5</t>
  </si>
  <si>
    <t>SML.CENA.7</t>
  </si>
  <si>
    <t>Dřevěné příčky</t>
  </si>
  <si>
    <t>-184613264</t>
  </si>
  <si>
    <t>23stromů* 3ks</t>
  </si>
  <si>
    <t>23*3</t>
  </si>
  <si>
    <t>SML.CENA.8</t>
  </si>
  <si>
    <t>Substrát zahradnický (800kg/m3)</t>
  </si>
  <si>
    <t>-492400559</t>
  </si>
  <si>
    <t>výměna půdy v jamkách u stromů 24*0,17m3</t>
  </si>
  <si>
    <t>4,08</t>
  </si>
  <si>
    <t>výměna půdy v jamkách u ovocných stromů 6*0,06m3</t>
  </si>
  <si>
    <t>0,36</t>
  </si>
  <si>
    <t>pro vegetační  nádoby  (5*0,72m3)</t>
  </si>
  <si>
    <t>3,6</t>
  </si>
  <si>
    <t>SML.CENA.9</t>
  </si>
  <si>
    <t>Kůra mulčovací (500kg/m3)</t>
  </si>
  <si>
    <t>-291462214</t>
  </si>
  <si>
    <t>viz pol.19 -  608,68m2*0,1m</t>
  </si>
  <si>
    <t>608,68*0,1</t>
  </si>
  <si>
    <t>SML.CENA.10</t>
  </si>
  <si>
    <t>Štěrk mulčovací šedý  fr. 4-8mm (1700kg/m3)</t>
  </si>
  <si>
    <t>-452767429</t>
  </si>
  <si>
    <t>viz pol.20 -  68m2*0,05m</t>
  </si>
  <si>
    <t>68*0,05</t>
  </si>
  <si>
    <t>SML.CENA.11</t>
  </si>
  <si>
    <t>Tablet.hnojivo 10 g</t>
  </si>
  <si>
    <t>199415119</t>
  </si>
  <si>
    <t xml:space="preserve">viz kap.3.3.1 +3.3.2 v tz-stromy 24*5ks tablet </t>
  </si>
  <si>
    <t>viz kap.3.3.3 v tz-keře 1749*1ks tablet</t>
  </si>
  <si>
    <t>1749</t>
  </si>
  <si>
    <t>viz kap.3.3.5 v tz -ovocné stromy 6*3ks tablet</t>
  </si>
  <si>
    <t xml:space="preserve">viz kap.3.3.5 v tz -ovocné keře 15*1ks tablet </t>
  </si>
  <si>
    <t xml:space="preserve">viz kap.3.3.4 v tz -trvalky a traviny 360*1ks tablet </t>
  </si>
  <si>
    <t>SML.CENA.12</t>
  </si>
  <si>
    <t>hnojivo NPK(dusík, fosfor,draslík) balený po 3 kg</t>
  </si>
  <si>
    <t>1252714596</t>
  </si>
  <si>
    <t>viz pol.21 v tz</t>
  </si>
  <si>
    <t>25,1</t>
  </si>
  <si>
    <t>SML.CENA.13</t>
  </si>
  <si>
    <t>Kamenivo fr. 16-32mm (drenáž)</t>
  </si>
  <si>
    <t>1713408344</t>
  </si>
  <si>
    <t>viz kap.3.6 v tz-12m2*0,1m</t>
  </si>
  <si>
    <t>1,2</t>
  </si>
  <si>
    <t>SML.CENA.14</t>
  </si>
  <si>
    <t>Geotextílie 100g/m2</t>
  </si>
  <si>
    <t>105161151</t>
  </si>
  <si>
    <t>viz kap.3.6 -vegetační nádoby 3m2*5</t>
  </si>
  <si>
    <t>MO</t>
  </si>
  <si>
    <t>Mobiliář a drobná architektura</t>
  </si>
  <si>
    <t>MO004</t>
  </si>
  <si>
    <t>Betonový blok pískovaný pro zvýšené záhony 1000/400/200 + montáž</t>
  </si>
  <si>
    <t>MO005</t>
  </si>
  <si>
    <t>Dřevěný hranol akátový impregnovaný 2000/200/100 + montáž šrouby</t>
  </si>
  <si>
    <t>viz kap.10.1 v technické zprávě</t>
  </si>
  <si>
    <t>MO006</t>
  </si>
  <si>
    <t>Dřevěný hranol akátový impregnovaný 1000/200/100 + montáž šrouby</t>
  </si>
  <si>
    <t>MO007</t>
  </si>
  <si>
    <t>Skleník polyuretanový 3,0x4,0x2,0m+ montáž</t>
  </si>
  <si>
    <t>viz kap.10.2 v technické zprávě</t>
  </si>
  <si>
    <t>MO008</t>
  </si>
  <si>
    <t>Kompostér dřevěný 2,5x1,5x1,0m+ montáž</t>
  </si>
  <si>
    <t>viz kap.10.3 v technické zprávě</t>
  </si>
  <si>
    <t>MO009</t>
  </si>
  <si>
    <t>Typový altán osmiboký průměr 3,0m s lavicemi+ montáž</t>
  </si>
  <si>
    <t>viz kap.8 v technické zprávě</t>
  </si>
  <si>
    <t>MO010</t>
  </si>
  <si>
    <t>Typový altán osmiboký průměr 5,0m s lavicemi+ montáž</t>
  </si>
  <si>
    <t>HP</t>
  </si>
  <si>
    <t>Hřiště a herní prvky</t>
  </si>
  <si>
    <t>564751111R00</t>
  </si>
  <si>
    <t>Podklad z kam.drceného 16-32 s výplň.kamen. 15 cm</t>
  </si>
  <si>
    <t>viz kap.6.1 v tz</t>
  </si>
  <si>
    <t>viz kap.7.1 v tz</t>
  </si>
  <si>
    <t>564811112R00</t>
  </si>
  <si>
    <t>Podklad z kam.drceného 8-32 s výplň.kamen. 6 cm</t>
  </si>
  <si>
    <t>564801112R00</t>
  </si>
  <si>
    <t>Podklad z kam.drceného 4-8 s výplň.kamen. 5 cm</t>
  </si>
  <si>
    <t>564801111R00</t>
  </si>
  <si>
    <t>Podklad z kam.drceného 0-4 s výplň.kamen. 2 cm</t>
  </si>
  <si>
    <t>SML.CENA.15</t>
  </si>
  <si>
    <t>Umělý trávník (1800g/m2)</t>
  </si>
  <si>
    <t>181101102R00</t>
  </si>
  <si>
    <t>Úprava pláně v hor. 1-4, se zhutněním</t>
  </si>
  <si>
    <t>SML.CENA.16</t>
  </si>
  <si>
    <t>Prosyp křemič.štěrkem vč.materiálu</t>
  </si>
  <si>
    <t>916 561111.RT7</t>
  </si>
  <si>
    <t>Osazení záhon.obrubníků do lože z C 12/15 s opěrou včetně obrubníku    100/20/5</t>
  </si>
  <si>
    <t>"viz kap.6.1 v tz-kolem hřiště:"35</t>
  </si>
  <si>
    <t>"viz kap.7.1 v tz-kolem herních ploch:"40</t>
  </si>
  <si>
    <t>SML.CENA.17</t>
  </si>
  <si>
    <t>Koš basketbalový typizovaný + montáž</t>
  </si>
  <si>
    <t>-1647257549</t>
  </si>
  <si>
    <t>viz kap.6.3 v tz</t>
  </si>
  <si>
    <t>SML.CENA.18</t>
  </si>
  <si>
    <t>Lyže + montáž</t>
  </si>
  <si>
    <t>-994504628</t>
  </si>
  <si>
    <t>viz kap.7.2 v tz</t>
  </si>
  <si>
    <t>SML.CENA.19</t>
  </si>
  <si>
    <t>Posilování rukou horní + montáž</t>
  </si>
  <si>
    <t>SML.CENA.20</t>
  </si>
  <si>
    <t>Ping-pongový stůl betonový</t>
  </si>
  <si>
    <t>Komunikace</t>
  </si>
  <si>
    <t>564851111R00</t>
  </si>
  <si>
    <t>Podklad ze štěrkodrti po zhutnění 15 cm</t>
  </si>
  <si>
    <t>viz kap.4.1 v tz-konstrukce žulová mozaika</t>
  </si>
  <si>
    <t>307</t>
  </si>
  <si>
    <t>viz kap.4.2 v tz-konstrukce betonová dlažba</t>
  </si>
  <si>
    <t>viz kap.4.4 v tz-konstrukce kamenná dlažba</t>
  </si>
  <si>
    <t>591211111R00</t>
  </si>
  <si>
    <t>Kladení kostky drobné  do lože z kameniva  tl. 5 cm</t>
  </si>
  <si>
    <t>SML.CENA.21</t>
  </si>
  <si>
    <t>Mozaika žulová řezaná 4/6 šedá (8,5m2/1t)</t>
  </si>
  <si>
    <t>1454975425</t>
  </si>
  <si>
    <t>viz kap.4.1 v tz-dodávka jen části materiálu 131m2</t>
  </si>
  <si>
    <t>15,41</t>
  </si>
  <si>
    <t>SML.CENA.22</t>
  </si>
  <si>
    <t>Kotvení plast.obrubníku vč.plastového obrubníku a kotvících hřebů, v=80mm, barva černá</t>
  </si>
  <si>
    <t>viz kap.4.1 v technické zprávě</t>
  </si>
  <si>
    <t>596215021R00</t>
  </si>
  <si>
    <t>Kladení zámkové dlažby do drtě tl.dlažby 60 mm, tl. lože 40 mm</t>
  </si>
  <si>
    <t>viz kap.4.2 v tz konstrukce betonová dlažba</t>
  </si>
  <si>
    <t>SML.CENA.23</t>
  </si>
  <si>
    <t>Dodávka betonové dlažby tl.6 cm 20/20 šedá</t>
  </si>
  <si>
    <t>1921333307</t>
  </si>
  <si>
    <t>viz kap.4.2 v tz</t>
  </si>
  <si>
    <t>SML.CENA.24</t>
  </si>
  <si>
    <t>Dodávka betonové dlažby tl.6 cm 10/10 šedá</t>
  </si>
  <si>
    <t>-1844929143</t>
  </si>
  <si>
    <t>564731111R00</t>
  </si>
  <si>
    <t>Podklad ze štěrkodrti po zhutnění 10 cm</t>
  </si>
  <si>
    <t>viz kap.4.3 v tz-plocha MZK</t>
  </si>
  <si>
    <t>230</t>
  </si>
  <si>
    <t>564731111R00.1</t>
  </si>
  <si>
    <t>Podklad z kam.drceného 8-16,16-32 s výplň.kamen. 10 cm</t>
  </si>
  <si>
    <t>564932111R00</t>
  </si>
  <si>
    <t>Svrchní vrstva fr.0-4 + fr.8-16 z mech.zpevněného kameniva tl. 10 cm</t>
  </si>
  <si>
    <t>596415040R00</t>
  </si>
  <si>
    <t>Kladení kamenné dlažby tl. 8 cm do drtě tl. 4 cm</t>
  </si>
  <si>
    <t>viz kap.4.4 v tz konstrukce kamenná dlažba</t>
  </si>
  <si>
    <t>SML.CENA.25</t>
  </si>
  <si>
    <t>Dodávka nepravidelných kamenů na dlažbu</t>
  </si>
  <si>
    <t>-328188553</t>
  </si>
  <si>
    <t>viz kap.4.4 v tz</t>
  </si>
  <si>
    <t>631571002R00</t>
  </si>
  <si>
    <t>Násyp z kameniva těženého 0-4 mm tř. I</t>
  </si>
  <si>
    <t>viz kap.4.5 -štěrk fr.0-4mm: 131m2 *0,2</t>
  </si>
  <si>
    <t>26,2</t>
  </si>
  <si>
    <t>SML.CENA.26</t>
  </si>
  <si>
    <t>Položení geotextílie 215g/m2 vč.materiálu</t>
  </si>
  <si>
    <t xml:space="preserve">viz kap.4.5 v tz </t>
  </si>
  <si>
    <t>596911111R00</t>
  </si>
  <si>
    <t>Kladení šlapáků v rovině  do lože ze štěrkopísku</t>
  </si>
  <si>
    <t>viz kap.4.6 v tz-0,32m2*49</t>
  </si>
  <si>
    <t>0,32*49</t>
  </si>
  <si>
    <t>596911112R00</t>
  </si>
  <si>
    <t>Kladení šlapáků ve svahu 1:2  do lože ze štěrkopísku</t>
  </si>
  <si>
    <t>226</t>
  </si>
  <si>
    <t>viz kap.4.6 v tz-0,32m2*7</t>
  </si>
  <si>
    <t>0,32*7</t>
  </si>
  <si>
    <t>SML.CENA.27</t>
  </si>
  <si>
    <t>Dodávka betonové dlažby tl.8 cm 80/40 šedá</t>
  </si>
  <si>
    <t>1800979605</t>
  </si>
  <si>
    <t>viz kap.4.6 v tz</t>
  </si>
  <si>
    <t>17,92</t>
  </si>
  <si>
    <t>916561111RT7</t>
  </si>
  <si>
    <t>viz kap.6.1 v tz-u hřiště</t>
  </si>
  <si>
    <t>434121416R00</t>
  </si>
  <si>
    <t>Osazení schodišťových stupňů železobetonových na schodnice drsných s vyspárováním styčných spár, s provizorním dřevěným zábradlím a dočasným zakrytím stupnic prkny</t>
  </si>
  <si>
    <t>232</t>
  </si>
  <si>
    <t>viz kap.4.7 v tz konstrukce schodiště</t>
  </si>
  <si>
    <t>430320040RAA</t>
  </si>
  <si>
    <t>Schodiště ze železobetonu přímočaré, z betonu C 25/30, výztuž 90 kg/m3, Beton, výztuž, bednění schodnic a podest, podepření bednění.</t>
  </si>
  <si>
    <t>0,15</t>
  </si>
  <si>
    <t>593723020R</t>
  </si>
  <si>
    <t>stupeň schodišťový  betonový; plný - průběžný, ukončovací; l = 100,0 cm; š = 30,0 cm; h = 18,5 cm; povrch vymývaný; zrnitost 4 až 8 mm</t>
  </si>
  <si>
    <t>-1490506307</t>
  </si>
  <si>
    <t>564871111R00</t>
  </si>
  <si>
    <t>Podklad ze štěrkodrti po zhutnění 25 cm</t>
  </si>
  <si>
    <t>viz kap.4.8 v tz-konstrukce zatravňovací dlažba</t>
  </si>
  <si>
    <t>SML.CENA.28</t>
  </si>
  <si>
    <t>Podlad ze štěrkopísku smíchaného se zeminou(70:30) po zhutnění tl.5cm</t>
  </si>
  <si>
    <t>SML.CENA.29</t>
  </si>
  <si>
    <t>Kladení plastové zatravňovací dlažby do lože z kameniva a zeminy  tl. 5 cm  včetně zásypu zeminou</t>
  </si>
  <si>
    <t>SML.CENA.30</t>
  </si>
  <si>
    <t>Zatravňovací plastová dlažba černá 33/33/4 cm</t>
  </si>
  <si>
    <t>1928535561</t>
  </si>
  <si>
    <t>viz kap.4.8 v tz</t>
  </si>
  <si>
    <t>215901101R00</t>
  </si>
  <si>
    <t>Zhutnění podloží z hornin nesoudržných do 92% PS</t>
  </si>
  <si>
    <t>viz kap.4.1 v tz</t>
  </si>
  <si>
    <t>346</t>
  </si>
  <si>
    <t>viz kap.4.2 -v tz</t>
  </si>
  <si>
    <t>viz kap.4.3 -v tz</t>
  </si>
  <si>
    <t>viz kap.4.4 -v tz</t>
  </si>
  <si>
    <t>viz kap.4.5 -v tz</t>
  </si>
  <si>
    <t>viz kap.4.6 -v tz</t>
  </si>
  <si>
    <t>12,8</t>
  </si>
  <si>
    <t>viz kap.4.7 -v tz</t>
  </si>
  <si>
    <t>viz kap.4.8 -v tz</t>
  </si>
  <si>
    <t>OP</t>
  </si>
  <si>
    <t>Oplocení</t>
  </si>
  <si>
    <t>133201101R00</t>
  </si>
  <si>
    <t>Hloubení patek v hor.3 do 100 m3</t>
  </si>
  <si>
    <t>viz kap.6.2 v tz 0,07*28 patek</t>
  </si>
  <si>
    <t>1,96</t>
  </si>
  <si>
    <t>viz kap.5 v tz 0,07*97 patek</t>
  </si>
  <si>
    <t>6,79</t>
  </si>
  <si>
    <t>133201109R00</t>
  </si>
  <si>
    <t>Příplatek za lepivost - hloubení patek v hor.3</t>
  </si>
  <si>
    <t>viz kap.6.2 v tz  0,07*28 patek</t>
  </si>
  <si>
    <t>162201102R00</t>
  </si>
  <si>
    <t>Vodorovné přemístění výkopku z hor.1-4 do 50 m</t>
  </si>
  <si>
    <t>167101101R00</t>
  </si>
  <si>
    <t>Nakládání výkopku z hor.1-4 v množství do 100 m3</t>
  </si>
  <si>
    <t>viz kap.6.2 v tz 0,0 7 *28 patek</t>
  </si>
  <si>
    <t>275313511R00</t>
  </si>
  <si>
    <t>Beton základových patek prostý B 12,5 (C 12/15)</t>
  </si>
  <si>
    <t>338171112R01</t>
  </si>
  <si>
    <t>Osazení sloupků plot.ocelových do 5 m,zabet.B 12,5</t>
  </si>
  <si>
    <t>viz kap.6.2 v tz</t>
  </si>
  <si>
    <t>338171112R00</t>
  </si>
  <si>
    <t>Osazení sloupků plot.ocelových do 2,5 m,zabet.B 12,5</t>
  </si>
  <si>
    <t>viz kap.5 v tz</t>
  </si>
  <si>
    <t>SML.CENA.31</t>
  </si>
  <si>
    <t>Dodávka - vstupní branka š.1000mm v.1730mm - 1křídl. vč. ocel.tr.rámu ZN 3D , výplň - ocelová svař.síť 3D light ZN, FAB zámek</t>
  </si>
  <si>
    <t>-378379365</t>
  </si>
  <si>
    <t>SML.CENA.32</t>
  </si>
  <si>
    <t>Dodávka - sloupky z ocelových trubek 60/2 dl. 400 cm DN60 - ZN, horní konec zasl., vč.příruby a šroubů  Zn.</t>
  </si>
  <si>
    <t>259321413</t>
  </si>
  <si>
    <t>SML.CENA.33</t>
  </si>
  <si>
    <t>Dodávka - sloupky z ocelových trubek 48/1,5 dl. 300 cm  - vodor.vzpěry DN60 - ZN, vč.příruby a šroubů Zn.</t>
  </si>
  <si>
    <t>1652793543</t>
  </si>
  <si>
    <t>SML.CENA.34</t>
  </si>
  <si>
    <t>Dodávka - sloupky z ocelových trubek  prům 40/60/1,5 dl. 270 cm - ZN, horní konec  s krytkou</t>
  </si>
  <si>
    <t>-716597133</t>
  </si>
  <si>
    <t>SML.CENA.35</t>
  </si>
  <si>
    <t>Dodávka - napínací drát 3mm, Zn pro uchycení sítě PP/100/4</t>
  </si>
  <si>
    <t>-987207000</t>
  </si>
  <si>
    <t>767920210R00</t>
  </si>
  <si>
    <t>Montáž vrat na ocelové sloupky, plochy do 2 m2</t>
  </si>
  <si>
    <t>767911140R00</t>
  </si>
  <si>
    <t>Montáž oplocení</t>
  </si>
  <si>
    <t>SML.CENA.36</t>
  </si>
  <si>
    <t>Položení a dodávka- zahradní  bet.obrubník 500/150/5 pod oplocení</t>
  </si>
  <si>
    <t>SML.CENA.37</t>
  </si>
  <si>
    <t>Dodávka 3D light panely svařované Zn 2510/1730, drát 4mm, vč.úchytek</t>
  </si>
  <si>
    <t>104041485</t>
  </si>
  <si>
    <t>SML.CENA.38</t>
  </si>
  <si>
    <t>Dodávka PP síť H do 5,0 m PP/100/4 - tmavě zelená</t>
  </si>
  <si>
    <t>-919653817</t>
  </si>
  <si>
    <t>Staveništní přesun hmot</t>
  </si>
  <si>
    <t>998231311R00</t>
  </si>
  <si>
    <t>Přesun hmot pro sadovnické a krajin. úpravy do 5km</t>
  </si>
  <si>
    <t>998222011R00</t>
  </si>
  <si>
    <t>Přesun hmot, pozemní komunikace, kryt z kameniva</t>
  </si>
  <si>
    <t>998223011R00</t>
  </si>
  <si>
    <t>Přesun hmot, pozemní komunikace, kryt dlážděný</t>
  </si>
  <si>
    <t>998152122R00</t>
  </si>
  <si>
    <t>Přesun hmot, oplocení, zvláštní obj. monol. do 10m</t>
  </si>
  <si>
    <t>D.1.13 - Veřejné osvětlení</t>
  </si>
  <si>
    <t>D2 - Materiál délkový</t>
  </si>
  <si>
    <t>D3 - Zemní práce</t>
  </si>
  <si>
    <t>D4 - Ostatní náklady</t>
  </si>
  <si>
    <t>Pol72</t>
  </si>
  <si>
    <t>Stozarova vyzbroj 1 okruh</t>
  </si>
  <si>
    <t>Pol73</t>
  </si>
  <si>
    <t>Stozar sadovy bezpaticovy  4m   zink</t>
  </si>
  <si>
    <t>Pol74</t>
  </si>
  <si>
    <t>Svitidlo VO LED 34W 4600lm  na stožár</t>
  </si>
  <si>
    <t>Pol75</t>
  </si>
  <si>
    <t>Svitidlo VO LED 51W 7000lm</t>
  </si>
  <si>
    <t>Pol76</t>
  </si>
  <si>
    <t>Svítidlo nástěnné LED 10W IP65</t>
  </si>
  <si>
    <t>Pol77</t>
  </si>
  <si>
    <t>Spojka kabelová T 0,6/1 kV POLJ-01/4X 4-16</t>
  </si>
  <si>
    <t>Pol78</t>
  </si>
  <si>
    <t>Spojka kabelová T 0,6/250V/3x2,5</t>
  </si>
  <si>
    <t>Materiál délkový</t>
  </si>
  <si>
    <t>Pol79</t>
  </si>
  <si>
    <t>Kabel CYKY-J 3x2,5</t>
  </si>
  <si>
    <t>Pol80</t>
  </si>
  <si>
    <t>Kabel CYKY-J 4x16</t>
  </si>
  <si>
    <t>Pol81</t>
  </si>
  <si>
    <t>Trubka ohebna - chránička 63/52</t>
  </si>
  <si>
    <t>Pol82</t>
  </si>
  <si>
    <t>Trubka ohebna - chránička 40/32</t>
  </si>
  <si>
    <t>Pol83</t>
  </si>
  <si>
    <t>Trubka plastová Tuhá 1520</t>
  </si>
  <si>
    <t>Pol84</t>
  </si>
  <si>
    <t>Trubka ohebná plastová 1220</t>
  </si>
  <si>
    <t>Pol85</t>
  </si>
  <si>
    <t>Zemnici pasek ZP 30x4</t>
  </si>
  <si>
    <t>Pol86</t>
  </si>
  <si>
    <t>Zemnici drat 10 mm</t>
  </si>
  <si>
    <t>Pol87</t>
  </si>
  <si>
    <t>Jama pro VO rucni zemina 3</t>
  </si>
  <si>
    <t>Pol88</t>
  </si>
  <si>
    <t>Zaklad betonovy do zeminy</t>
  </si>
  <si>
    <t>Pol89</t>
  </si>
  <si>
    <t>Stozarove pouzdro 400*1500</t>
  </si>
  <si>
    <t>Pol90</t>
  </si>
  <si>
    <t>Zahoz jamy  zemina 3-4</t>
  </si>
  <si>
    <t>Pol91</t>
  </si>
  <si>
    <t>Výkop kabelové rýhy 35/80 zemina 3</t>
  </si>
  <si>
    <t>Pol92</t>
  </si>
  <si>
    <t>Kabelove loze pisek 65/10</t>
  </si>
  <si>
    <t>Pol93</t>
  </si>
  <si>
    <t>Folie vystrazna  22 cm</t>
  </si>
  <si>
    <t>Pol94</t>
  </si>
  <si>
    <t>Zahoz ryhy 35/80 zemina 3</t>
  </si>
  <si>
    <t>D4</t>
  </si>
  <si>
    <t>Ostatní náklady</t>
  </si>
  <si>
    <t>Pol95</t>
  </si>
  <si>
    <t>Pol96</t>
  </si>
  <si>
    <t>Pol97</t>
  </si>
  <si>
    <t>Nátěry</t>
  </si>
  <si>
    <t>VON - Vedlejší a ostatní náklady</t>
  </si>
  <si>
    <t>VRN - Vedlejší rozpočtové náklady</t>
  </si>
  <si>
    <t>VRN</t>
  </si>
  <si>
    <t>Vedlejší rozpočtové náklady</t>
  </si>
  <si>
    <t>032002000</t>
  </si>
  <si>
    <t>Vybavení staveniště</t>
  </si>
  <si>
    <t>1024</t>
  </si>
  <si>
    <t>-1152961662</t>
  </si>
  <si>
    <t>033002000</t>
  </si>
  <si>
    <t>Připojení staveniště na inženýrské sítě</t>
  </si>
  <si>
    <t>soubro</t>
  </si>
  <si>
    <t>-253182273</t>
  </si>
  <si>
    <t>039002000</t>
  </si>
  <si>
    <t>Zrušení zařízení staveniště</t>
  </si>
  <si>
    <t>557745686</t>
  </si>
  <si>
    <t>013254000</t>
  </si>
  <si>
    <t>Dokumentace skutečného provedení stavby</t>
  </si>
  <si>
    <t>-1711874844</t>
  </si>
  <si>
    <t>0414030X0</t>
  </si>
  <si>
    <t>Bezpečnostní a hygienická opatření na staveništi</t>
  </si>
  <si>
    <t>434839639</t>
  </si>
  <si>
    <t>043002000</t>
  </si>
  <si>
    <t>Zkoušky a ostatní měření</t>
  </si>
  <si>
    <t>1986069899</t>
  </si>
  <si>
    <t xml:space="preserve">Provedení veškerých měření a zkoušek, revizních zpráv apod. dle platné legislativy a dle SoD </t>
  </si>
  <si>
    <t>049303000</t>
  </si>
  <si>
    <t>Náklady vzniklé v souvislosti s předáním stavby</t>
  </si>
  <si>
    <t>932052104</t>
  </si>
  <si>
    <t>071002000</t>
  </si>
  <si>
    <t>Provoz investora, třetích osob</t>
  </si>
  <si>
    <t>1648506148</t>
  </si>
  <si>
    <t>092103001</t>
  </si>
  <si>
    <t>Náklady na zkušební provoz</t>
  </si>
  <si>
    <t>770998178</t>
  </si>
  <si>
    <t>071002X1</t>
  </si>
  <si>
    <t xml:space="preserve">Rezerva na detaily konstrukcí </t>
  </si>
  <si>
    <t>-209373934</t>
  </si>
  <si>
    <t>Vzhledem k tomu, že se jedná o rekonstrukci, kde mohou během stavby vzniknou možné vícepráce spojené s odkrytím konstrukcí nebo složitostí provádění,</t>
  </si>
  <si>
    <t>ocení každý účastník výběrového řízení tuto položku ve výši 100 000 Kč .Tyto náklady budou čerpány pouze se souhlasem investora a projektanta.</t>
  </si>
  <si>
    <t>071002X2</t>
  </si>
  <si>
    <t>Rezerva investora</t>
  </si>
  <si>
    <t>1383968379</t>
  </si>
  <si>
    <t xml:space="preserve">Rezerva investora  - vzhledem k tomu, že během výstavby mohou vzniknou možné vícepráce spojené s odkrytím konstrukcí </t>
  </si>
  <si>
    <t xml:space="preserve">nebo složitostí provádění,ocení každý účastník výběrového řízení tuto položku ve výši 100 000 Kč bez DPH. </t>
  </si>
  <si>
    <t>Tyto náklady budou čerpány pouze se souhlasem investora.</t>
  </si>
  <si>
    <t>112201111</t>
  </si>
  <si>
    <t>Odstranění pařezů D do 0,2 m v rovině a svahu 1:5 s odklizením do 20 m a zasypáním jámy</t>
  </si>
  <si>
    <t>112201112</t>
  </si>
  <si>
    <t>Odstranění pařezů D do 0,3 m v rovině a svahu 1:5 s odklizením do 20 m a zasypáním jámy</t>
  </si>
  <si>
    <t>112201113</t>
  </si>
  <si>
    <t>Odstranění pařezů D do 0,4 m v rovině a svahu 1:5 s odklizením do 20 m a zasypáním jámy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</si>
</sst>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0000A8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b/>
      <sz val="10"/>
      <color rgb="FF00336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0" fillId="0" borderId="0" xfId="0"/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horizontal="right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7" xfId="0" applyFont="1" applyFill="1" applyBorder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 wrapText="1"/>
    </xf>
    <xf numFmtId="0" fontId="23" fillId="4" borderId="6" xfId="0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23" fillId="0" borderId="22" xfId="0" applyNumberFormat="1" applyFont="1" applyFill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08"/>
  <sheetViews>
    <sheetView showGridLines="0" tabSelected="1" workbookViewId="0">
      <selection activeCell="E14" sqref="E14:AJ1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294"/>
      <c r="AS2" s="294"/>
      <c r="AT2" s="294"/>
      <c r="AU2" s="294"/>
      <c r="AV2" s="294"/>
      <c r="AW2" s="294"/>
      <c r="AX2" s="294"/>
      <c r="AY2" s="294"/>
      <c r="AZ2" s="294"/>
      <c r="BA2" s="294"/>
      <c r="BB2" s="294"/>
      <c r="BC2" s="294"/>
      <c r="BD2" s="294"/>
      <c r="BE2" s="294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15" t="s">
        <v>14</v>
      </c>
      <c r="L5" s="316"/>
      <c r="M5" s="316"/>
      <c r="N5" s="316"/>
      <c r="O5" s="316"/>
      <c r="P5" s="316"/>
      <c r="Q5" s="316"/>
      <c r="R5" s="316"/>
      <c r="S5" s="316"/>
      <c r="T5" s="316"/>
      <c r="U5" s="316"/>
      <c r="V5" s="316"/>
      <c r="W5" s="316"/>
      <c r="X5" s="316"/>
      <c r="Y5" s="316"/>
      <c r="Z5" s="316"/>
      <c r="AA5" s="316"/>
      <c r="AB5" s="316"/>
      <c r="AC5" s="316"/>
      <c r="AD5" s="316"/>
      <c r="AE5" s="316"/>
      <c r="AF5" s="316"/>
      <c r="AG5" s="316"/>
      <c r="AH5" s="316"/>
      <c r="AI5" s="316"/>
      <c r="AJ5" s="316"/>
      <c r="AK5" s="316"/>
      <c r="AL5" s="316"/>
      <c r="AM5" s="316"/>
      <c r="AN5" s="316"/>
      <c r="AO5" s="316"/>
      <c r="AP5" s="23"/>
      <c r="AQ5" s="23"/>
      <c r="AR5" s="21"/>
      <c r="BE5" s="312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17" t="s">
        <v>17</v>
      </c>
      <c r="L6" s="316"/>
      <c r="M6" s="316"/>
      <c r="N6" s="316"/>
      <c r="O6" s="316"/>
      <c r="P6" s="316"/>
      <c r="Q6" s="316"/>
      <c r="R6" s="316"/>
      <c r="S6" s="316"/>
      <c r="T6" s="316"/>
      <c r="U6" s="316"/>
      <c r="V6" s="316"/>
      <c r="W6" s="316"/>
      <c r="X6" s="316"/>
      <c r="Y6" s="316"/>
      <c r="Z6" s="316"/>
      <c r="AA6" s="316"/>
      <c r="AB6" s="316"/>
      <c r="AC6" s="316"/>
      <c r="AD6" s="316"/>
      <c r="AE6" s="316"/>
      <c r="AF6" s="316"/>
      <c r="AG6" s="316"/>
      <c r="AH6" s="316"/>
      <c r="AI6" s="316"/>
      <c r="AJ6" s="316"/>
      <c r="AK6" s="316"/>
      <c r="AL6" s="316"/>
      <c r="AM6" s="316"/>
      <c r="AN6" s="316"/>
      <c r="AO6" s="316"/>
      <c r="AP6" s="23"/>
      <c r="AQ6" s="23"/>
      <c r="AR6" s="21"/>
      <c r="BE6" s="313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313"/>
      <c r="BS7" s="18" t="s">
        <v>6</v>
      </c>
    </row>
    <row r="8" spans="1:74" s="1" customFormat="1" ht="12" customHeight="1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 t="s">
        <v>23</v>
      </c>
      <c r="AO8" s="23"/>
      <c r="AP8" s="23"/>
      <c r="AQ8" s="23"/>
      <c r="AR8" s="21"/>
      <c r="BE8" s="313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13"/>
      <c r="BS9" s="18" t="s">
        <v>6</v>
      </c>
    </row>
    <row r="10" spans="1:74" s="1" customFormat="1" ht="12" customHeight="1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13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26</v>
      </c>
      <c r="AL11" s="23"/>
      <c r="AM11" s="23"/>
      <c r="AN11" s="28" t="s">
        <v>1</v>
      </c>
      <c r="AO11" s="23"/>
      <c r="AP11" s="23"/>
      <c r="AQ11" s="23"/>
      <c r="AR11" s="21"/>
      <c r="BE11" s="313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13"/>
      <c r="BS12" s="18" t="s">
        <v>6</v>
      </c>
    </row>
    <row r="13" spans="1:74" s="1" customFormat="1" ht="12" customHeight="1">
      <c r="B13" s="22"/>
      <c r="C13" s="23"/>
      <c r="D13" s="30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28</v>
      </c>
      <c r="AO13" s="23"/>
      <c r="AP13" s="23"/>
      <c r="AQ13" s="23"/>
      <c r="AR13" s="21"/>
      <c r="BE13" s="313"/>
      <c r="BS13" s="18" t="s">
        <v>6</v>
      </c>
    </row>
    <row r="14" spans="1:74" ht="12.75">
      <c r="B14" s="22"/>
      <c r="C14" s="23"/>
      <c r="D14" s="23"/>
      <c r="E14" s="318" t="s">
        <v>28</v>
      </c>
      <c r="F14" s="319"/>
      <c r="G14" s="319"/>
      <c r="H14" s="319"/>
      <c r="I14" s="319"/>
      <c r="J14" s="319"/>
      <c r="K14" s="319"/>
      <c r="L14" s="319"/>
      <c r="M14" s="319"/>
      <c r="N14" s="319"/>
      <c r="O14" s="319"/>
      <c r="P14" s="319"/>
      <c r="Q14" s="319"/>
      <c r="R14" s="319"/>
      <c r="S14" s="319"/>
      <c r="T14" s="319"/>
      <c r="U14" s="319"/>
      <c r="V14" s="319"/>
      <c r="W14" s="319"/>
      <c r="X14" s="319"/>
      <c r="Y14" s="319"/>
      <c r="Z14" s="319"/>
      <c r="AA14" s="319"/>
      <c r="AB14" s="319"/>
      <c r="AC14" s="319"/>
      <c r="AD14" s="319"/>
      <c r="AE14" s="319"/>
      <c r="AF14" s="319"/>
      <c r="AG14" s="319"/>
      <c r="AH14" s="319"/>
      <c r="AI14" s="319"/>
      <c r="AJ14" s="319"/>
      <c r="AK14" s="30" t="s">
        <v>26</v>
      </c>
      <c r="AL14" s="23"/>
      <c r="AM14" s="23"/>
      <c r="AN14" s="32" t="s">
        <v>28</v>
      </c>
      <c r="AO14" s="23"/>
      <c r="AP14" s="23"/>
      <c r="AQ14" s="23"/>
      <c r="AR14" s="21"/>
      <c r="BE14" s="313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13"/>
      <c r="BS15" s="18" t="s">
        <v>4</v>
      </c>
    </row>
    <row r="16" spans="1:74" s="1" customFormat="1" ht="12" customHeight="1">
      <c r="B16" s="22"/>
      <c r="C16" s="23"/>
      <c r="D16" s="30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13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26</v>
      </c>
      <c r="AL17" s="23"/>
      <c r="AM17" s="23"/>
      <c r="AN17" s="28" t="s">
        <v>1</v>
      </c>
      <c r="AO17" s="23"/>
      <c r="AP17" s="23"/>
      <c r="AQ17" s="23"/>
      <c r="AR17" s="21"/>
      <c r="BE17" s="313"/>
      <c r="BS17" s="18" t="s">
        <v>30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13"/>
      <c r="BS18" s="18" t="s">
        <v>6</v>
      </c>
    </row>
    <row r="19" spans="1:71" s="1" customFormat="1" ht="12" customHeight="1">
      <c r="B19" s="22"/>
      <c r="C19" s="23"/>
      <c r="D19" s="30" t="s">
        <v>31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13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26</v>
      </c>
      <c r="AL20" s="23"/>
      <c r="AM20" s="23"/>
      <c r="AN20" s="28" t="s">
        <v>1</v>
      </c>
      <c r="AO20" s="23"/>
      <c r="AP20" s="23"/>
      <c r="AQ20" s="23"/>
      <c r="AR20" s="21"/>
      <c r="BE20" s="313"/>
      <c r="BS20" s="18" t="s">
        <v>30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13"/>
    </row>
    <row r="22" spans="1:71" s="1" customFormat="1" ht="12" customHeight="1">
      <c r="B22" s="22"/>
      <c r="C22" s="23"/>
      <c r="D22" s="30" t="s">
        <v>32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13"/>
    </row>
    <row r="23" spans="1:71" s="1" customFormat="1" ht="16.5" customHeight="1">
      <c r="B23" s="22"/>
      <c r="C23" s="23"/>
      <c r="D23" s="23"/>
      <c r="E23" s="320" t="s">
        <v>1</v>
      </c>
      <c r="F23" s="320"/>
      <c r="G23" s="320"/>
      <c r="H23" s="320"/>
      <c r="I23" s="320"/>
      <c r="J23" s="320"/>
      <c r="K23" s="320"/>
      <c r="L23" s="320"/>
      <c r="M23" s="320"/>
      <c r="N23" s="320"/>
      <c r="O23" s="320"/>
      <c r="P23" s="320"/>
      <c r="Q23" s="320"/>
      <c r="R23" s="320"/>
      <c r="S23" s="320"/>
      <c r="T23" s="320"/>
      <c r="U23" s="320"/>
      <c r="V23" s="320"/>
      <c r="W23" s="320"/>
      <c r="X23" s="320"/>
      <c r="Y23" s="320"/>
      <c r="Z23" s="320"/>
      <c r="AA23" s="320"/>
      <c r="AB23" s="320"/>
      <c r="AC23" s="320"/>
      <c r="AD23" s="320"/>
      <c r="AE23" s="320"/>
      <c r="AF23" s="320"/>
      <c r="AG23" s="320"/>
      <c r="AH23" s="320"/>
      <c r="AI23" s="320"/>
      <c r="AJ23" s="320"/>
      <c r="AK23" s="320"/>
      <c r="AL23" s="320"/>
      <c r="AM23" s="320"/>
      <c r="AN23" s="320"/>
      <c r="AO23" s="23"/>
      <c r="AP23" s="23"/>
      <c r="AQ23" s="23"/>
      <c r="AR23" s="21"/>
      <c r="BE23" s="313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13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13"/>
    </row>
    <row r="26" spans="1:71" s="2" customFormat="1" ht="25.9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21">
        <f>ROUND(AG94,2)</f>
        <v>200000</v>
      </c>
      <c r="AL26" s="322"/>
      <c r="AM26" s="322"/>
      <c r="AN26" s="322"/>
      <c r="AO26" s="322"/>
      <c r="AP26" s="37"/>
      <c r="AQ26" s="37"/>
      <c r="AR26" s="40"/>
      <c r="BE26" s="313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13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23" t="s">
        <v>34</v>
      </c>
      <c r="M28" s="323"/>
      <c r="N28" s="323"/>
      <c r="O28" s="323"/>
      <c r="P28" s="323"/>
      <c r="Q28" s="37"/>
      <c r="R28" s="37"/>
      <c r="S28" s="37"/>
      <c r="T28" s="37"/>
      <c r="U28" s="37"/>
      <c r="V28" s="37"/>
      <c r="W28" s="323" t="s">
        <v>35</v>
      </c>
      <c r="X28" s="323"/>
      <c r="Y28" s="323"/>
      <c r="Z28" s="323"/>
      <c r="AA28" s="323"/>
      <c r="AB28" s="323"/>
      <c r="AC28" s="323"/>
      <c r="AD28" s="323"/>
      <c r="AE28" s="323"/>
      <c r="AF28" s="37"/>
      <c r="AG28" s="37"/>
      <c r="AH28" s="37"/>
      <c r="AI28" s="37"/>
      <c r="AJ28" s="37"/>
      <c r="AK28" s="323" t="s">
        <v>36</v>
      </c>
      <c r="AL28" s="323"/>
      <c r="AM28" s="323"/>
      <c r="AN28" s="323"/>
      <c r="AO28" s="323"/>
      <c r="AP28" s="37"/>
      <c r="AQ28" s="37"/>
      <c r="AR28" s="40"/>
      <c r="BE28" s="313"/>
    </row>
    <row r="29" spans="1:71" s="3" customFormat="1" ht="14.45" customHeight="1">
      <c r="B29" s="41"/>
      <c r="C29" s="42"/>
      <c r="D29" s="30" t="s">
        <v>37</v>
      </c>
      <c r="E29" s="42"/>
      <c r="F29" s="30" t="s">
        <v>38</v>
      </c>
      <c r="G29" s="42"/>
      <c r="H29" s="42"/>
      <c r="I29" s="42"/>
      <c r="J29" s="42"/>
      <c r="K29" s="42"/>
      <c r="L29" s="307">
        <v>0.21</v>
      </c>
      <c r="M29" s="306"/>
      <c r="N29" s="306"/>
      <c r="O29" s="306"/>
      <c r="P29" s="306"/>
      <c r="Q29" s="42"/>
      <c r="R29" s="42"/>
      <c r="S29" s="42"/>
      <c r="T29" s="42"/>
      <c r="U29" s="42"/>
      <c r="V29" s="42"/>
      <c r="W29" s="305">
        <f>ROUND(AZ94, 2)</f>
        <v>200000</v>
      </c>
      <c r="X29" s="306"/>
      <c r="Y29" s="306"/>
      <c r="Z29" s="306"/>
      <c r="AA29" s="306"/>
      <c r="AB29" s="306"/>
      <c r="AC29" s="306"/>
      <c r="AD29" s="306"/>
      <c r="AE29" s="306"/>
      <c r="AF29" s="42"/>
      <c r="AG29" s="42"/>
      <c r="AH29" s="42"/>
      <c r="AI29" s="42"/>
      <c r="AJ29" s="42"/>
      <c r="AK29" s="305">
        <f>ROUND(AV94, 2)</f>
        <v>42000</v>
      </c>
      <c r="AL29" s="306"/>
      <c r="AM29" s="306"/>
      <c r="AN29" s="306"/>
      <c r="AO29" s="306"/>
      <c r="AP29" s="42"/>
      <c r="AQ29" s="42"/>
      <c r="AR29" s="43"/>
      <c r="BE29" s="314"/>
    </row>
    <row r="30" spans="1:71" s="3" customFormat="1" ht="14.45" customHeight="1">
      <c r="B30" s="41"/>
      <c r="C30" s="42"/>
      <c r="D30" s="42"/>
      <c r="E30" s="42"/>
      <c r="F30" s="30" t="s">
        <v>39</v>
      </c>
      <c r="G30" s="42"/>
      <c r="H30" s="42"/>
      <c r="I30" s="42"/>
      <c r="J30" s="42"/>
      <c r="K30" s="42"/>
      <c r="L30" s="307">
        <v>0.15</v>
      </c>
      <c r="M30" s="306"/>
      <c r="N30" s="306"/>
      <c r="O30" s="306"/>
      <c r="P30" s="306"/>
      <c r="Q30" s="42"/>
      <c r="R30" s="42"/>
      <c r="S30" s="42"/>
      <c r="T30" s="42"/>
      <c r="U30" s="42"/>
      <c r="V30" s="42"/>
      <c r="W30" s="305">
        <f>ROUND(BA94, 2)</f>
        <v>0</v>
      </c>
      <c r="X30" s="306"/>
      <c r="Y30" s="306"/>
      <c r="Z30" s="306"/>
      <c r="AA30" s="306"/>
      <c r="AB30" s="306"/>
      <c r="AC30" s="306"/>
      <c r="AD30" s="306"/>
      <c r="AE30" s="306"/>
      <c r="AF30" s="42"/>
      <c r="AG30" s="42"/>
      <c r="AH30" s="42"/>
      <c r="AI30" s="42"/>
      <c r="AJ30" s="42"/>
      <c r="AK30" s="305">
        <f>ROUND(AW94, 2)</f>
        <v>0</v>
      </c>
      <c r="AL30" s="306"/>
      <c r="AM30" s="306"/>
      <c r="AN30" s="306"/>
      <c r="AO30" s="306"/>
      <c r="AP30" s="42"/>
      <c r="AQ30" s="42"/>
      <c r="AR30" s="43"/>
      <c r="BE30" s="314"/>
    </row>
    <row r="31" spans="1:71" s="3" customFormat="1" ht="14.45" hidden="1" customHeight="1">
      <c r="B31" s="41"/>
      <c r="C31" s="42"/>
      <c r="D31" s="42"/>
      <c r="E31" s="42"/>
      <c r="F31" s="30" t="s">
        <v>40</v>
      </c>
      <c r="G31" s="42"/>
      <c r="H31" s="42"/>
      <c r="I31" s="42"/>
      <c r="J31" s="42"/>
      <c r="K31" s="42"/>
      <c r="L31" s="307">
        <v>0.21</v>
      </c>
      <c r="M31" s="306"/>
      <c r="N31" s="306"/>
      <c r="O31" s="306"/>
      <c r="P31" s="306"/>
      <c r="Q31" s="42"/>
      <c r="R31" s="42"/>
      <c r="S31" s="42"/>
      <c r="T31" s="42"/>
      <c r="U31" s="42"/>
      <c r="V31" s="42"/>
      <c r="W31" s="305">
        <f>ROUND(BB94, 2)</f>
        <v>0</v>
      </c>
      <c r="X31" s="306"/>
      <c r="Y31" s="306"/>
      <c r="Z31" s="306"/>
      <c r="AA31" s="306"/>
      <c r="AB31" s="306"/>
      <c r="AC31" s="306"/>
      <c r="AD31" s="306"/>
      <c r="AE31" s="306"/>
      <c r="AF31" s="42"/>
      <c r="AG31" s="42"/>
      <c r="AH31" s="42"/>
      <c r="AI31" s="42"/>
      <c r="AJ31" s="42"/>
      <c r="AK31" s="305">
        <v>0</v>
      </c>
      <c r="AL31" s="306"/>
      <c r="AM31" s="306"/>
      <c r="AN31" s="306"/>
      <c r="AO31" s="306"/>
      <c r="AP31" s="42"/>
      <c r="AQ31" s="42"/>
      <c r="AR31" s="43"/>
      <c r="BE31" s="314"/>
    </row>
    <row r="32" spans="1:71" s="3" customFormat="1" ht="14.45" hidden="1" customHeight="1">
      <c r="B32" s="41"/>
      <c r="C32" s="42"/>
      <c r="D32" s="42"/>
      <c r="E32" s="42"/>
      <c r="F32" s="30" t="s">
        <v>41</v>
      </c>
      <c r="G32" s="42"/>
      <c r="H32" s="42"/>
      <c r="I32" s="42"/>
      <c r="J32" s="42"/>
      <c r="K32" s="42"/>
      <c r="L32" s="307">
        <v>0.15</v>
      </c>
      <c r="M32" s="306"/>
      <c r="N32" s="306"/>
      <c r="O32" s="306"/>
      <c r="P32" s="306"/>
      <c r="Q32" s="42"/>
      <c r="R32" s="42"/>
      <c r="S32" s="42"/>
      <c r="T32" s="42"/>
      <c r="U32" s="42"/>
      <c r="V32" s="42"/>
      <c r="W32" s="305">
        <f>ROUND(BC94, 2)</f>
        <v>0</v>
      </c>
      <c r="X32" s="306"/>
      <c r="Y32" s="306"/>
      <c r="Z32" s="306"/>
      <c r="AA32" s="306"/>
      <c r="AB32" s="306"/>
      <c r="AC32" s="306"/>
      <c r="AD32" s="306"/>
      <c r="AE32" s="306"/>
      <c r="AF32" s="42"/>
      <c r="AG32" s="42"/>
      <c r="AH32" s="42"/>
      <c r="AI32" s="42"/>
      <c r="AJ32" s="42"/>
      <c r="AK32" s="305">
        <v>0</v>
      </c>
      <c r="AL32" s="306"/>
      <c r="AM32" s="306"/>
      <c r="AN32" s="306"/>
      <c r="AO32" s="306"/>
      <c r="AP32" s="42"/>
      <c r="AQ32" s="42"/>
      <c r="AR32" s="43"/>
      <c r="BE32" s="314"/>
    </row>
    <row r="33" spans="1:57" s="3" customFormat="1" ht="14.45" hidden="1" customHeight="1">
      <c r="B33" s="41"/>
      <c r="C33" s="42"/>
      <c r="D33" s="42"/>
      <c r="E33" s="42"/>
      <c r="F33" s="30" t="s">
        <v>42</v>
      </c>
      <c r="G33" s="42"/>
      <c r="H33" s="42"/>
      <c r="I33" s="42"/>
      <c r="J33" s="42"/>
      <c r="K33" s="42"/>
      <c r="L33" s="307">
        <v>0</v>
      </c>
      <c r="M33" s="306"/>
      <c r="N33" s="306"/>
      <c r="O33" s="306"/>
      <c r="P33" s="306"/>
      <c r="Q33" s="42"/>
      <c r="R33" s="42"/>
      <c r="S33" s="42"/>
      <c r="T33" s="42"/>
      <c r="U33" s="42"/>
      <c r="V33" s="42"/>
      <c r="W33" s="305">
        <f>ROUND(BD94, 2)</f>
        <v>0</v>
      </c>
      <c r="X33" s="306"/>
      <c r="Y33" s="306"/>
      <c r="Z33" s="306"/>
      <c r="AA33" s="306"/>
      <c r="AB33" s="306"/>
      <c r="AC33" s="306"/>
      <c r="AD33" s="306"/>
      <c r="AE33" s="306"/>
      <c r="AF33" s="42"/>
      <c r="AG33" s="42"/>
      <c r="AH33" s="42"/>
      <c r="AI33" s="42"/>
      <c r="AJ33" s="42"/>
      <c r="AK33" s="305">
        <v>0</v>
      </c>
      <c r="AL33" s="306"/>
      <c r="AM33" s="306"/>
      <c r="AN33" s="306"/>
      <c r="AO33" s="306"/>
      <c r="AP33" s="42"/>
      <c r="AQ33" s="42"/>
      <c r="AR33" s="43"/>
      <c r="BE33" s="314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13"/>
    </row>
    <row r="35" spans="1:57" s="2" customFormat="1" ht="25.9" customHeight="1">
      <c r="A35" s="35"/>
      <c r="B35" s="36"/>
      <c r="C35" s="44"/>
      <c r="D35" s="45" t="s">
        <v>43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44</v>
      </c>
      <c r="U35" s="46"/>
      <c r="V35" s="46"/>
      <c r="W35" s="46"/>
      <c r="X35" s="311" t="s">
        <v>45</v>
      </c>
      <c r="Y35" s="309"/>
      <c r="Z35" s="309"/>
      <c r="AA35" s="309"/>
      <c r="AB35" s="309"/>
      <c r="AC35" s="46"/>
      <c r="AD35" s="46"/>
      <c r="AE35" s="46"/>
      <c r="AF35" s="46"/>
      <c r="AG35" s="46"/>
      <c r="AH35" s="46"/>
      <c r="AI35" s="46"/>
      <c r="AJ35" s="46"/>
      <c r="AK35" s="308">
        <f>SUM(AK26:AK33)</f>
        <v>242000</v>
      </c>
      <c r="AL35" s="309"/>
      <c r="AM35" s="309"/>
      <c r="AN35" s="309"/>
      <c r="AO35" s="310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48"/>
      <c r="C49" s="49"/>
      <c r="D49" s="50" t="s">
        <v>46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47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2.75">
      <c r="A60" s="35"/>
      <c r="B60" s="36"/>
      <c r="C60" s="37"/>
      <c r="D60" s="53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48</v>
      </c>
      <c r="AI60" s="39"/>
      <c r="AJ60" s="39"/>
      <c r="AK60" s="39"/>
      <c r="AL60" s="39"/>
      <c r="AM60" s="53" t="s">
        <v>49</v>
      </c>
      <c r="AN60" s="39"/>
      <c r="AO60" s="39"/>
      <c r="AP60" s="37"/>
      <c r="AQ60" s="37"/>
      <c r="AR60" s="40"/>
      <c r="BE60" s="35"/>
    </row>
    <row r="61" spans="1:57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2.75">
      <c r="A64" s="35"/>
      <c r="B64" s="36"/>
      <c r="C64" s="37"/>
      <c r="D64" s="50" t="s">
        <v>50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51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2.75">
      <c r="A75" s="35"/>
      <c r="B75" s="36"/>
      <c r="C75" s="37"/>
      <c r="D75" s="53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48</v>
      </c>
      <c r="AI75" s="39"/>
      <c r="AJ75" s="39"/>
      <c r="AK75" s="39"/>
      <c r="AL75" s="39"/>
      <c r="AM75" s="53" t="s">
        <v>49</v>
      </c>
      <c r="AN75" s="39"/>
      <c r="AO75" s="39"/>
      <c r="AP75" s="37"/>
      <c r="AQ75" s="37"/>
      <c r="AR75" s="40"/>
      <c r="BE75" s="35"/>
    </row>
    <row r="76" spans="1:57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5" customHeight="1">
      <c r="A82" s="35"/>
      <c r="B82" s="36"/>
      <c r="C82" s="24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LT03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324" t="str">
        <f>K6</f>
        <v>Fakultní nemocnice Olomouc -  Stavební úpravy objektu U – Klinika psychiatrie</v>
      </c>
      <c r="M85" s="325"/>
      <c r="N85" s="325"/>
      <c r="O85" s="325"/>
      <c r="P85" s="325"/>
      <c r="Q85" s="325"/>
      <c r="R85" s="325"/>
      <c r="S85" s="325"/>
      <c r="T85" s="325"/>
      <c r="U85" s="325"/>
      <c r="V85" s="325"/>
      <c r="W85" s="325"/>
      <c r="X85" s="325"/>
      <c r="Y85" s="325"/>
      <c r="Z85" s="325"/>
      <c r="AA85" s="325"/>
      <c r="AB85" s="325"/>
      <c r="AC85" s="325"/>
      <c r="AD85" s="325"/>
      <c r="AE85" s="325"/>
      <c r="AF85" s="325"/>
      <c r="AG85" s="325"/>
      <c r="AH85" s="325"/>
      <c r="AI85" s="325"/>
      <c r="AJ85" s="325"/>
      <c r="AK85" s="325"/>
      <c r="AL85" s="325"/>
      <c r="AM85" s="325"/>
      <c r="AN85" s="325"/>
      <c r="AO85" s="325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300" t="str">
        <f>IF(AN8= "","",AN8)</f>
        <v>25. 3. 2020</v>
      </c>
      <c r="AN87" s="300"/>
      <c r="AO87" s="37"/>
      <c r="AP87" s="37"/>
      <c r="AQ87" s="37"/>
      <c r="AR87" s="40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2" customHeight="1">
      <c r="A89" s="35"/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29</v>
      </c>
      <c r="AJ89" s="37"/>
      <c r="AK89" s="37"/>
      <c r="AL89" s="37"/>
      <c r="AM89" s="301" t="str">
        <f>IF(E17="","",E17)</f>
        <v xml:space="preserve"> </v>
      </c>
      <c r="AN89" s="302"/>
      <c r="AO89" s="302"/>
      <c r="AP89" s="302"/>
      <c r="AQ89" s="37"/>
      <c r="AR89" s="40"/>
      <c r="AS89" s="285" t="s">
        <v>53</v>
      </c>
      <c r="AT89" s="286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" customHeight="1">
      <c r="A90" s="35"/>
      <c r="B90" s="36"/>
      <c r="C90" s="30" t="s">
        <v>27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31</v>
      </c>
      <c r="AJ90" s="37"/>
      <c r="AK90" s="37"/>
      <c r="AL90" s="37"/>
      <c r="AM90" s="301" t="str">
        <f>IF(E20="","",E20)</f>
        <v xml:space="preserve"> </v>
      </c>
      <c r="AN90" s="302"/>
      <c r="AO90" s="302"/>
      <c r="AP90" s="302"/>
      <c r="AQ90" s="37"/>
      <c r="AR90" s="40"/>
      <c r="AS90" s="287"/>
      <c r="AT90" s="288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289"/>
      <c r="AT91" s="290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329" t="s">
        <v>54</v>
      </c>
      <c r="D92" s="299"/>
      <c r="E92" s="299"/>
      <c r="F92" s="299"/>
      <c r="G92" s="299"/>
      <c r="H92" s="74"/>
      <c r="I92" s="303" t="s">
        <v>55</v>
      </c>
      <c r="J92" s="299"/>
      <c r="K92" s="299"/>
      <c r="L92" s="299"/>
      <c r="M92" s="299"/>
      <c r="N92" s="299"/>
      <c r="O92" s="299"/>
      <c r="P92" s="299"/>
      <c r="Q92" s="299"/>
      <c r="R92" s="299"/>
      <c r="S92" s="299"/>
      <c r="T92" s="299"/>
      <c r="U92" s="299"/>
      <c r="V92" s="299"/>
      <c r="W92" s="299"/>
      <c r="X92" s="299"/>
      <c r="Y92" s="299"/>
      <c r="Z92" s="299"/>
      <c r="AA92" s="299"/>
      <c r="AB92" s="299"/>
      <c r="AC92" s="299"/>
      <c r="AD92" s="299"/>
      <c r="AE92" s="299"/>
      <c r="AF92" s="299"/>
      <c r="AG92" s="298" t="s">
        <v>56</v>
      </c>
      <c r="AH92" s="299"/>
      <c r="AI92" s="299"/>
      <c r="AJ92" s="299"/>
      <c r="AK92" s="299"/>
      <c r="AL92" s="299"/>
      <c r="AM92" s="299"/>
      <c r="AN92" s="303" t="s">
        <v>57</v>
      </c>
      <c r="AO92" s="299"/>
      <c r="AP92" s="304"/>
      <c r="AQ92" s="75" t="s">
        <v>58</v>
      </c>
      <c r="AR92" s="40"/>
      <c r="AS92" s="76" t="s">
        <v>59</v>
      </c>
      <c r="AT92" s="77" t="s">
        <v>60</v>
      </c>
      <c r="AU92" s="77" t="s">
        <v>61</v>
      </c>
      <c r="AV92" s="77" t="s">
        <v>62</v>
      </c>
      <c r="AW92" s="77" t="s">
        <v>63</v>
      </c>
      <c r="AX92" s="77" t="s">
        <v>64</v>
      </c>
      <c r="AY92" s="77" t="s">
        <v>65</v>
      </c>
      <c r="AZ92" s="77" t="s">
        <v>66</v>
      </c>
      <c r="BA92" s="77" t="s">
        <v>67</v>
      </c>
      <c r="BB92" s="77" t="s">
        <v>68</v>
      </c>
      <c r="BC92" s="77" t="s">
        <v>69</v>
      </c>
      <c r="BD92" s="78" t="s">
        <v>70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71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327">
        <f>ROUND(AG95+SUM(AG96:AG99)+SUM(AG102:AG106),2)</f>
        <v>200000</v>
      </c>
      <c r="AH94" s="327"/>
      <c r="AI94" s="327"/>
      <c r="AJ94" s="327"/>
      <c r="AK94" s="327"/>
      <c r="AL94" s="327"/>
      <c r="AM94" s="327"/>
      <c r="AN94" s="293">
        <f t="shared" ref="AN94:AN106" si="0">SUM(AG94,AT94)</f>
        <v>242000</v>
      </c>
      <c r="AO94" s="293"/>
      <c r="AP94" s="293"/>
      <c r="AQ94" s="86" t="s">
        <v>1</v>
      </c>
      <c r="AR94" s="87"/>
      <c r="AS94" s="88">
        <f>ROUND(AS95+SUM(AS96:AS99)+SUM(AS102:AS106),2)</f>
        <v>0</v>
      </c>
      <c r="AT94" s="89">
        <f t="shared" ref="AT94:AT106" si="1">ROUND(SUM(AV94:AW94),2)</f>
        <v>42000</v>
      </c>
      <c r="AU94" s="90">
        <f>ROUND(AU95+SUM(AU96:AU99)+SUM(AU102:AU106),5)</f>
        <v>0</v>
      </c>
      <c r="AV94" s="89">
        <f>ROUND(AZ94*L29,2)</f>
        <v>42000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ROUND(AZ95+SUM(AZ96:AZ99)+SUM(AZ102:AZ106),2)</f>
        <v>200000</v>
      </c>
      <c r="BA94" s="89">
        <f>ROUND(BA95+SUM(BA96:BA99)+SUM(BA102:BA106),2)</f>
        <v>0</v>
      </c>
      <c r="BB94" s="89">
        <f>ROUND(BB95+SUM(BB96:BB99)+SUM(BB102:BB106),2)</f>
        <v>0</v>
      </c>
      <c r="BC94" s="89">
        <f>ROUND(BC95+SUM(BC96:BC99)+SUM(BC102:BC106),2)</f>
        <v>0</v>
      </c>
      <c r="BD94" s="91">
        <f>ROUND(BD95+SUM(BD96:BD99)+SUM(BD102:BD106),2)</f>
        <v>0</v>
      </c>
      <c r="BS94" s="92" t="s">
        <v>72</v>
      </c>
      <c r="BT94" s="92" t="s">
        <v>73</v>
      </c>
      <c r="BU94" s="93" t="s">
        <v>74</v>
      </c>
      <c r="BV94" s="92" t="s">
        <v>75</v>
      </c>
      <c r="BW94" s="92" t="s">
        <v>5</v>
      </c>
      <c r="BX94" s="92" t="s">
        <v>76</v>
      </c>
      <c r="CL94" s="92" t="s">
        <v>1</v>
      </c>
    </row>
    <row r="95" spans="1:91" s="7" customFormat="1" ht="16.5" customHeight="1">
      <c r="A95" s="94" t="s">
        <v>77</v>
      </c>
      <c r="B95" s="95"/>
      <c r="C95" s="96"/>
      <c r="D95" s="326" t="s">
        <v>78</v>
      </c>
      <c r="E95" s="326"/>
      <c r="F95" s="326"/>
      <c r="G95" s="326"/>
      <c r="H95" s="326"/>
      <c r="I95" s="97"/>
      <c r="J95" s="326" t="s">
        <v>79</v>
      </c>
      <c r="K95" s="326"/>
      <c r="L95" s="326"/>
      <c r="M95" s="326"/>
      <c r="N95" s="326"/>
      <c r="O95" s="326"/>
      <c r="P95" s="326"/>
      <c r="Q95" s="326"/>
      <c r="R95" s="326"/>
      <c r="S95" s="326"/>
      <c r="T95" s="326"/>
      <c r="U95" s="326"/>
      <c r="V95" s="326"/>
      <c r="W95" s="326"/>
      <c r="X95" s="326"/>
      <c r="Y95" s="326"/>
      <c r="Z95" s="326"/>
      <c r="AA95" s="326"/>
      <c r="AB95" s="326"/>
      <c r="AC95" s="326"/>
      <c r="AD95" s="326"/>
      <c r="AE95" s="326"/>
      <c r="AF95" s="326"/>
      <c r="AG95" s="291">
        <f>'D.1.01.1 - Stavebně konst...'!J30</f>
        <v>0</v>
      </c>
      <c r="AH95" s="292"/>
      <c r="AI95" s="292"/>
      <c r="AJ95" s="292"/>
      <c r="AK95" s="292"/>
      <c r="AL95" s="292"/>
      <c r="AM95" s="292"/>
      <c r="AN95" s="291">
        <f t="shared" si="0"/>
        <v>0</v>
      </c>
      <c r="AO95" s="292"/>
      <c r="AP95" s="292"/>
      <c r="AQ95" s="98" t="s">
        <v>80</v>
      </c>
      <c r="AR95" s="99"/>
      <c r="AS95" s="100">
        <v>0</v>
      </c>
      <c r="AT95" s="101">
        <f t="shared" si="1"/>
        <v>0</v>
      </c>
      <c r="AU95" s="102">
        <f>'D.1.01.1 - Stavebně konst...'!P146</f>
        <v>0</v>
      </c>
      <c r="AV95" s="101">
        <f>'D.1.01.1 - Stavebně konst...'!J33</f>
        <v>0</v>
      </c>
      <c r="AW95" s="101">
        <f>'D.1.01.1 - Stavebně konst...'!J34</f>
        <v>0</v>
      </c>
      <c r="AX95" s="101">
        <f>'D.1.01.1 - Stavebně konst...'!J35</f>
        <v>0</v>
      </c>
      <c r="AY95" s="101">
        <f>'D.1.01.1 - Stavebně konst...'!J36</f>
        <v>0</v>
      </c>
      <c r="AZ95" s="101">
        <f>'D.1.01.1 - Stavebně konst...'!F33</f>
        <v>0</v>
      </c>
      <c r="BA95" s="101">
        <f>'D.1.01.1 - Stavebně konst...'!F34</f>
        <v>0</v>
      </c>
      <c r="BB95" s="101">
        <f>'D.1.01.1 - Stavebně konst...'!F35</f>
        <v>0</v>
      </c>
      <c r="BC95" s="101">
        <f>'D.1.01.1 - Stavebně konst...'!F36</f>
        <v>0</v>
      </c>
      <c r="BD95" s="103">
        <f>'D.1.01.1 - Stavebně konst...'!F37</f>
        <v>0</v>
      </c>
      <c r="BT95" s="104" t="s">
        <v>81</v>
      </c>
      <c r="BV95" s="104" t="s">
        <v>75</v>
      </c>
      <c r="BW95" s="104" t="s">
        <v>82</v>
      </c>
      <c r="BX95" s="104" t="s">
        <v>5</v>
      </c>
      <c r="CL95" s="104" t="s">
        <v>1</v>
      </c>
      <c r="CM95" s="104" t="s">
        <v>83</v>
      </c>
    </row>
    <row r="96" spans="1:91" s="7" customFormat="1" ht="24.75" customHeight="1">
      <c r="A96" s="94" t="s">
        <v>77</v>
      </c>
      <c r="B96" s="95"/>
      <c r="C96" s="96"/>
      <c r="D96" s="326" t="s">
        <v>84</v>
      </c>
      <c r="E96" s="326"/>
      <c r="F96" s="326"/>
      <c r="G96" s="326"/>
      <c r="H96" s="326"/>
      <c r="I96" s="97"/>
      <c r="J96" s="326" t="s">
        <v>85</v>
      </c>
      <c r="K96" s="326"/>
      <c r="L96" s="326"/>
      <c r="M96" s="326"/>
      <c r="N96" s="326"/>
      <c r="O96" s="326"/>
      <c r="P96" s="326"/>
      <c r="Q96" s="326"/>
      <c r="R96" s="326"/>
      <c r="S96" s="326"/>
      <c r="T96" s="326"/>
      <c r="U96" s="326"/>
      <c r="V96" s="326"/>
      <c r="W96" s="326"/>
      <c r="X96" s="326"/>
      <c r="Y96" s="326"/>
      <c r="Z96" s="326"/>
      <c r="AA96" s="326"/>
      <c r="AB96" s="326"/>
      <c r="AC96" s="326"/>
      <c r="AD96" s="326"/>
      <c r="AE96" s="326"/>
      <c r="AF96" s="326"/>
      <c r="AG96" s="291">
        <f>'D.1.01.4a - Zdravotechnic...'!J30</f>
        <v>0</v>
      </c>
      <c r="AH96" s="292"/>
      <c r="AI96" s="292"/>
      <c r="AJ96" s="292"/>
      <c r="AK96" s="292"/>
      <c r="AL96" s="292"/>
      <c r="AM96" s="292"/>
      <c r="AN96" s="291">
        <f t="shared" si="0"/>
        <v>0</v>
      </c>
      <c r="AO96" s="292"/>
      <c r="AP96" s="292"/>
      <c r="AQ96" s="98" t="s">
        <v>80</v>
      </c>
      <c r="AR96" s="99"/>
      <c r="AS96" s="100">
        <v>0</v>
      </c>
      <c r="AT96" s="101">
        <f t="shared" si="1"/>
        <v>0</v>
      </c>
      <c r="AU96" s="102">
        <f>'D.1.01.4a - Zdravotechnic...'!P129</f>
        <v>0</v>
      </c>
      <c r="AV96" s="101">
        <f>'D.1.01.4a - Zdravotechnic...'!J33</f>
        <v>0</v>
      </c>
      <c r="AW96" s="101">
        <f>'D.1.01.4a - Zdravotechnic...'!J34</f>
        <v>0</v>
      </c>
      <c r="AX96" s="101">
        <f>'D.1.01.4a - Zdravotechnic...'!J35</f>
        <v>0</v>
      </c>
      <c r="AY96" s="101">
        <f>'D.1.01.4a - Zdravotechnic...'!J36</f>
        <v>0</v>
      </c>
      <c r="AZ96" s="101">
        <f>'D.1.01.4a - Zdravotechnic...'!F33</f>
        <v>0</v>
      </c>
      <c r="BA96" s="101">
        <f>'D.1.01.4a - Zdravotechnic...'!F34</f>
        <v>0</v>
      </c>
      <c r="BB96" s="101">
        <f>'D.1.01.4a - Zdravotechnic...'!F35</f>
        <v>0</v>
      </c>
      <c r="BC96" s="101">
        <f>'D.1.01.4a - Zdravotechnic...'!F36</f>
        <v>0</v>
      </c>
      <c r="BD96" s="103">
        <f>'D.1.01.4a - Zdravotechnic...'!F37</f>
        <v>0</v>
      </c>
      <c r="BT96" s="104" t="s">
        <v>81</v>
      </c>
      <c r="BV96" s="104" t="s">
        <v>75</v>
      </c>
      <c r="BW96" s="104" t="s">
        <v>86</v>
      </c>
      <c r="BX96" s="104" t="s">
        <v>5</v>
      </c>
      <c r="CL96" s="104" t="s">
        <v>1</v>
      </c>
      <c r="CM96" s="104" t="s">
        <v>83</v>
      </c>
    </row>
    <row r="97" spans="1:91" s="7" customFormat="1" ht="24.75" customHeight="1">
      <c r="A97" s="94" t="s">
        <v>77</v>
      </c>
      <c r="B97" s="95"/>
      <c r="C97" s="96"/>
      <c r="D97" s="326" t="s">
        <v>87</v>
      </c>
      <c r="E97" s="326"/>
      <c r="F97" s="326"/>
      <c r="G97" s="326"/>
      <c r="H97" s="326"/>
      <c r="I97" s="97"/>
      <c r="J97" s="326" t="s">
        <v>88</v>
      </c>
      <c r="K97" s="326"/>
      <c r="L97" s="326"/>
      <c r="M97" s="326"/>
      <c r="N97" s="326"/>
      <c r="O97" s="326"/>
      <c r="P97" s="326"/>
      <c r="Q97" s="326"/>
      <c r="R97" s="326"/>
      <c r="S97" s="326"/>
      <c r="T97" s="326"/>
      <c r="U97" s="326"/>
      <c r="V97" s="326"/>
      <c r="W97" s="326"/>
      <c r="X97" s="326"/>
      <c r="Y97" s="326"/>
      <c r="Z97" s="326"/>
      <c r="AA97" s="326"/>
      <c r="AB97" s="326"/>
      <c r="AC97" s="326"/>
      <c r="AD97" s="326"/>
      <c r="AE97" s="326"/>
      <c r="AF97" s="326"/>
      <c r="AG97" s="291">
        <f>'D.1.01.4b - Ústřední vytá...'!J30</f>
        <v>0</v>
      </c>
      <c r="AH97" s="292"/>
      <c r="AI97" s="292"/>
      <c r="AJ97" s="292"/>
      <c r="AK97" s="292"/>
      <c r="AL97" s="292"/>
      <c r="AM97" s="292"/>
      <c r="AN97" s="291">
        <f t="shared" si="0"/>
        <v>0</v>
      </c>
      <c r="AO97" s="292"/>
      <c r="AP97" s="292"/>
      <c r="AQ97" s="98" t="s">
        <v>80</v>
      </c>
      <c r="AR97" s="99"/>
      <c r="AS97" s="100">
        <v>0</v>
      </c>
      <c r="AT97" s="101">
        <f t="shared" si="1"/>
        <v>0</v>
      </c>
      <c r="AU97" s="102">
        <f>'D.1.01.4b - Ústřední vytá...'!P124</f>
        <v>0</v>
      </c>
      <c r="AV97" s="101">
        <f>'D.1.01.4b - Ústřední vytá...'!J33</f>
        <v>0</v>
      </c>
      <c r="AW97" s="101">
        <f>'D.1.01.4b - Ústřední vytá...'!J34</f>
        <v>0</v>
      </c>
      <c r="AX97" s="101">
        <f>'D.1.01.4b - Ústřední vytá...'!J35</f>
        <v>0</v>
      </c>
      <c r="AY97" s="101">
        <f>'D.1.01.4b - Ústřední vytá...'!J36</f>
        <v>0</v>
      </c>
      <c r="AZ97" s="101">
        <f>'D.1.01.4b - Ústřední vytá...'!F33</f>
        <v>0</v>
      </c>
      <c r="BA97" s="101">
        <f>'D.1.01.4b - Ústřední vytá...'!F34</f>
        <v>0</v>
      </c>
      <c r="BB97" s="101">
        <f>'D.1.01.4b - Ústřední vytá...'!F35</f>
        <v>0</v>
      </c>
      <c r="BC97" s="101">
        <f>'D.1.01.4b - Ústřední vytá...'!F36</f>
        <v>0</v>
      </c>
      <c r="BD97" s="103">
        <f>'D.1.01.4b - Ústřední vytá...'!F37</f>
        <v>0</v>
      </c>
      <c r="BT97" s="104" t="s">
        <v>81</v>
      </c>
      <c r="BV97" s="104" t="s">
        <v>75</v>
      </c>
      <c r="BW97" s="104" t="s">
        <v>89</v>
      </c>
      <c r="BX97" s="104" t="s">
        <v>5</v>
      </c>
      <c r="CL97" s="104" t="s">
        <v>1</v>
      </c>
      <c r="CM97" s="104" t="s">
        <v>83</v>
      </c>
    </row>
    <row r="98" spans="1:91" s="7" customFormat="1" ht="24.75" customHeight="1">
      <c r="A98" s="94" t="s">
        <v>77</v>
      </c>
      <c r="B98" s="95"/>
      <c r="C98" s="96"/>
      <c r="D98" s="326" t="s">
        <v>90</v>
      </c>
      <c r="E98" s="326"/>
      <c r="F98" s="326"/>
      <c r="G98" s="326"/>
      <c r="H98" s="326"/>
      <c r="I98" s="97"/>
      <c r="J98" s="326" t="s">
        <v>91</v>
      </c>
      <c r="K98" s="326"/>
      <c r="L98" s="326"/>
      <c r="M98" s="326"/>
      <c r="N98" s="326"/>
      <c r="O98" s="326"/>
      <c r="P98" s="326"/>
      <c r="Q98" s="326"/>
      <c r="R98" s="326"/>
      <c r="S98" s="326"/>
      <c r="T98" s="326"/>
      <c r="U98" s="326"/>
      <c r="V98" s="326"/>
      <c r="W98" s="326"/>
      <c r="X98" s="326"/>
      <c r="Y98" s="326"/>
      <c r="Z98" s="326"/>
      <c r="AA98" s="326"/>
      <c r="AB98" s="326"/>
      <c r="AC98" s="326"/>
      <c r="AD98" s="326"/>
      <c r="AE98" s="326"/>
      <c r="AF98" s="326"/>
      <c r="AG98" s="291">
        <f>'D.1.01.4c - Elektroinstalace'!J30</f>
        <v>0</v>
      </c>
      <c r="AH98" s="292"/>
      <c r="AI98" s="292"/>
      <c r="AJ98" s="292"/>
      <c r="AK98" s="292"/>
      <c r="AL98" s="292"/>
      <c r="AM98" s="292"/>
      <c r="AN98" s="291">
        <f t="shared" si="0"/>
        <v>0</v>
      </c>
      <c r="AO98" s="292"/>
      <c r="AP98" s="292"/>
      <c r="AQ98" s="98" t="s">
        <v>80</v>
      </c>
      <c r="AR98" s="99"/>
      <c r="AS98" s="100">
        <v>0</v>
      </c>
      <c r="AT98" s="101">
        <f t="shared" si="1"/>
        <v>0</v>
      </c>
      <c r="AU98" s="102">
        <f>'D.1.01.4c - Elektroinstalace'!P118</f>
        <v>0</v>
      </c>
      <c r="AV98" s="101">
        <f>'D.1.01.4c - Elektroinstalace'!J33</f>
        <v>0</v>
      </c>
      <c r="AW98" s="101">
        <f>'D.1.01.4c - Elektroinstalace'!J34</f>
        <v>0</v>
      </c>
      <c r="AX98" s="101">
        <f>'D.1.01.4c - Elektroinstalace'!J35</f>
        <v>0</v>
      </c>
      <c r="AY98" s="101">
        <f>'D.1.01.4c - Elektroinstalace'!J36</f>
        <v>0</v>
      </c>
      <c r="AZ98" s="101">
        <f>'D.1.01.4c - Elektroinstalace'!F33</f>
        <v>0</v>
      </c>
      <c r="BA98" s="101">
        <f>'D.1.01.4c - Elektroinstalace'!F34</f>
        <v>0</v>
      </c>
      <c r="BB98" s="101">
        <f>'D.1.01.4c - Elektroinstalace'!F35</f>
        <v>0</v>
      </c>
      <c r="BC98" s="101">
        <f>'D.1.01.4c - Elektroinstalace'!F36</f>
        <v>0</v>
      </c>
      <c r="BD98" s="103">
        <f>'D.1.01.4c - Elektroinstalace'!F37</f>
        <v>0</v>
      </c>
      <c r="BT98" s="104" t="s">
        <v>81</v>
      </c>
      <c r="BV98" s="104" t="s">
        <v>75</v>
      </c>
      <c r="BW98" s="104" t="s">
        <v>92</v>
      </c>
      <c r="BX98" s="104" t="s">
        <v>5</v>
      </c>
      <c r="CL98" s="104" t="s">
        <v>1</v>
      </c>
      <c r="CM98" s="104" t="s">
        <v>83</v>
      </c>
    </row>
    <row r="99" spans="1:91" s="7" customFormat="1" ht="24.75" customHeight="1">
      <c r="B99" s="95"/>
      <c r="C99" s="96"/>
      <c r="D99" s="326" t="s">
        <v>93</v>
      </c>
      <c r="E99" s="326"/>
      <c r="F99" s="326"/>
      <c r="G99" s="326"/>
      <c r="H99" s="326"/>
      <c r="I99" s="97"/>
      <c r="J99" s="326" t="s">
        <v>94</v>
      </c>
      <c r="K99" s="326"/>
      <c r="L99" s="326"/>
      <c r="M99" s="326"/>
      <c r="N99" s="326"/>
      <c r="O99" s="326"/>
      <c r="P99" s="326"/>
      <c r="Q99" s="326"/>
      <c r="R99" s="326"/>
      <c r="S99" s="326"/>
      <c r="T99" s="326"/>
      <c r="U99" s="326"/>
      <c r="V99" s="326"/>
      <c r="W99" s="326"/>
      <c r="X99" s="326"/>
      <c r="Y99" s="326"/>
      <c r="Z99" s="326"/>
      <c r="AA99" s="326"/>
      <c r="AB99" s="326"/>
      <c r="AC99" s="326"/>
      <c r="AD99" s="326"/>
      <c r="AE99" s="326"/>
      <c r="AF99" s="326"/>
      <c r="AG99" s="297">
        <f>ROUND(SUM(AG100:AG101),2)</f>
        <v>0</v>
      </c>
      <c r="AH99" s="292"/>
      <c r="AI99" s="292"/>
      <c r="AJ99" s="292"/>
      <c r="AK99" s="292"/>
      <c r="AL99" s="292"/>
      <c r="AM99" s="292"/>
      <c r="AN99" s="291">
        <f t="shared" si="0"/>
        <v>0</v>
      </c>
      <c r="AO99" s="292"/>
      <c r="AP99" s="292"/>
      <c r="AQ99" s="98" t="s">
        <v>80</v>
      </c>
      <c r="AR99" s="99"/>
      <c r="AS99" s="100">
        <f>ROUND(SUM(AS100:AS101),2)</f>
        <v>0</v>
      </c>
      <c r="AT99" s="101">
        <f t="shared" si="1"/>
        <v>0</v>
      </c>
      <c r="AU99" s="102">
        <f>ROUND(SUM(AU100:AU101),5)</f>
        <v>0</v>
      </c>
      <c r="AV99" s="101">
        <f>ROUND(AZ99*L29,2)</f>
        <v>0</v>
      </c>
      <c r="AW99" s="101">
        <f>ROUND(BA99*L30,2)</f>
        <v>0</v>
      </c>
      <c r="AX99" s="101">
        <f>ROUND(BB99*L29,2)</f>
        <v>0</v>
      </c>
      <c r="AY99" s="101">
        <f>ROUND(BC99*L30,2)</f>
        <v>0</v>
      </c>
      <c r="AZ99" s="101">
        <f>ROUND(SUM(AZ100:AZ101),2)</f>
        <v>0</v>
      </c>
      <c r="BA99" s="101">
        <f>ROUND(SUM(BA100:BA101),2)</f>
        <v>0</v>
      </c>
      <c r="BB99" s="101">
        <f>ROUND(SUM(BB100:BB101),2)</f>
        <v>0</v>
      </c>
      <c r="BC99" s="101">
        <f>ROUND(SUM(BC100:BC101),2)</f>
        <v>0</v>
      </c>
      <c r="BD99" s="103">
        <f>ROUND(SUM(BD100:BD101),2)</f>
        <v>0</v>
      </c>
      <c r="BS99" s="104" t="s">
        <v>72</v>
      </c>
      <c r="BT99" s="104" t="s">
        <v>81</v>
      </c>
      <c r="BU99" s="104" t="s">
        <v>74</v>
      </c>
      <c r="BV99" s="104" t="s">
        <v>75</v>
      </c>
      <c r="BW99" s="104" t="s">
        <v>95</v>
      </c>
      <c r="BX99" s="104" t="s">
        <v>5</v>
      </c>
      <c r="CL99" s="104" t="s">
        <v>1</v>
      </c>
      <c r="CM99" s="104" t="s">
        <v>83</v>
      </c>
    </row>
    <row r="100" spans="1:91" s="4" customFormat="1" ht="23.25" customHeight="1">
      <c r="A100" s="94" t="s">
        <v>77</v>
      </c>
      <c r="B100" s="59"/>
      <c r="C100" s="105"/>
      <c r="D100" s="105"/>
      <c r="E100" s="328" t="s">
        <v>96</v>
      </c>
      <c r="F100" s="328"/>
      <c r="G100" s="328"/>
      <c r="H100" s="328"/>
      <c r="I100" s="328"/>
      <c r="J100" s="105"/>
      <c r="K100" s="328" t="s">
        <v>97</v>
      </c>
      <c r="L100" s="328"/>
      <c r="M100" s="328"/>
      <c r="N100" s="328"/>
      <c r="O100" s="328"/>
      <c r="P100" s="328"/>
      <c r="Q100" s="328"/>
      <c r="R100" s="328"/>
      <c r="S100" s="328"/>
      <c r="T100" s="328"/>
      <c r="U100" s="328"/>
      <c r="V100" s="328"/>
      <c r="W100" s="328"/>
      <c r="X100" s="328"/>
      <c r="Y100" s="328"/>
      <c r="Z100" s="328"/>
      <c r="AA100" s="328"/>
      <c r="AB100" s="328"/>
      <c r="AC100" s="328"/>
      <c r="AD100" s="328"/>
      <c r="AE100" s="328"/>
      <c r="AF100" s="328"/>
      <c r="AG100" s="295">
        <f>'D.1.01.4d_1 - PTV'!J32</f>
        <v>0</v>
      </c>
      <c r="AH100" s="296"/>
      <c r="AI100" s="296"/>
      <c r="AJ100" s="296"/>
      <c r="AK100" s="296"/>
      <c r="AL100" s="296"/>
      <c r="AM100" s="296"/>
      <c r="AN100" s="295">
        <f t="shared" si="0"/>
        <v>0</v>
      </c>
      <c r="AO100" s="296"/>
      <c r="AP100" s="296"/>
      <c r="AQ100" s="106" t="s">
        <v>98</v>
      </c>
      <c r="AR100" s="61"/>
      <c r="AS100" s="107">
        <v>0</v>
      </c>
      <c r="AT100" s="108">
        <f t="shared" si="1"/>
        <v>0</v>
      </c>
      <c r="AU100" s="109">
        <f>'D.1.01.4d_1 - PTV'!P124</f>
        <v>0</v>
      </c>
      <c r="AV100" s="108">
        <f>'D.1.01.4d_1 - PTV'!J35</f>
        <v>0</v>
      </c>
      <c r="AW100" s="108">
        <f>'D.1.01.4d_1 - PTV'!J36</f>
        <v>0</v>
      </c>
      <c r="AX100" s="108">
        <f>'D.1.01.4d_1 - PTV'!J37</f>
        <v>0</v>
      </c>
      <c r="AY100" s="108">
        <f>'D.1.01.4d_1 - PTV'!J38</f>
        <v>0</v>
      </c>
      <c r="AZ100" s="108">
        <f>'D.1.01.4d_1 - PTV'!F35</f>
        <v>0</v>
      </c>
      <c r="BA100" s="108">
        <f>'D.1.01.4d_1 - PTV'!F36</f>
        <v>0</v>
      </c>
      <c r="BB100" s="108">
        <f>'D.1.01.4d_1 - PTV'!F37</f>
        <v>0</v>
      </c>
      <c r="BC100" s="108">
        <f>'D.1.01.4d_1 - PTV'!F38</f>
        <v>0</v>
      </c>
      <c r="BD100" s="110">
        <f>'D.1.01.4d_1 - PTV'!F39</f>
        <v>0</v>
      </c>
      <c r="BT100" s="111" t="s">
        <v>83</v>
      </c>
      <c r="BV100" s="111" t="s">
        <v>75</v>
      </c>
      <c r="BW100" s="111" t="s">
        <v>99</v>
      </c>
      <c r="BX100" s="111" t="s">
        <v>95</v>
      </c>
      <c r="CL100" s="111" t="s">
        <v>1</v>
      </c>
    </row>
    <row r="101" spans="1:91" s="4" customFormat="1" ht="23.25" customHeight="1">
      <c r="A101" s="94" t="s">
        <v>77</v>
      </c>
      <c r="B101" s="59"/>
      <c r="C101" s="105"/>
      <c r="D101" s="105"/>
      <c r="E101" s="328" t="s">
        <v>100</v>
      </c>
      <c r="F101" s="328"/>
      <c r="G101" s="328"/>
      <c r="H101" s="328"/>
      <c r="I101" s="328"/>
      <c r="J101" s="105"/>
      <c r="K101" s="328" t="s">
        <v>101</v>
      </c>
      <c r="L101" s="328"/>
      <c r="M101" s="328"/>
      <c r="N101" s="328"/>
      <c r="O101" s="328"/>
      <c r="P101" s="328"/>
      <c r="Q101" s="328"/>
      <c r="R101" s="328"/>
      <c r="S101" s="328"/>
      <c r="T101" s="328"/>
      <c r="U101" s="328"/>
      <c r="V101" s="328"/>
      <c r="W101" s="328"/>
      <c r="X101" s="328"/>
      <c r="Y101" s="328"/>
      <c r="Z101" s="328"/>
      <c r="AA101" s="328"/>
      <c r="AB101" s="328"/>
      <c r="AC101" s="328"/>
      <c r="AD101" s="328"/>
      <c r="AE101" s="328"/>
      <c r="AF101" s="328"/>
      <c r="AG101" s="295">
        <f>'D.1.01.4d_2 - EPS'!J32</f>
        <v>0</v>
      </c>
      <c r="AH101" s="296"/>
      <c r="AI101" s="296"/>
      <c r="AJ101" s="296"/>
      <c r="AK101" s="296"/>
      <c r="AL101" s="296"/>
      <c r="AM101" s="296"/>
      <c r="AN101" s="295">
        <f t="shared" si="0"/>
        <v>0</v>
      </c>
      <c r="AO101" s="296"/>
      <c r="AP101" s="296"/>
      <c r="AQ101" s="106" t="s">
        <v>98</v>
      </c>
      <c r="AR101" s="61"/>
      <c r="AS101" s="107">
        <v>0</v>
      </c>
      <c r="AT101" s="108">
        <f t="shared" si="1"/>
        <v>0</v>
      </c>
      <c r="AU101" s="109">
        <f>'D.1.01.4d_2 - EPS'!P123</f>
        <v>0</v>
      </c>
      <c r="AV101" s="108">
        <f>'D.1.01.4d_2 - EPS'!J35</f>
        <v>0</v>
      </c>
      <c r="AW101" s="108">
        <f>'D.1.01.4d_2 - EPS'!J36</f>
        <v>0</v>
      </c>
      <c r="AX101" s="108">
        <f>'D.1.01.4d_2 - EPS'!J37</f>
        <v>0</v>
      </c>
      <c r="AY101" s="108">
        <f>'D.1.01.4d_2 - EPS'!J38</f>
        <v>0</v>
      </c>
      <c r="AZ101" s="108">
        <f>'D.1.01.4d_2 - EPS'!F35</f>
        <v>0</v>
      </c>
      <c r="BA101" s="108">
        <f>'D.1.01.4d_2 - EPS'!F36</f>
        <v>0</v>
      </c>
      <c r="BB101" s="108">
        <f>'D.1.01.4d_2 - EPS'!F37</f>
        <v>0</v>
      </c>
      <c r="BC101" s="108">
        <f>'D.1.01.4d_2 - EPS'!F38</f>
        <v>0</v>
      </c>
      <c r="BD101" s="110">
        <f>'D.1.01.4d_2 - EPS'!F39</f>
        <v>0</v>
      </c>
      <c r="BT101" s="111" t="s">
        <v>83</v>
      </c>
      <c r="BV101" s="111" t="s">
        <v>75</v>
      </c>
      <c r="BW101" s="111" t="s">
        <v>102</v>
      </c>
      <c r="BX101" s="111" t="s">
        <v>95</v>
      </c>
      <c r="CL101" s="111" t="s">
        <v>1</v>
      </c>
    </row>
    <row r="102" spans="1:91" s="7" customFormat="1" ht="24.75" customHeight="1">
      <c r="A102" s="94" t="s">
        <v>77</v>
      </c>
      <c r="B102" s="95"/>
      <c r="C102" s="96"/>
      <c r="D102" s="326" t="s">
        <v>103</v>
      </c>
      <c r="E102" s="326"/>
      <c r="F102" s="326"/>
      <c r="G102" s="326"/>
      <c r="H102" s="326"/>
      <c r="I102" s="97"/>
      <c r="J102" s="326" t="s">
        <v>104</v>
      </c>
      <c r="K102" s="326"/>
      <c r="L102" s="326"/>
      <c r="M102" s="326"/>
      <c r="N102" s="326"/>
      <c r="O102" s="326"/>
      <c r="P102" s="326"/>
      <c r="Q102" s="326"/>
      <c r="R102" s="326"/>
      <c r="S102" s="326"/>
      <c r="T102" s="326"/>
      <c r="U102" s="326"/>
      <c r="V102" s="326"/>
      <c r="W102" s="326"/>
      <c r="X102" s="326"/>
      <c r="Y102" s="326"/>
      <c r="Z102" s="326"/>
      <c r="AA102" s="326"/>
      <c r="AB102" s="326"/>
      <c r="AC102" s="326"/>
      <c r="AD102" s="326"/>
      <c r="AE102" s="326"/>
      <c r="AF102" s="326"/>
      <c r="AG102" s="291">
        <f>'D1.01.4.f - Vzduchotechnika'!J30</f>
        <v>0</v>
      </c>
      <c r="AH102" s="292"/>
      <c r="AI102" s="292"/>
      <c r="AJ102" s="292"/>
      <c r="AK102" s="292"/>
      <c r="AL102" s="292"/>
      <c r="AM102" s="292"/>
      <c r="AN102" s="291">
        <f t="shared" si="0"/>
        <v>0</v>
      </c>
      <c r="AO102" s="292"/>
      <c r="AP102" s="292"/>
      <c r="AQ102" s="98" t="s">
        <v>80</v>
      </c>
      <c r="AR102" s="99"/>
      <c r="AS102" s="100">
        <v>0</v>
      </c>
      <c r="AT102" s="101">
        <f t="shared" si="1"/>
        <v>0</v>
      </c>
      <c r="AU102" s="102">
        <f>'D1.01.4.f - Vzduchotechnika'!P118</f>
        <v>0</v>
      </c>
      <c r="AV102" s="101">
        <f>'D1.01.4.f - Vzduchotechnika'!J33</f>
        <v>0</v>
      </c>
      <c r="AW102" s="101">
        <f>'D1.01.4.f - Vzduchotechnika'!J34</f>
        <v>0</v>
      </c>
      <c r="AX102" s="101">
        <f>'D1.01.4.f - Vzduchotechnika'!J35</f>
        <v>0</v>
      </c>
      <c r="AY102" s="101">
        <f>'D1.01.4.f - Vzduchotechnika'!J36</f>
        <v>0</v>
      </c>
      <c r="AZ102" s="101">
        <f>'D1.01.4.f - Vzduchotechnika'!F33</f>
        <v>0</v>
      </c>
      <c r="BA102" s="101">
        <f>'D1.01.4.f - Vzduchotechnika'!F34</f>
        <v>0</v>
      </c>
      <c r="BB102" s="101">
        <f>'D1.01.4.f - Vzduchotechnika'!F35</f>
        <v>0</v>
      </c>
      <c r="BC102" s="101">
        <f>'D1.01.4.f - Vzduchotechnika'!F36</f>
        <v>0</v>
      </c>
      <c r="BD102" s="103">
        <f>'D1.01.4.f - Vzduchotechnika'!F37</f>
        <v>0</v>
      </c>
      <c r="BT102" s="104" t="s">
        <v>81</v>
      </c>
      <c r="BV102" s="104" t="s">
        <v>75</v>
      </c>
      <c r="BW102" s="104" t="s">
        <v>105</v>
      </c>
      <c r="BX102" s="104" t="s">
        <v>5</v>
      </c>
      <c r="CL102" s="104" t="s">
        <v>1</v>
      </c>
      <c r="CM102" s="104" t="s">
        <v>83</v>
      </c>
    </row>
    <row r="103" spans="1:91" s="7" customFormat="1" ht="16.5" customHeight="1">
      <c r="A103" s="94" t="s">
        <v>77</v>
      </c>
      <c r="B103" s="95"/>
      <c r="C103" s="96"/>
      <c r="D103" s="326" t="s">
        <v>106</v>
      </c>
      <c r="E103" s="326"/>
      <c r="F103" s="326"/>
      <c r="G103" s="326"/>
      <c r="H103" s="326"/>
      <c r="I103" s="97"/>
      <c r="J103" s="326" t="s">
        <v>107</v>
      </c>
      <c r="K103" s="326"/>
      <c r="L103" s="326"/>
      <c r="M103" s="326"/>
      <c r="N103" s="326"/>
      <c r="O103" s="326"/>
      <c r="P103" s="326"/>
      <c r="Q103" s="326"/>
      <c r="R103" s="326"/>
      <c r="S103" s="326"/>
      <c r="T103" s="326"/>
      <c r="U103" s="326"/>
      <c r="V103" s="326"/>
      <c r="W103" s="326"/>
      <c r="X103" s="326"/>
      <c r="Y103" s="326"/>
      <c r="Z103" s="326"/>
      <c r="AA103" s="326"/>
      <c r="AB103" s="326"/>
      <c r="AC103" s="326"/>
      <c r="AD103" s="326"/>
      <c r="AE103" s="326"/>
      <c r="AF103" s="326"/>
      <c r="AG103" s="291">
        <f>'D.1.11 - Příprava území'!J30</f>
        <v>0</v>
      </c>
      <c r="AH103" s="292"/>
      <c r="AI103" s="292"/>
      <c r="AJ103" s="292"/>
      <c r="AK103" s="292"/>
      <c r="AL103" s="292"/>
      <c r="AM103" s="292"/>
      <c r="AN103" s="291">
        <f t="shared" si="0"/>
        <v>0</v>
      </c>
      <c r="AO103" s="292"/>
      <c r="AP103" s="292"/>
      <c r="AQ103" s="98" t="s">
        <v>80</v>
      </c>
      <c r="AR103" s="99"/>
      <c r="AS103" s="100">
        <v>0</v>
      </c>
      <c r="AT103" s="101">
        <f t="shared" si="1"/>
        <v>0</v>
      </c>
      <c r="AU103" s="102">
        <f>'D.1.11 - Příprava území'!P126</f>
        <v>0</v>
      </c>
      <c r="AV103" s="101">
        <f>'D.1.11 - Příprava území'!J33</f>
        <v>0</v>
      </c>
      <c r="AW103" s="101">
        <f>'D.1.11 - Příprava území'!J34</f>
        <v>0</v>
      </c>
      <c r="AX103" s="101">
        <f>'D.1.11 - Příprava území'!J35</f>
        <v>0</v>
      </c>
      <c r="AY103" s="101">
        <f>'D.1.11 - Příprava území'!J36</f>
        <v>0</v>
      </c>
      <c r="AZ103" s="101">
        <f>'D.1.11 - Příprava území'!F33</f>
        <v>0</v>
      </c>
      <c r="BA103" s="101">
        <f>'D.1.11 - Příprava území'!F34</f>
        <v>0</v>
      </c>
      <c r="BB103" s="101">
        <f>'D.1.11 - Příprava území'!F35</f>
        <v>0</v>
      </c>
      <c r="BC103" s="101">
        <f>'D.1.11 - Příprava území'!F36</f>
        <v>0</v>
      </c>
      <c r="BD103" s="103">
        <f>'D.1.11 - Příprava území'!F37</f>
        <v>0</v>
      </c>
      <c r="BT103" s="104" t="s">
        <v>81</v>
      </c>
      <c r="BV103" s="104" t="s">
        <v>75</v>
      </c>
      <c r="BW103" s="104" t="s">
        <v>108</v>
      </c>
      <c r="BX103" s="104" t="s">
        <v>5</v>
      </c>
      <c r="CL103" s="104" t="s">
        <v>1</v>
      </c>
      <c r="CM103" s="104" t="s">
        <v>83</v>
      </c>
    </row>
    <row r="104" spans="1:91" s="7" customFormat="1" ht="16.5" customHeight="1">
      <c r="A104" s="94" t="s">
        <v>77</v>
      </c>
      <c r="B104" s="95"/>
      <c r="C104" s="96"/>
      <c r="D104" s="326" t="s">
        <v>109</v>
      </c>
      <c r="E104" s="326"/>
      <c r="F104" s="326"/>
      <c r="G104" s="326"/>
      <c r="H104" s="326"/>
      <c r="I104" s="97"/>
      <c r="J104" s="326" t="s">
        <v>110</v>
      </c>
      <c r="K104" s="326"/>
      <c r="L104" s="326"/>
      <c r="M104" s="326"/>
      <c r="N104" s="326"/>
      <c r="O104" s="326"/>
      <c r="P104" s="326"/>
      <c r="Q104" s="326"/>
      <c r="R104" s="326"/>
      <c r="S104" s="326"/>
      <c r="T104" s="326"/>
      <c r="U104" s="326"/>
      <c r="V104" s="326"/>
      <c r="W104" s="326"/>
      <c r="X104" s="326"/>
      <c r="Y104" s="326"/>
      <c r="Z104" s="326"/>
      <c r="AA104" s="326"/>
      <c r="AB104" s="326"/>
      <c r="AC104" s="326"/>
      <c r="AD104" s="326"/>
      <c r="AE104" s="326"/>
      <c r="AF104" s="326"/>
      <c r="AG104" s="291">
        <f>'D.1.12 - Sadové úpravy'!J30</f>
        <v>0</v>
      </c>
      <c r="AH104" s="292"/>
      <c r="AI104" s="292"/>
      <c r="AJ104" s="292"/>
      <c r="AK104" s="292"/>
      <c r="AL104" s="292"/>
      <c r="AM104" s="292"/>
      <c r="AN104" s="291">
        <f t="shared" si="0"/>
        <v>0</v>
      </c>
      <c r="AO104" s="292"/>
      <c r="AP104" s="292"/>
      <c r="AQ104" s="98" t="s">
        <v>80</v>
      </c>
      <c r="AR104" s="99"/>
      <c r="AS104" s="100">
        <v>0</v>
      </c>
      <c r="AT104" s="101">
        <f t="shared" si="1"/>
        <v>0</v>
      </c>
      <c r="AU104" s="102">
        <f>'D.1.12 - Sadové úpravy'!P122</f>
        <v>0</v>
      </c>
      <c r="AV104" s="101">
        <f>'D.1.12 - Sadové úpravy'!J33</f>
        <v>0</v>
      </c>
      <c r="AW104" s="101">
        <f>'D.1.12 - Sadové úpravy'!J34</f>
        <v>0</v>
      </c>
      <c r="AX104" s="101">
        <f>'D.1.12 - Sadové úpravy'!J35</f>
        <v>0</v>
      </c>
      <c r="AY104" s="101">
        <f>'D.1.12 - Sadové úpravy'!J36</f>
        <v>0</v>
      </c>
      <c r="AZ104" s="101">
        <f>'D.1.12 - Sadové úpravy'!F33</f>
        <v>0</v>
      </c>
      <c r="BA104" s="101">
        <f>'D.1.12 - Sadové úpravy'!F34</f>
        <v>0</v>
      </c>
      <c r="BB104" s="101">
        <f>'D.1.12 - Sadové úpravy'!F35</f>
        <v>0</v>
      </c>
      <c r="BC104" s="101">
        <f>'D.1.12 - Sadové úpravy'!F36</f>
        <v>0</v>
      </c>
      <c r="BD104" s="103">
        <f>'D.1.12 - Sadové úpravy'!F37</f>
        <v>0</v>
      </c>
      <c r="BT104" s="104" t="s">
        <v>81</v>
      </c>
      <c r="BV104" s="104" t="s">
        <v>75</v>
      </c>
      <c r="BW104" s="104" t="s">
        <v>111</v>
      </c>
      <c r="BX104" s="104" t="s">
        <v>5</v>
      </c>
      <c r="CL104" s="104" t="s">
        <v>1</v>
      </c>
      <c r="CM104" s="104" t="s">
        <v>83</v>
      </c>
    </row>
    <row r="105" spans="1:91" s="7" customFormat="1" ht="16.5" customHeight="1">
      <c r="A105" s="94" t="s">
        <v>77</v>
      </c>
      <c r="B105" s="95"/>
      <c r="C105" s="96"/>
      <c r="D105" s="326" t="s">
        <v>112</v>
      </c>
      <c r="E105" s="326"/>
      <c r="F105" s="326"/>
      <c r="G105" s="326"/>
      <c r="H105" s="326"/>
      <c r="I105" s="97"/>
      <c r="J105" s="326" t="s">
        <v>113</v>
      </c>
      <c r="K105" s="326"/>
      <c r="L105" s="326"/>
      <c r="M105" s="326"/>
      <c r="N105" s="326"/>
      <c r="O105" s="326"/>
      <c r="P105" s="326"/>
      <c r="Q105" s="326"/>
      <c r="R105" s="326"/>
      <c r="S105" s="326"/>
      <c r="T105" s="326"/>
      <c r="U105" s="326"/>
      <c r="V105" s="326"/>
      <c r="W105" s="326"/>
      <c r="X105" s="326"/>
      <c r="Y105" s="326"/>
      <c r="Z105" s="326"/>
      <c r="AA105" s="326"/>
      <c r="AB105" s="326"/>
      <c r="AC105" s="326"/>
      <c r="AD105" s="326"/>
      <c r="AE105" s="326"/>
      <c r="AF105" s="326"/>
      <c r="AG105" s="291">
        <f>'D.1.13 - Veřejné osvětlení'!J30</f>
        <v>0</v>
      </c>
      <c r="AH105" s="292"/>
      <c r="AI105" s="292"/>
      <c r="AJ105" s="292"/>
      <c r="AK105" s="292"/>
      <c r="AL105" s="292"/>
      <c r="AM105" s="292"/>
      <c r="AN105" s="291">
        <f t="shared" si="0"/>
        <v>0</v>
      </c>
      <c r="AO105" s="292"/>
      <c r="AP105" s="292"/>
      <c r="AQ105" s="98" t="s">
        <v>80</v>
      </c>
      <c r="AR105" s="99"/>
      <c r="AS105" s="100">
        <v>0</v>
      </c>
      <c r="AT105" s="101">
        <f t="shared" si="1"/>
        <v>0</v>
      </c>
      <c r="AU105" s="102">
        <f>'D.1.13 - Veřejné osvětlení'!P120</f>
        <v>0</v>
      </c>
      <c r="AV105" s="101">
        <f>'D.1.13 - Veřejné osvětlení'!J33</f>
        <v>0</v>
      </c>
      <c r="AW105" s="101">
        <f>'D.1.13 - Veřejné osvětlení'!J34</f>
        <v>0</v>
      </c>
      <c r="AX105" s="101">
        <f>'D.1.13 - Veřejné osvětlení'!J35</f>
        <v>0</v>
      </c>
      <c r="AY105" s="101">
        <f>'D.1.13 - Veřejné osvětlení'!J36</f>
        <v>0</v>
      </c>
      <c r="AZ105" s="101">
        <f>'D.1.13 - Veřejné osvětlení'!F33</f>
        <v>0</v>
      </c>
      <c r="BA105" s="101">
        <f>'D.1.13 - Veřejné osvětlení'!F34</f>
        <v>0</v>
      </c>
      <c r="BB105" s="101">
        <f>'D.1.13 - Veřejné osvětlení'!F35</f>
        <v>0</v>
      </c>
      <c r="BC105" s="101">
        <f>'D.1.13 - Veřejné osvětlení'!F36</f>
        <v>0</v>
      </c>
      <c r="BD105" s="103">
        <f>'D.1.13 - Veřejné osvětlení'!F37</f>
        <v>0</v>
      </c>
      <c r="BT105" s="104" t="s">
        <v>81</v>
      </c>
      <c r="BV105" s="104" t="s">
        <v>75</v>
      </c>
      <c r="BW105" s="104" t="s">
        <v>114</v>
      </c>
      <c r="BX105" s="104" t="s">
        <v>5</v>
      </c>
      <c r="CL105" s="104" t="s">
        <v>1</v>
      </c>
      <c r="CM105" s="104" t="s">
        <v>83</v>
      </c>
    </row>
    <row r="106" spans="1:91" s="7" customFormat="1" ht="16.5" customHeight="1">
      <c r="A106" s="94" t="s">
        <v>77</v>
      </c>
      <c r="B106" s="95"/>
      <c r="C106" s="96"/>
      <c r="D106" s="326" t="s">
        <v>115</v>
      </c>
      <c r="E106" s="326"/>
      <c r="F106" s="326"/>
      <c r="G106" s="326"/>
      <c r="H106" s="326"/>
      <c r="I106" s="97"/>
      <c r="J106" s="326" t="s">
        <v>116</v>
      </c>
      <c r="K106" s="326"/>
      <c r="L106" s="326"/>
      <c r="M106" s="326"/>
      <c r="N106" s="326"/>
      <c r="O106" s="326"/>
      <c r="P106" s="326"/>
      <c r="Q106" s="326"/>
      <c r="R106" s="326"/>
      <c r="S106" s="326"/>
      <c r="T106" s="326"/>
      <c r="U106" s="326"/>
      <c r="V106" s="326"/>
      <c r="W106" s="326"/>
      <c r="X106" s="326"/>
      <c r="Y106" s="326"/>
      <c r="Z106" s="326"/>
      <c r="AA106" s="326"/>
      <c r="AB106" s="326"/>
      <c r="AC106" s="326"/>
      <c r="AD106" s="326"/>
      <c r="AE106" s="326"/>
      <c r="AF106" s="326"/>
      <c r="AG106" s="291">
        <f>'VON - Vedlejší a ostatní ...'!J30</f>
        <v>200000</v>
      </c>
      <c r="AH106" s="292"/>
      <c r="AI106" s="292"/>
      <c r="AJ106" s="292"/>
      <c r="AK106" s="292"/>
      <c r="AL106" s="292"/>
      <c r="AM106" s="292"/>
      <c r="AN106" s="291">
        <f t="shared" si="0"/>
        <v>242000</v>
      </c>
      <c r="AO106" s="292"/>
      <c r="AP106" s="292"/>
      <c r="AQ106" s="98" t="s">
        <v>80</v>
      </c>
      <c r="AR106" s="99"/>
      <c r="AS106" s="112">
        <v>0</v>
      </c>
      <c r="AT106" s="113">
        <f t="shared" si="1"/>
        <v>42000</v>
      </c>
      <c r="AU106" s="114">
        <f>'VON - Vedlejší a ostatní ...'!P117</f>
        <v>0</v>
      </c>
      <c r="AV106" s="113">
        <f>'VON - Vedlejší a ostatní ...'!J33</f>
        <v>42000</v>
      </c>
      <c r="AW106" s="113">
        <f>'VON - Vedlejší a ostatní ...'!J34</f>
        <v>0</v>
      </c>
      <c r="AX106" s="113">
        <f>'VON - Vedlejší a ostatní ...'!J35</f>
        <v>0</v>
      </c>
      <c r="AY106" s="113">
        <f>'VON - Vedlejší a ostatní ...'!J36</f>
        <v>0</v>
      </c>
      <c r="AZ106" s="113">
        <f>'VON - Vedlejší a ostatní ...'!F33</f>
        <v>200000</v>
      </c>
      <c r="BA106" s="113">
        <f>'VON - Vedlejší a ostatní ...'!F34</f>
        <v>0</v>
      </c>
      <c r="BB106" s="113">
        <f>'VON - Vedlejší a ostatní ...'!F35</f>
        <v>0</v>
      </c>
      <c r="BC106" s="113">
        <f>'VON - Vedlejší a ostatní ...'!F36</f>
        <v>0</v>
      </c>
      <c r="BD106" s="115">
        <f>'VON - Vedlejší a ostatní ...'!F37</f>
        <v>0</v>
      </c>
      <c r="BT106" s="104" t="s">
        <v>81</v>
      </c>
      <c r="BV106" s="104" t="s">
        <v>75</v>
      </c>
      <c r="BW106" s="104" t="s">
        <v>117</v>
      </c>
      <c r="BX106" s="104" t="s">
        <v>5</v>
      </c>
      <c r="CL106" s="104" t="s">
        <v>1</v>
      </c>
      <c r="CM106" s="104" t="s">
        <v>83</v>
      </c>
    </row>
    <row r="107" spans="1:91" s="2" customFormat="1" ht="30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F107" s="37"/>
      <c r="AG107" s="37"/>
      <c r="AH107" s="37"/>
      <c r="AI107" s="37"/>
      <c r="AJ107" s="37"/>
      <c r="AK107" s="37"/>
      <c r="AL107" s="37"/>
      <c r="AM107" s="37"/>
      <c r="AN107" s="37"/>
      <c r="AO107" s="37"/>
      <c r="AP107" s="37"/>
      <c r="AQ107" s="37"/>
      <c r="AR107" s="40"/>
      <c r="AS107" s="35"/>
      <c r="AT107" s="35"/>
      <c r="AU107" s="35"/>
      <c r="AV107" s="35"/>
      <c r="AW107" s="35"/>
      <c r="AX107" s="35"/>
      <c r="AY107" s="35"/>
      <c r="AZ107" s="35"/>
      <c r="BA107" s="35"/>
      <c r="BB107" s="35"/>
      <c r="BC107" s="35"/>
      <c r="BD107" s="35"/>
      <c r="BE107" s="35"/>
    </row>
    <row r="108" spans="1:91" s="2" customFormat="1" ht="6.95" customHeight="1">
      <c r="A108" s="35"/>
      <c r="B108" s="55"/>
      <c r="C108" s="56"/>
      <c r="D108" s="56"/>
      <c r="E108" s="56"/>
      <c r="F108" s="56"/>
      <c r="G108" s="56"/>
      <c r="H108" s="56"/>
      <c r="I108" s="56"/>
      <c r="J108" s="56"/>
      <c r="K108" s="56"/>
      <c r="L108" s="56"/>
      <c r="M108" s="56"/>
      <c r="N108" s="56"/>
      <c r="O108" s="56"/>
      <c r="P108" s="56"/>
      <c r="Q108" s="56"/>
      <c r="R108" s="56"/>
      <c r="S108" s="56"/>
      <c r="T108" s="56"/>
      <c r="U108" s="56"/>
      <c r="V108" s="56"/>
      <c r="W108" s="56"/>
      <c r="X108" s="56"/>
      <c r="Y108" s="56"/>
      <c r="Z108" s="56"/>
      <c r="AA108" s="56"/>
      <c r="AB108" s="56"/>
      <c r="AC108" s="56"/>
      <c r="AD108" s="56"/>
      <c r="AE108" s="56"/>
      <c r="AF108" s="56"/>
      <c r="AG108" s="56"/>
      <c r="AH108" s="56"/>
      <c r="AI108" s="56"/>
      <c r="AJ108" s="56"/>
      <c r="AK108" s="56"/>
      <c r="AL108" s="56"/>
      <c r="AM108" s="56"/>
      <c r="AN108" s="56"/>
      <c r="AO108" s="56"/>
      <c r="AP108" s="56"/>
      <c r="AQ108" s="56"/>
      <c r="AR108" s="40"/>
      <c r="AS108" s="35"/>
      <c r="AT108" s="35"/>
      <c r="AU108" s="35"/>
      <c r="AV108" s="35"/>
      <c r="AW108" s="35"/>
      <c r="AX108" s="35"/>
      <c r="AY108" s="35"/>
      <c r="AZ108" s="35"/>
      <c r="BA108" s="35"/>
      <c r="BB108" s="35"/>
      <c r="BC108" s="35"/>
      <c r="BD108" s="35"/>
      <c r="BE108" s="35"/>
    </row>
  </sheetData>
  <sheetProtection algorithmName="SHA-512" hashValue="8eklUdXEE/99/kjseETdUlAaHrl5F73tYUEs6sEpHqde50QYSRck5kS7xV84DAtdmGsK6R4+PQfE/XYVcgwUZQ==" saltValue="GVDEIQqAOnr9kPBaOGUZNGMeV+fAXCxXkk347/oitt1iIZdZ6YTcad3ocyhQRCBN9JKJLoPNX2pRI2Yt+JWupA==" spinCount="100000" sheet="1" objects="1" scenarios="1" formatColumns="0" formatRows="0"/>
  <mergeCells count="86">
    <mergeCell ref="C92:G92"/>
    <mergeCell ref="D99:H99"/>
    <mergeCell ref="D104:H104"/>
    <mergeCell ref="D96:H96"/>
    <mergeCell ref="D103:H103"/>
    <mergeCell ref="D98:H98"/>
    <mergeCell ref="D102:H102"/>
    <mergeCell ref="D95:H95"/>
    <mergeCell ref="D97:H97"/>
    <mergeCell ref="E100:I100"/>
    <mergeCell ref="E101:I101"/>
    <mergeCell ref="I92:AF92"/>
    <mergeCell ref="J98:AF98"/>
    <mergeCell ref="J99:AF99"/>
    <mergeCell ref="J95:AF95"/>
    <mergeCell ref="J104:AF104"/>
    <mergeCell ref="J103:AF103"/>
    <mergeCell ref="J97:AF97"/>
    <mergeCell ref="J96:AF96"/>
    <mergeCell ref="J102:AF102"/>
    <mergeCell ref="K100:AF100"/>
    <mergeCell ref="K101:AF101"/>
    <mergeCell ref="L85:AO85"/>
    <mergeCell ref="D105:H105"/>
    <mergeCell ref="J105:AF105"/>
    <mergeCell ref="D106:H106"/>
    <mergeCell ref="J106:AF106"/>
    <mergeCell ref="AG94:AM94"/>
    <mergeCell ref="AG104:AM104"/>
    <mergeCell ref="AN104:AP104"/>
    <mergeCell ref="AN99:AP99"/>
    <mergeCell ref="AN95:AP95"/>
    <mergeCell ref="AN101:AP101"/>
    <mergeCell ref="AN96:AP96"/>
    <mergeCell ref="AN100:AP100"/>
    <mergeCell ref="AN97:AP97"/>
    <mergeCell ref="AN102:AP102"/>
    <mergeCell ref="AN98:AP98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1:AM101"/>
    <mergeCell ref="AG102:AM102"/>
    <mergeCell ref="AG103:AM103"/>
    <mergeCell ref="AG100:AM100"/>
    <mergeCell ref="AG99:AM99"/>
    <mergeCell ref="AG98:AM98"/>
    <mergeCell ref="AG97:AM97"/>
    <mergeCell ref="AG96:AM96"/>
    <mergeCell ref="AG95:AM95"/>
    <mergeCell ref="AG92:AM92"/>
    <mergeCell ref="AM87:AN87"/>
    <mergeCell ref="AM89:AP89"/>
    <mergeCell ref="AM90:AP90"/>
    <mergeCell ref="AN103:AP103"/>
    <mergeCell ref="AN92:AP92"/>
    <mergeCell ref="AS89:AT91"/>
    <mergeCell ref="AN105:AP105"/>
    <mergeCell ref="AG105:AM105"/>
    <mergeCell ref="AN106:AP106"/>
    <mergeCell ref="AG106:AM106"/>
    <mergeCell ref="AN94:AP94"/>
  </mergeCells>
  <hyperlinks>
    <hyperlink ref="A95" location="'D.1.01.1 - Stavebně konst...'!C2" display="/"/>
    <hyperlink ref="A96" location="'D.1.01.4a - Zdravotechnic...'!C2" display="/"/>
    <hyperlink ref="A97" location="'D.1.01.4b - Ústřední vytá...'!C2" display="/"/>
    <hyperlink ref="A98" location="'D.1.01.4c - Elektroinstalace'!C2" display="/"/>
    <hyperlink ref="A100" location="'D.1.01.4d_1 - PTV'!C2" display="/"/>
    <hyperlink ref="A101" location="'D.1.01.4d_2 - EPS'!C2" display="/"/>
    <hyperlink ref="A102" location="'D1.01.4.f - Vzduchotechnika'!C2" display="/"/>
    <hyperlink ref="A103" location="'D.1.11 - Příprava území'!C2" display="/"/>
    <hyperlink ref="A104" location="'D.1.12 - Sadové úpravy'!C2" display="/"/>
    <hyperlink ref="A105" location="'D.1.13 - Veřejné osvětlení'!C2" display="/"/>
    <hyperlink ref="A106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679"/>
  <sheetViews>
    <sheetView showGridLines="0" workbookViewId="0">
      <selection activeCell="E18" sqref="E18:H1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6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6"/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111</v>
      </c>
    </row>
    <row r="3" spans="1:46" s="1" customFormat="1" ht="6.95" customHeight="1">
      <c r="B3" s="117"/>
      <c r="C3" s="118"/>
      <c r="D3" s="118"/>
      <c r="E3" s="118"/>
      <c r="F3" s="118"/>
      <c r="G3" s="118"/>
      <c r="H3" s="118"/>
      <c r="I3" s="119"/>
      <c r="J3" s="118"/>
      <c r="K3" s="118"/>
      <c r="L3" s="21"/>
      <c r="AT3" s="18" t="s">
        <v>83</v>
      </c>
    </row>
    <row r="4" spans="1:46" s="1" customFormat="1" ht="24.95" customHeight="1">
      <c r="B4" s="21"/>
      <c r="D4" s="120" t="s">
        <v>118</v>
      </c>
      <c r="I4" s="116"/>
      <c r="L4" s="21"/>
      <c r="M4" s="121" t="s">
        <v>10</v>
      </c>
      <c r="AT4" s="18" t="s">
        <v>4</v>
      </c>
    </row>
    <row r="5" spans="1:46" s="1" customFormat="1" ht="6.95" customHeight="1">
      <c r="B5" s="21"/>
      <c r="I5" s="116"/>
      <c r="L5" s="21"/>
    </row>
    <row r="6" spans="1:46" s="1" customFormat="1" ht="12" customHeight="1">
      <c r="B6" s="21"/>
      <c r="D6" s="122" t="s">
        <v>16</v>
      </c>
      <c r="I6" s="116"/>
      <c r="L6" s="21"/>
    </row>
    <row r="7" spans="1:46" s="1" customFormat="1" ht="23.25" customHeight="1">
      <c r="B7" s="21"/>
      <c r="E7" s="333" t="str">
        <f>'Rekapitulace stavby'!K6</f>
        <v>Fakultní nemocnice Olomouc -  Stavební úpravy objektu U – Klinika psychiatrie</v>
      </c>
      <c r="F7" s="334"/>
      <c r="G7" s="334"/>
      <c r="H7" s="334"/>
      <c r="I7" s="116"/>
      <c r="L7" s="21"/>
    </row>
    <row r="8" spans="1:46" s="2" customFormat="1" ht="12" customHeight="1">
      <c r="A8" s="35"/>
      <c r="B8" s="40"/>
      <c r="C8" s="35"/>
      <c r="D8" s="122" t="s">
        <v>119</v>
      </c>
      <c r="E8" s="35"/>
      <c r="F8" s="35"/>
      <c r="G8" s="35"/>
      <c r="H8" s="35"/>
      <c r="I8" s="123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35" t="s">
        <v>1742</v>
      </c>
      <c r="F9" s="336"/>
      <c r="G9" s="336"/>
      <c r="H9" s="336"/>
      <c r="I9" s="123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123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22" t="s">
        <v>18</v>
      </c>
      <c r="E11" s="35"/>
      <c r="F11" s="111" t="s">
        <v>1</v>
      </c>
      <c r="G11" s="35"/>
      <c r="H11" s="35"/>
      <c r="I11" s="124" t="s">
        <v>19</v>
      </c>
      <c r="J11" s="111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22" t="s">
        <v>20</v>
      </c>
      <c r="E12" s="35"/>
      <c r="F12" s="111" t="s">
        <v>21</v>
      </c>
      <c r="G12" s="35"/>
      <c r="H12" s="35"/>
      <c r="I12" s="124" t="s">
        <v>22</v>
      </c>
      <c r="J12" s="125" t="str">
        <f>'Rekapitulace stavby'!AN8</f>
        <v>25. 3. 2020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23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2" t="s">
        <v>24</v>
      </c>
      <c r="E14" s="35"/>
      <c r="F14" s="35"/>
      <c r="G14" s="35"/>
      <c r="H14" s="35"/>
      <c r="I14" s="124" t="s">
        <v>25</v>
      </c>
      <c r="J14" s="111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tr">
        <f>IF('Rekapitulace stavby'!E11="","",'Rekapitulace stavby'!E11)</f>
        <v xml:space="preserve"> </v>
      </c>
      <c r="F15" s="35"/>
      <c r="G15" s="35"/>
      <c r="H15" s="35"/>
      <c r="I15" s="124" t="s">
        <v>26</v>
      </c>
      <c r="J15" s="111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23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22" t="s">
        <v>27</v>
      </c>
      <c r="E17" s="35"/>
      <c r="F17" s="35"/>
      <c r="G17" s="35"/>
      <c r="H17" s="35"/>
      <c r="I17" s="124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7" t="str">
        <f>'Rekapitulace stavby'!E14</f>
        <v>Vyplň údaj</v>
      </c>
      <c r="F18" s="338"/>
      <c r="G18" s="338"/>
      <c r="H18" s="338"/>
      <c r="I18" s="124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23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22" t="s">
        <v>29</v>
      </c>
      <c r="E20" s="35"/>
      <c r="F20" s="35"/>
      <c r="G20" s="35"/>
      <c r="H20" s="35"/>
      <c r="I20" s="124" t="s">
        <v>25</v>
      </c>
      <c r="J20" s="111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tr">
        <f>IF('Rekapitulace stavby'!E17="","",'Rekapitulace stavby'!E17)</f>
        <v xml:space="preserve"> </v>
      </c>
      <c r="F21" s="35"/>
      <c r="G21" s="35"/>
      <c r="H21" s="35"/>
      <c r="I21" s="124" t="s">
        <v>26</v>
      </c>
      <c r="J21" s="111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23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22" t="s">
        <v>31</v>
      </c>
      <c r="E23" s="35"/>
      <c r="F23" s="35"/>
      <c r="G23" s="35"/>
      <c r="H23" s="35"/>
      <c r="I23" s="124" t="s">
        <v>25</v>
      </c>
      <c r="J23" s="111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tr">
        <f>IF('Rekapitulace stavby'!E20="","",'Rekapitulace stavby'!E20)</f>
        <v xml:space="preserve"> </v>
      </c>
      <c r="F24" s="35"/>
      <c r="G24" s="35"/>
      <c r="H24" s="35"/>
      <c r="I24" s="124" t="s">
        <v>26</v>
      </c>
      <c r="J24" s="111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23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22" t="s">
        <v>32</v>
      </c>
      <c r="E26" s="35"/>
      <c r="F26" s="35"/>
      <c r="G26" s="35"/>
      <c r="H26" s="35"/>
      <c r="I26" s="123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6"/>
      <c r="B27" s="127"/>
      <c r="C27" s="126"/>
      <c r="D27" s="126"/>
      <c r="E27" s="339" t="s">
        <v>1</v>
      </c>
      <c r="F27" s="339"/>
      <c r="G27" s="339"/>
      <c r="H27" s="339"/>
      <c r="I27" s="128"/>
      <c r="J27" s="126"/>
      <c r="K27" s="126"/>
      <c r="L27" s="129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23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30"/>
      <c r="E29" s="130"/>
      <c r="F29" s="130"/>
      <c r="G29" s="130"/>
      <c r="H29" s="130"/>
      <c r="I29" s="131"/>
      <c r="J29" s="130"/>
      <c r="K29" s="130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32" t="s">
        <v>33</v>
      </c>
      <c r="E30" s="35"/>
      <c r="F30" s="35"/>
      <c r="G30" s="35"/>
      <c r="H30" s="35"/>
      <c r="I30" s="123"/>
      <c r="J30" s="133">
        <f>ROUND(J122,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30"/>
      <c r="E31" s="130"/>
      <c r="F31" s="130"/>
      <c r="G31" s="130"/>
      <c r="H31" s="130"/>
      <c r="I31" s="131"/>
      <c r="J31" s="130"/>
      <c r="K31" s="130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34" t="s">
        <v>35</v>
      </c>
      <c r="G32" s="35"/>
      <c r="H32" s="35"/>
      <c r="I32" s="135" t="s">
        <v>34</v>
      </c>
      <c r="J32" s="134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36" t="s">
        <v>37</v>
      </c>
      <c r="E33" s="122" t="s">
        <v>38</v>
      </c>
      <c r="F33" s="137">
        <f>ROUND((SUM(BE122:BE678)),  2)</f>
        <v>0</v>
      </c>
      <c r="G33" s="35"/>
      <c r="H33" s="35"/>
      <c r="I33" s="138">
        <v>0.21</v>
      </c>
      <c r="J33" s="137">
        <f>ROUND(((SUM(BE122:BE678))*I33),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22" t="s">
        <v>39</v>
      </c>
      <c r="F34" s="137">
        <f>ROUND((SUM(BF122:BF678)),  2)</f>
        <v>0</v>
      </c>
      <c r="G34" s="35"/>
      <c r="H34" s="35"/>
      <c r="I34" s="138">
        <v>0.15</v>
      </c>
      <c r="J34" s="137">
        <f>ROUND(((SUM(BF122:BF678))*I34),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22" t="s">
        <v>40</v>
      </c>
      <c r="F35" s="137">
        <f>ROUND((SUM(BG122:BG678)),  2)</f>
        <v>0</v>
      </c>
      <c r="G35" s="35"/>
      <c r="H35" s="35"/>
      <c r="I35" s="138">
        <v>0.21</v>
      </c>
      <c r="J35" s="137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22" t="s">
        <v>41</v>
      </c>
      <c r="F36" s="137">
        <f>ROUND((SUM(BH122:BH678)),  2)</f>
        <v>0</v>
      </c>
      <c r="G36" s="35"/>
      <c r="H36" s="35"/>
      <c r="I36" s="138">
        <v>0.15</v>
      </c>
      <c r="J36" s="137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2" t="s">
        <v>42</v>
      </c>
      <c r="F37" s="137">
        <f>ROUND((SUM(BI122:BI678)),  2)</f>
        <v>0</v>
      </c>
      <c r="G37" s="35"/>
      <c r="H37" s="35"/>
      <c r="I37" s="138">
        <v>0</v>
      </c>
      <c r="J37" s="137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23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9"/>
      <c r="D39" s="140" t="s">
        <v>43</v>
      </c>
      <c r="E39" s="141"/>
      <c r="F39" s="141"/>
      <c r="G39" s="142" t="s">
        <v>44</v>
      </c>
      <c r="H39" s="143" t="s">
        <v>45</v>
      </c>
      <c r="I39" s="144"/>
      <c r="J39" s="145">
        <f>SUM(J30:J37)</f>
        <v>0</v>
      </c>
      <c r="K39" s="146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123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I41" s="116"/>
      <c r="L41" s="21"/>
    </row>
    <row r="42" spans="1:31" s="1" customFormat="1" ht="14.45" customHeight="1">
      <c r="B42" s="21"/>
      <c r="I42" s="116"/>
      <c r="L42" s="21"/>
    </row>
    <row r="43" spans="1:31" s="1" customFormat="1" ht="14.45" customHeight="1">
      <c r="B43" s="21"/>
      <c r="I43" s="116"/>
      <c r="L43" s="21"/>
    </row>
    <row r="44" spans="1:31" s="1" customFormat="1" ht="14.45" customHeight="1">
      <c r="B44" s="21"/>
      <c r="I44" s="116"/>
      <c r="L44" s="21"/>
    </row>
    <row r="45" spans="1:31" s="1" customFormat="1" ht="14.45" customHeight="1">
      <c r="B45" s="21"/>
      <c r="I45" s="116"/>
      <c r="L45" s="21"/>
    </row>
    <row r="46" spans="1:31" s="1" customFormat="1" ht="14.45" customHeight="1">
      <c r="B46" s="21"/>
      <c r="I46" s="116"/>
      <c r="L46" s="21"/>
    </row>
    <row r="47" spans="1:31" s="1" customFormat="1" ht="14.45" customHeight="1">
      <c r="B47" s="21"/>
      <c r="I47" s="116"/>
      <c r="L47" s="21"/>
    </row>
    <row r="48" spans="1:31" s="1" customFormat="1" ht="14.45" customHeight="1">
      <c r="B48" s="21"/>
      <c r="I48" s="116"/>
      <c r="L48" s="21"/>
    </row>
    <row r="49" spans="1:31" s="1" customFormat="1" ht="14.45" customHeight="1">
      <c r="B49" s="21"/>
      <c r="I49" s="116"/>
      <c r="L49" s="21"/>
    </row>
    <row r="50" spans="1:31" s="2" customFormat="1" ht="14.45" customHeight="1">
      <c r="B50" s="52"/>
      <c r="D50" s="147" t="s">
        <v>46</v>
      </c>
      <c r="E50" s="148"/>
      <c r="F50" s="148"/>
      <c r="G50" s="147" t="s">
        <v>47</v>
      </c>
      <c r="H50" s="148"/>
      <c r="I50" s="149"/>
      <c r="J50" s="148"/>
      <c r="K50" s="148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50" t="s">
        <v>48</v>
      </c>
      <c r="E61" s="151"/>
      <c r="F61" s="152" t="s">
        <v>49</v>
      </c>
      <c r="G61" s="150" t="s">
        <v>48</v>
      </c>
      <c r="H61" s="151"/>
      <c r="I61" s="153"/>
      <c r="J61" s="154" t="s">
        <v>49</v>
      </c>
      <c r="K61" s="151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47" t="s">
        <v>50</v>
      </c>
      <c r="E65" s="155"/>
      <c r="F65" s="155"/>
      <c r="G65" s="147" t="s">
        <v>51</v>
      </c>
      <c r="H65" s="155"/>
      <c r="I65" s="156"/>
      <c r="J65" s="155"/>
      <c r="K65" s="15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50" t="s">
        <v>48</v>
      </c>
      <c r="E76" s="151"/>
      <c r="F76" s="152" t="s">
        <v>49</v>
      </c>
      <c r="G76" s="150" t="s">
        <v>48</v>
      </c>
      <c r="H76" s="151"/>
      <c r="I76" s="153"/>
      <c r="J76" s="154" t="s">
        <v>49</v>
      </c>
      <c r="K76" s="151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7"/>
      <c r="C77" s="158"/>
      <c r="D77" s="158"/>
      <c r="E77" s="158"/>
      <c r="F77" s="158"/>
      <c r="G77" s="158"/>
      <c r="H77" s="158"/>
      <c r="I77" s="159"/>
      <c r="J77" s="158"/>
      <c r="K77" s="1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60"/>
      <c r="C81" s="161"/>
      <c r="D81" s="161"/>
      <c r="E81" s="161"/>
      <c r="F81" s="161"/>
      <c r="G81" s="161"/>
      <c r="H81" s="161"/>
      <c r="I81" s="162"/>
      <c r="J81" s="161"/>
      <c r="K81" s="161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122</v>
      </c>
      <c r="D82" s="37"/>
      <c r="E82" s="37"/>
      <c r="F82" s="37"/>
      <c r="G82" s="37"/>
      <c r="H82" s="37"/>
      <c r="I82" s="123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23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23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23.25" customHeight="1">
      <c r="A85" s="35"/>
      <c r="B85" s="36"/>
      <c r="C85" s="37"/>
      <c r="D85" s="37"/>
      <c r="E85" s="331" t="str">
        <f>E7</f>
        <v>Fakultní nemocnice Olomouc -  Stavební úpravy objektu U – Klinika psychiatrie</v>
      </c>
      <c r="F85" s="332"/>
      <c r="G85" s="332"/>
      <c r="H85" s="332"/>
      <c r="I85" s="123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119</v>
      </c>
      <c r="D86" s="37"/>
      <c r="E86" s="37"/>
      <c r="F86" s="37"/>
      <c r="G86" s="37"/>
      <c r="H86" s="37"/>
      <c r="I86" s="123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24" t="str">
        <f>E9</f>
        <v>D.1.12 - Sadové úpravy</v>
      </c>
      <c r="F87" s="330"/>
      <c r="G87" s="330"/>
      <c r="H87" s="330"/>
      <c r="I87" s="123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23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124" t="s">
        <v>22</v>
      </c>
      <c r="J89" s="67" t="str">
        <f>IF(J12="","",J12)</f>
        <v>25. 3. 2020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23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124" t="s">
        <v>29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124" t="s">
        <v>31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23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63" t="s">
        <v>123</v>
      </c>
      <c r="D94" s="164"/>
      <c r="E94" s="164"/>
      <c r="F94" s="164"/>
      <c r="G94" s="164"/>
      <c r="H94" s="164"/>
      <c r="I94" s="165"/>
      <c r="J94" s="166" t="s">
        <v>124</v>
      </c>
      <c r="K94" s="164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23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7" t="s">
        <v>125</v>
      </c>
      <c r="D96" s="37"/>
      <c r="E96" s="37"/>
      <c r="F96" s="37"/>
      <c r="G96" s="37"/>
      <c r="H96" s="37"/>
      <c r="I96" s="123"/>
      <c r="J96" s="85">
        <f>J122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126</v>
      </c>
    </row>
    <row r="97" spans="1:31" s="9" customFormat="1" ht="24.95" customHeight="1">
      <c r="B97" s="168"/>
      <c r="C97" s="169"/>
      <c r="D97" s="170" t="s">
        <v>1743</v>
      </c>
      <c r="E97" s="171"/>
      <c r="F97" s="171"/>
      <c r="G97" s="171"/>
      <c r="H97" s="171"/>
      <c r="I97" s="172"/>
      <c r="J97" s="173">
        <f>J123</f>
        <v>0</v>
      </c>
      <c r="K97" s="169"/>
      <c r="L97" s="174"/>
    </row>
    <row r="98" spans="1:31" s="9" customFormat="1" ht="24.95" customHeight="1">
      <c r="B98" s="168"/>
      <c r="C98" s="169"/>
      <c r="D98" s="170" t="s">
        <v>1744</v>
      </c>
      <c r="E98" s="171"/>
      <c r="F98" s="171"/>
      <c r="G98" s="171"/>
      <c r="H98" s="171"/>
      <c r="I98" s="172"/>
      <c r="J98" s="173">
        <f>J377</f>
        <v>0</v>
      </c>
      <c r="K98" s="169"/>
      <c r="L98" s="174"/>
    </row>
    <row r="99" spans="1:31" s="9" customFormat="1" ht="24.95" customHeight="1">
      <c r="B99" s="168"/>
      <c r="C99" s="169"/>
      <c r="D99" s="170" t="s">
        <v>1745</v>
      </c>
      <c r="E99" s="171"/>
      <c r="F99" s="171"/>
      <c r="G99" s="171"/>
      <c r="H99" s="171"/>
      <c r="I99" s="172"/>
      <c r="J99" s="173">
        <f>J403</f>
        <v>0</v>
      </c>
      <c r="K99" s="169"/>
      <c r="L99" s="174"/>
    </row>
    <row r="100" spans="1:31" s="9" customFormat="1" ht="24.95" customHeight="1">
      <c r="B100" s="168"/>
      <c r="C100" s="169"/>
      <c r="D100" s="170" t="s">
        <v>1746</v>
      </c>
      <c r="E100" s="171"/>
      <c r="F100" s="171"/>
      <c r="G100" s="171"/>
      <c r="H100" s="171"/>
      <c r="I100" s="172"/>
      <c r="J100" s="173">
        <f>J466</f>
        <v>0</v>
      </c>
      <c r="K100" s="169"/>
      <c r="L100" s="174"/>
    </row>
    <row r="101" spans="1:31" s="9" customFormat="1" ht="24.95" customHeight="1">
      <c r="B101" s="168"/>
      <c r="C101" s="169"/>
      <c r="D101" s="170" t="s">
        <v>1747</v>
      </c>
      <c r="E101" s="171"/>
      <c r="F101" s="171"/>
      <c r="G101" s="171"/>
      <c r="H101" s="171"/>
      <c r="I101" s="172"/>
      <c r="J101" s="173">
        <f>J589</f>
        <v>0</v>
      </c>
      <c r="K101" s="169"/>
      <c r="L101" s="174"/>
    </row>
    <row r="102" spans="1:31" s="9" customFormat="1" ht="24.95" customHeight="1">
      <c r="B102" s="168"/>
      <c r="C102" s="169"/>
      <c r="D102" s="170" t="s">
        <v>1748</v>
      </c>
      <c r="E102" s="171"/>
      <c r="F102" s="171"/>
      <c r="G102" s="171"/>
      <c r="H102" s="171"/>
      <c r="I102" s="172"/>
      <c r="J102" s="173">
        <f>J674</f>
        <v>0</v>
      </c>
      <c r="K102" s="169"/>
      <c r="L102" s="174"/>
    </row>
    <row r="103" spans="1:31" s="2" customFormat="1" ht="21.75" customHeight="1">
      <c r="A103" s="35"/>
      <c r="B103" s="36"/>
      <c r="C103" s="37"/>
      <c r="D103" s="37"/>
      <c r="E103" s="37"/>
      <c r="F103" s="37"/>
      <c r="G103" s="37"/>
      <c r="H103" s="37"/>
      <c r="I103" s="123"/>
      <c r="J103" s="37"/>
      <c r="K103" s="37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31" s="2" customFormat="1" ht="6.95" customHeight="1">
      <c r="A104" s="35"/>
      <c r="B104" s="55"/>
      <c r="C104" s="56"/>
      <c r="D104" s="56"/>
      <c r="E104" s="56"/>
      <c r="F104" s="56"/>
      <c r="G104" s="56"/>
      <c r="H104" s="56"/>
      <c r="I104" s="159"/>
      <c r="J104" s="56"/>
      <c r="K104" s="56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pans="1:31" s="2" customFormat="1" ht="6.95" customHeight="1">
      <c r="A108" s="35"/>
      <c r="B108" s="57"/>
      <c r="C108" s="58"/>
      <c r="D108" s="58"/>
      <c r="E108" s="58"/>
      <c r="F108" s="58"/>
      <c r="G108" s="58"/>
      <c r="H108" s="58"/>
      <c r="I108" s="162"/>
      <c r="J108" s="58"/>
      <c r="K108" s="58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24.95" customHeight="1">
      <c r="A109" s="35"/>
      <c r="B109" s="36"/>
      <c r="C109" s="24" t="s">
        <v>157</v>
      </c>
      <c r="D109" s="37"/>
      <c r="E109" s="37"/>
      <c r="F109" s="37"/>
      <c r="G109" s="37"/>
      <c r="H109" s="37"/>
      <c r="I109" s="123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5" customHeight="1">
      <c r="A110" s="35"/>
      <c r="B110" s="36"/>
      <c r="C110" s="37"/>
      <c r="D110" s="37"/>
      <c r="E110" s="37"/>
      <c r="F110" s="37"/>
      <c r="G110" s="37"/>
      <c r="H110" s="37"/>
      <c r="I110" s="123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16</v>
      </c>
      <c r="D111" s="37"/>
      <c r="E111" s="37"/>
      <c r="F111" s="37"/>
      <c r="G111" s="37"/>
      <c r="H111" s="37"/>
      <c r="I111" s="123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23.25" customHeight="1">
      <c r="A112" s="35"/>
      <c r="B112" s="36"/>
      <c r="C112" s="37"/>
      <c r="D112" s="37"/>
      <c r="E112" s="331" t="str">
        <f>E7</f>
        <v>Fakultní nemocnice Olomouc -  Stavební úpravy objektu U – Klinika psychiatrie</v>
      </c>
      <c r="F112" s="332"/>
      <c r="G112" s="332"/>
      <c r="H112" s="332"/>
      <c r="I112" s="123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119</v>
      </c>
      <c r="D113" s="37"/>
      <c r="E113" s="37"/>
      <c r="F113" s="37"/>
      <c r="G113" s="37"/>
      <c r="H113" s="37"/>
      <c r="I113" s="123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6.5" customHeight="1">
      <c r="A114" s="35"/>
      <c r="B114" s="36"/>
      <c r="C114" s="37"/>
      <c r="D114" s="37"/>
      <c r="E114" s="324" t="str">
        <f>E9</f>
        <v>D.1.12 - Sadové úpravy</v>
      </c>
      <c r="F114" s="330"/>
      <c r="G114" s="330"/>
      <c r="H114" s="330"/>
      <c r="I114" s="123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123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30" t="s">
        <v>20</v>
      </c>
      <c r="D116" s="37"/>
      <c r="E116" s="37"/>
      <c r="F116" s="28" t="str">
        <f>F12</f>
        <v xml:space="preserve"> </v>
      </c>
      <c r="G116" s="37"/>
      <c r="H116" s="37"/>
      <c r="I116" s="124" t="s">
        <v>22</v>
      </c>
      <c r="J116" s="67" t="str">
        <f>IF(J12="","",J12)</f>
        <v>25. 3. 2020</v>
      </c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123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2" customHeight="1">
      <c r="A118" s="35"/>
      <c r="B118" s="36"/>
      <c r="C118" s="30" t="s">
        <v>24</v>
      </c>
      <c r="D118" s="37"/>
      <c r="E118" s="37"/>
      <c r="F118" s="28" t="str">
        <f>E15</f>
        <v xml:space="preserve"> </v>
      </c>
      <c r="G118" s="37"/>
      <c r="H118" s="37"/>
      <c r="I118" s="124" t="s">
        <v>29</v>
      </c>
      <c r="J118" s="33" t="str">
        <f>E21</f>
        <v xml:space="preserve"> 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5.2" customHeight="1">
      <c r="A119" s="35"/>
      <c r="B119" s="36"/>
      <c r="C119" s="30" t="s">
        <v>27</v>
      </c>
      <c r="D119" s="37"/>
      <c r="E119" s="37"/>
      <c r="F119" s="28" t="str">
        <f>IF(E18="","",E18)</f>
        <v>Vyplň údaj</v>
      </c>
      <c r="G119" s="37"/>
      <c r="H119" s="37"/>
      <c r="I119" s="124" t="s">
        <v>31</v>
      </c>
      <c r="J119" s="33" t="str">
        <f>E24</f>
        <v xml:space="preserve"> 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0.35" customHeight="1">
      <c r="A120" s="35"/>
      <c r="B120" s="36"/>
      <c r="C120" s="37"/>
      <c r="D120" s="37"/>
      <c r="E120" s="37"/>
      <c r="F120" s="37"/>
      <c r="G120" s="37"/>
      <c r="H120" s="37"/>
      <c r="I120" s="123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11" customFormat="1" ht="29.25" customHeight="1">
      <c r="A121" s="181"/>
      <c r="B121" s="182"/>
      <c r="C121" s="183" t="s">
        <v>158</v>
      </c>
      <c r="D121" s="184" t="s">
        <v>58</v>
      </c>
      <c r="E121" s="184" t="s">
        <v>54</v>
      </c>
      <c r="F121" s="184" t="s">
        <v>55</v>
      </c>
      <c r="G121" s="184" t="s">
        <v>159</v>
      </c>
      <c r="H121" s="184" t="s">
        <v>160</v>
      </c>
      <c r="I121" s="185" t="s">
        <v>161</v>
      </c>
      <c r="J121" s="184" t="s">
        <v>124</v>
      </c>
      <c r="K121" s="186" t="s">
        <v>162</v>
      </c>
      <c r="L121" s="187"/>
      <c r="M121" s="76" t="s">
        <v>1</v>
      </c>
      <c r="N121" s="77" t="s">
        <v>37</v>
      </c>
      <c r="O121" s="77" t="s">
        <v>163</v>
      </c>
      <c r="P121" s="77" t="s">
        <v>164</v>
      </c>
      <c r="Q121" s="77" t="s">
        <v>165</v>
      </c>
      <c r="R121" s="77" t="s">
        <v>166</v>
      </c>
      <c r="S121" s="77" t="s">
        <v>167</v>
      </c>
      <c r="T121" s="78" t="s">
        <v>168</v>
      </c>
      <c r="U121" s="181"/>
      <c r="V121" s="181"/>
      <c r="W121" s="181"/>
      <c r="X121" s="181"/>
      <c r="Y121" s="181"/>
      <c r="Z121" s="181"/>
      <c r="AA121" s="181"/>
      <c r="AB121" s="181"/>
      <c r="AC121" s="181"/>
      <c r="AD121" s="181"/>
      <c r="AE121" s="181"/>
    </row>
    <row r="122" spans="1:65" s="2" customFormat="1" ht="22.9" customHeight="1">
      <c r="A122" s="35"/>
      <c r="B122" s="36"/>
      <c r="C122" s="83" t="s">
        <v>169</v>
      </c>
      <c r="D122" s="37"/>
      <c r="E122" s="37"/>
      <c r="F122" s="37"/>
      <c r="G122" s="37"/>
      <c r="H122" s="37"/>
      <c r="I122" s="123"/>
      <c r="J122" s="188">
        <f>BK122</f>
        <v>0</v>
      </c>
      <c r="K122" s="37"/>
      <c r="L122" s="40"/>
      <c r="M122" s="79"/>
      <c r="N122" s="189"/>
      <c r="O122" s="80"/>
      <c r="P122" s="190">
        <f>P123+P377+P403+P466+P589+P674</f>
        <v>0</v>
      </c>
      <c r="Q122" s="80"/>
      <c r="R122" s="190">
        <f>R123+R377+R403+R466+R589+R674</f>
        <v>0</v>
      </c>
      <c r="S122" s="80"/>
      <c r="T122" s="191">
        <f>T123+T377+T403+T466+T589+T674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72</v>
      </c>
      <c r="AU122" s="18" t="s">
        <v>126</v>
      </c>
      <c r="BK122" s="192">
        <f>BK123+BK377+BK403+BK466+BK589+BK674</f>
        <v>0</v>
      </c>
    </row>
    <row r="123" spans="1:65" s="12" customFormat="1" ht="25.9" customHeight="1">
      <c r="B123" s="193"/>
      <c r="C123" s="194"/>
      <c r="D123" s="195" t="s">
        <v>72</v>
      </c>
      <c r="E123" s="196" t="s">
        <v>81</v>
      </c>
      <c r="F123" s="196" t="s">
        <v>173</v>
      </c>
      <c r="G123" s="194"/>
      <c r="H123" s="194"/>
      <c r="I123" s="197"/>
      <c r="J123" s="198">
        <f>BK123</f>
        <v>0</v>
      </c>
      <c r="K123" s="194"/>
      <c r="L123" s="199"/>
      <c r="M123" s="200"/>
      <c r="N123" s="201"/>
      <c r="O123" s="201"/>
      <c r="P123" s="202">
        <f>SUM(P124:P376)</f>
        <v>0</v>
      </c>
      <c r="Q123" s="201"/>
      <c r="R123" s="202">
        <f>SUM(R124:R376)</f>
        <v>0</v>
      </c>
      <c r="S123" s="201"/>
      <c r="T123" s="203">
        <f>SUM(T124:T376)</f>
        <v>0</v>
      </c>
      <c r="AR123" s="204" t="s">
        <v>81</v>
      </c>
      <c r="AT123" s="205" t="s">
        <v>72</v>
      </c>
      <c r="AU123" s="205" t="s">
        <v>73</v>
      </c>
      <c r="AY123" s="204" t="s">
        <v>172</v>
      </c>
      <c r="BK123" s="206">
        <f>SUM(BK124:BK376)</f>
        <v>0</v>
      </c>
    </row>
    <row r="124" spans="1:65" s="2" customFormat="1" ht="16.5" customHeight="1">
      <c r="A124" s="35"/>
      <c r="B124" s="36"/>
      <c r="C124" s="209" t="s">
        <v>81</v>
      </c>
      <c r="D124" s="209" t="s">
        <v>174</v>
      </c>
      <c r="E124" s="210" t="s">
        <v>1749</v>
      </c>
      <c r="F124" s="211" t="s">
        <v>1750</v>
      </c>
      <c r="G124" s="212" t="s">
        <v>245</v>
      </c>
      <c r="H124" s="213">
        <v>90</v>
      </c>
      <c r="I124" s="214"/>
      <c r="J124" s="215">
        <f>ROUND(I124*H124,2)</f>
        <v>0</v>
      </c>
      <c r="K124" s="211" t="s">
        <v>1</v>
      </c>
      <c r="L124" s="40"/>
      <c r="M124" s="216" t="s">
        <v>1</v>
      </c>
      <c r="N124" s="217" t="s">
        <v>38</v>
      </c>
      <c r="O124" s="72"/>
      <c r="P124" s="218">
        <f>O124*H124</f>
        <v>0</v>
      </c>
      <c r="Q124" s="218">
        <v>0</v>
      </c>
      <c r="R124" s="218">
        <f>Q124*H124</f>
        <v>0</v>
      </c>
      <c r="S124" s="218">
        <v>0</v>
      </c>
      <c r="T124" s="219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0" t="s">
        <v>179</v>
      </c>
      <c r="AT124" s="220" t="s">
        <v>174</v>
      </c>
      <c r="AU124" s="220" t="s">
        <v>81</v>
      </c>
      <c r="AY124" s="18" t="s">
        <v>172</v>
      </c>
      <c r="BE124" s="221">
        <f>IF(N124="základní",J124,0)</f>
        <v>0</v>
      </c>
      <c r="BF124" s="221">
        <f>IF(N124="snížená",J124,0)</f>
        <v>0</v>
      </c>
      <c r="BG124" s="221">
        <f>IF(N124="zákl. přenesená",J124,0)</f>
        <v>0</v>
      </c>
      <c r="BH124" s="221">
        <f>IF(N124="sníž. přenesená",J124,0)</f>
        <v>0</v>
      </c>
      <c r="BI124" s="221">
        <f>IF(N124="nulová",J124,0)</f>
        <v>0</v>
      </c>
      <c r="BJ124" s="18" t="s">
        <v>81</v>
      </c>
      <c r="BK124" s="221">
        <f>ROUND(I124*H124,2)</f>
        <v>0</v>
      </c>
      <c r="BL124" s="18" t="s">
        <v>179</v>
      </c>
      <c r="BM124" s="220" t="s">
        <v>83</v>
      </c>
    </row>
    <row r="125" spans="1:65" s="13" customFormat="1">
      <c r="B125" s="222"/>
      <c r="C125" s="223"/>
      <c r="D125" s="224" t="s">
        <v>180</v>
      </c>
      <c r="E125" s="225" t="s">
        <v>1</v>
      </c>
      <c r="F125" s="226" t="s">
        <v>1751</v>
      </c>
      <c r="G125" s="223"/>
      <c r="H125" s="225" t="s">
        <v>1</v>
      </c>
      <c r="I125" s="227"/>
      <c r="J125" s="223"/>
      <c r="K125" s="223"/>
      <c r="L125" s="228"/>
      <c r="M125" s="229"/>
      <c r="N125" s="230"/>
      <c r="O125" s="230"/>
      <c r="P125" s="230"/>
      <c r="Q125" s="230"/>
      <c r="R125" s="230"/>
      <c r="S125" s="230"/>
      <c r="T125" s="231"/>
      <c r="AT125" s="232" t="s">
        <v>180</v>
      </c>
      <c r="AU125" s="232" t="s">
        <v>81</v>
      </c>
      <c r="AV125" s="13" t="s">
        <v>81</v>
      </c>
      <c r="AW125" s="13" t="s">
        <v>30</v>
      </c>
      <c r="AX125" s="13" t="s">
        <v>73</v>
      </c>
      <c r="AY125" s="232" t="s">
        <v>172</v>
      </c>
    </row>
    <row r="126" spans="1:65" s="14" customFormat="1">
      <c r="B126" s="233"/>
      <c r="C126" s="234"/>
      <c r="D126" s="224" t="s">
        <v>180</v>
      </c>
      <c r="E126" s="235" t="s">
        <v>1</v>
      </c>
      <c r="F126" s="236" t="s">
        <v>460</v>
      </c>
      <c r="G126" s="234"/>
      <c r="H126" s="237">
        <v>90</v>
      </c>
      <c r="I126" s="238"/>
      <c r="J126" s="234"/>
      <c r="K126" s="234"/>
      <c r="L126" s="239"/>
      <c r="M126" s="240"/>
      <c r="N126" s="241"/>
      <c r="O126" s="241"/>
      <c r="P126" s="241"/>
      <c r="Q126" s="241"/>
      <c r="R126" s="241"/>
      <c r="S126" s="241"/>
      <c r="T126" s="242"/>
      <c r="AT126" s="243" t="s">
        <v>180</v>
      </c>
      <c r="AU126" s="243" t="s">
        <v>81</v>
      </c>
      <c r="AV126" s="14" t="s">
        <v>83</v>
      </c>
      <c r="AW126" s="14" t="s">
        <v>30</v>
      </c>
      <c r="AX126" s="14" t="s">
        <v>73</v>
      </c>
      <c r="AY126" s="243" t="s">
        <v>172</v>
      </c>
    </row>
    <row r="127" spans="1:65" s="15" customFormat="1">
      <c r="B127" s="244"/>
      <c r="C127" s="245"/>
      <c r="D127" s="224" t="s">
        <v>180</v>
      </c>
      <c r="E127" s="246" t="s">
        <v>1</v>
      </c>
      <c r="F127" s="247" t="s">
        <v>186</v>
      </c>
      <c r="G127" s="245"/>
      <c r="H127" s="248">
        <v>90</v>
      </c>
      <c r="I127" s="249"/>
      <c r="J127" s="245"/>
      <c r="K127" s="245"/>
      <c r="L127" s="250"/>
      <c r="M127" s="251"/>
      <c r="N127" s="252"/>
      <c r="O127" s="252"/>
      <c r="P127" s="252"/>
      <c r="Q127" s="252"/>
      <c r="R127" s="252"/>
      <c r="S127" s="252"/>
      <c r="T127" s="253"/>
      <c r="AT127" s="254" t="s">
        <v>180</v>
      </c>
      <c r="AU127" s="254" t="s">
        <v>81</v>
      </c>
      <c r="AV127" s="15" t="s">
        <v>179</v>
      </c>
      <c r="AW127" s="15" t="s">
        <v>30</v>
      </c>
      <c r="AX127" s="15" t="s">
        <v>81</v>
      </c>
      <c r="AY127" s="254" t="s">
        <v>172</v>
      </c>
    </row>
    <row r="128" spans="1:65" s="2" customFormat="1" ht="16.5" customHeight="1">
      <c r="A128" s="35"/>
      <c r="B128" s="36"/>
      <c r="C128" s="209" t="s">
        <v>83</v>
      </c>
      <c r="D128" s="209" t="s">
        <v>174</v>
      </c>
      <c r="E128" s="210" t="s">
        <v>1752</v>
      </c>
      <c r="F128" s="211" t="s">
        <v>1753</v>
      </c>
      <c r="G128" s="212" t="s">
        <v>245</v>
      </c>
      <c r="H128" s="213">
        <v>20</v>
      </c>
      <c r="I128" s="214"/>
      <c r="J128" s="215">
        <f>ROUND(I128*H128,2)</f>
        <v>0</v>
      </c>
      <c r="K128" s="211" t="s">
        <v>1</v>
      </c>
      <c r="L128" s="40"/>
      <c r="M128" s="216" t="s">
        <v>1</v>
      </c>
      <c r="N128" s="217" t="s">
        <v>38</v>
      </c>
      <c r="O128" s="72"/>
      <c r="P128" s="218">
        <f>O128*H128</f>
        <v>0</v>
      </c>
      <c r="Q128" s="218">
        <v>0</v>
      </c>
      <c r="R128" s="218">
        <f>Q128*H128</f>
        <v>0</v>
      </c>
      <c r="S128" s="218">
        <v>0</v>
      </c>
      <c r="T128" s="219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0" t="s">
        <v>179</v>
      </c>
      <c r="AT128" s="220" t="s">
        <v>174</v>
      </c>
      <c r="AU128" s="220" t="s">
        <v>81</v>
      </c>
      <c r="AY128" s="18" t="s">
        <v>172</v>
      </c>
      <c r="BE128" s="221">
        <f>IF(N128="základní",J128,0)</f>
        <v>0</v>
      </c>
      <c r="BF128" s="221">
        <f>IF(N128="snížená",J128,0)</f>
        <v>0</v>
      </c>
      <c r="BG128" s="221">
        <f>IF(N128="zákl. přenesená",J128,0)</f>
        <v>0</v>
      </c>
      <c r="BH128" s="221">
        <f>IF(N128="sníž. přenesená",J128,0)</f>
        <v>0</v>
      </c>
      <c r="BI128" s="221">
        <f>IF(N128="nulová",J128,0)</f>
        <v>0</v>
      </c>
      <c r="BJ128" s="18" t="s">
        <v>81</v>
      </c>
      <c r="BK128" s="221">
        <f>ROUND(I128*H128,2)</f>
        <v>0</v>
      </c>
      <c r="BL128" s="18" t="s">
        <v>179</v>
      </c>
      <c r="BM128" s="220" t="s">
        <v>179</v>
      </c>
    </row>
    <row r="129" spans="1:65" s="13" customFormat="1">
      <c r="B129" s="222"/>
      <c r="C129" s="223"/>
      <c r="D129" s="224" t="s">
        <v>180</v>
      </c>
      <c r="E129" s="225" t="s">
        <v>1</v>
      </c>
      <c r="F129" s="226" t="s">
        <v>1754</v>
      </c>
      <c r="G129" s="223"/>
      <c r="H129" s="225" t="s">
        <v>1</v>
      </c>
      <c r="I129" s="227"/>
      <c r="J129" s="223"/>
      <c r="K129" s="223"/>
      <c r="L129" s="228"/>
      <c r="M129" s="229"/>
      <c r="N129" s="230"/>
      <c r="O129" s="230"/>
      <c r="P129" s="230"/>
      <c r="Q129" s="230"/>
      <c r="R129" s="230"/>
      <c r="S129" s="230"/>
      <c r="T129" s="231"/>
      <c r="AT129" s="232" t="s">
        <v>180</v>
      </c>
      <c r="AU129" s="232" t="s">
        <v>81</v>
      </c>
      <c r="AV129" s="13" t="s">
        <v>81</v>
      </c>
      <c r="AW129" s="13" t="s">
        <v>30</v>
      </c>
      <c r="AX129" s="13" t="s">
        <v>73</v>
      </c>
      <c r="AY129" s="232" t="s">
        <v>172</v>
      </c>
    </row>
    <row r="130" spans="1:65" s="14" customFormat="1">
      <c r="B130" s="233"/>
      <c r="C130" s="234"/>
      <c r="D130" s="224" t="s">
        <v>180</v>
      </c>
      <c r="E130" s="235" t="s">
        <v>1</v>
      </c>
      <c r="F130" s="236" t="s">
        <v>234</v>
      </c>
      <c r="G130" s="234"/>
      <c r="H130" s="237">
        <v>20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AT130" s="243" t="s">
        <v>180</v>
      </c>
      <c r="AU130" s="243" t="s">
        <v>81</v>
      </c>
      <c r="AV130" s="14" t="s">
        <v>83</v>
      </c>
      <c r="AW130" s="14" t="s">
        <v>30</v>
      </c>
      <c r="AX130" s="14" t="s">
        <v>73</v>
      </c>
      <c r="AY130" s="243" t="s">
        <v>172</v>
      </c>
    </row>
    <row r="131" spans="1:65" s="15" customFormat="1">
      <c r="B131" s="244"/>
      <c r="C131" s="245"/>
      <c r="D131" s="224" t="s">
        <v>180</v>
      </c>
      <c r="E131" s="246" t="s">
        <v>1</v>
      </c>
      <c r="F131" s="247" t="s">
        <v>186</v>
      </c>
      <c r="G131" s="245"/>
      <c r="H131" s="248">
        <v>20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AT131" s="254" t="s">
        <v>180</v>
      </c>
      <c r="AU131" s="254" t="s">
        <v>81</v>
      </c>
      <c r="AV131" s="15" t="s">
        <v>179</v>
      </c>
      <c r="AW131" s="15" t="s">
        <v>30</v>
      </c>
      <c r="AX131" s="15" t="s">
        <v>81</v>
      </c>
      <c r="AY131" s="254" t="s">
        <v>172</v>
      </c>
    </row>
    <row r="132" spans="1:65" s="2" customFormat="1" ht="21.75" customHeight="1">
      <c r="A132" s="35"/>
      <c r="B132" s="36"/>
      <c r="C132" s="209" t="s">
        <v>192</v>
      </c>
      <c r="D132" s="209" t="s">
        <v>174</v>
      </c>
      <c r="E132" s="210" t="s">
        <v>1755</v>
      </c>
      <c r="F132" s="211" t="s">
        <v>1756</v>
      </c>
      <c r="G132" s="212" t="s">
        <v>245</v>
      </c>
      <c r="H132" s="213">
        <v>1917</v>
      </c>
      <c r="I132" s="214"/>
      <c r="J132" s="215">
        <f>ROUND(I132*H132,2)</f>
        <v>0</v>
      </c>
      <c r="K132" s="211" t="s">
        <v>1</v>
      </c>
      <c r="L132" s="40"/>
      <c r="M132" s="216" t="s">
        <v>1</v>
      </c>
      <c r="N132" s="217" t="s">
        <v>38</v>
      </c>
      <c r="O132" s="72"/>
      <c r="P132" s="218">
        <f>O132*H132</f>
        <v>0</v>
      </c>
      <c r="Q132" s="218">
        <v>0</v>
      </c>
      <c r="R132" s="218">
        <f>Q132*H132</f>
        <v>0</v>
      </c>
      <c r="S132" s="218">
        <v>0</v>
      </c>
      <c r="T132" s="219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0" t="s">
        <v>179</v>
      </c>
      <c r="AT132" s="220" t="s">
        <v>174</v>
      </c>
      <c r="AU132" s="220" t="s">
        <v>81</v>
      </c>
      <c r="AY132" s="18" t="s">
        <v>172</v>
      </c>
      <c r="BE132" s="221">
        <f>IF(N132="základní",J132,0)</f>
        <v>0</v>
      </c>
      <c r="BF132" s="221">
        <f>IF(N132="snížená",J132,0)</f>
        <v>0</v>
      </c>
      <c r="BG132" s="221">
        <f>IF(N132="zákl. přenesená",J132,0)</f>
        <v>0</v>
      </c>
      <c r="BH132" s="221">
        <f>IF(N132="sníž. přenesená",J132,0)</f>
        <v>0</v>
      </c>
      <c r="BI132" s="221">
        <f>IF(N132="nulová",J132,0)</f>
        <v>0</v>
      </c>
      <c r="BJ132" s="18" t="s">
        <v>81</v>
      </c>
      <c r="BK132" s="221">
        <f>ROUND(I132*H132,2)</f>
        <v>0</v>
      </c>
      <c r="BL132" s="18" t="s">
        <v>179</v>
      </c>
      <c r="BM132" s="220" t="s">
        <v>199</v>
      </c>
    </row>
    <row r="133" spans="1:65" s="13" customFormat="1">
      <c r="B133" s="222"/>
      <c r="C133" s="223"/>
      <c r="D133" s="224" t="s">
        <v>180</v>
      </c>
      <c r="E133" s="225" t="s">
        <v>1</v>
      </c>
      <c r="F133" s="226" t="s">
        <v>1757</v>
      </c>
      <c r="G133" s="223"/>
      <c r="H133" s="225" t="s">
        <v>1</v>
      </c>
      <c r="I133" s="227"/>
      <c r="J133" s="223"/>
      <c r="K133" s="223"/>
      <c r="L133" s="228"/>
      <c r="M133" s="229"/>
      <c r="N133" s="230"/>
      <c r="O133" s="230"/>
      <c r="P133" s="230"/>
      <c r="Q133" s="230"/>
      <c r="R133" s="230"/>
      <c r="S133" s="230"/>
      <c r="T133" s="231"/>
      <c r="AT133" s="232" t="s">
        <v>180</v>
      </c>
      <c r="AU133" s="232" t="s">
        <v>81</v>
      </c>
      <c r="AV133" s="13" t="s">
        <v>81</v>
      </c>
      <c r="AW133" s="13" t="s">
        <v>30</v>
      </c>
      <c r="AX133" s="13" t="s">
        <v>73</v>
      </c>
      <c r="AY133" s="232" t="s">
        <v>172</v>
      </c>
    </row>
    <row r="134" spans="1:65" s="14" customFormat="1">
      <c r="B134" s="233"/>
      <c r="C134" s="234"/>
      <c r="D134" s="224" t="s">
        <v>180</v>
      </c>
      <c r="E134" s="235" t="s">
        <v>1</v>
      </c>
      <c r="F134" s="236" t="s">
        <v>1758</v>
      </c>
      <c r="G134" s="234"/>
      <c r="H134" s="237">
        <v>1255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AT134" s="243" t="s">
        <v>180</v>
      </c>
      <c r="AU134" s="243" t="s">
        <v>81</v>
      </c>
      <c r="AV134" s="14" t="s">
        <v>83</v>
      </c>
      <c r="AW134" s="14" t="s">
        <v>30</v>
      </c>
      <c r="AX134" s="14" t="s">
        <v>73</v>
      </c>
      <c r="AY134" s="243" t="s">
        <v>172</v>
      </c>
    </row>
    <row r="135" spans="1:65" s="13" customFormat="1">
      <c r="B135" s="222"/>
      <c r="C135" s="223"/>
      <c r="D135" s="224" t="s">
        <v>180</v>
      </c>
      <c r="E135" s="225" t="s">
        <v>1</v>
      </c>
      <c r="F135" s="226" t="s">
        <v>1759</v>
      </c>
      <c r="G135" s="223"/>
      <c r="H135" s="225" t="s">
        <v>1</v>
      </c>
      <c r="I135" s="227"/>
      <c r="J135" s="223"/>
      <c r="K135" s="223"/>
      <c r="L135" s="228"/>
      <c r="M135" s="229"/>
      <c r="N135" s="230"/>
      <c r="O135" s="230"/>
      <c r="P135" s="230"/>
      <c r="Q135" s="230"/>
      <c r="R135" s="230"/>
      <c r="S135" s="230"/>
      <c r="T135" s="231"/>
      <c r="AT135" s="232" t="s">
        <v>180</v>
      </c>
      <c r="AU135" s="232" t="s">
        <v>81</v>
      </c>
      <c r="AV135" s="13" t="s">
        <v>81</v>
      </c>
      <c r="AW135" s="13" t="s">
        <v>30</v>
      </c>
      <c r="AX135" s="13" t="s">
        <v>73</v>
      </c>
      <c r="AY135" s="232" t="s">
        <v>172</v>
      </c>
    </row>
    <row r="136" spans="1:65" s="14" customFormat="1">
      <c r="B136" s="233"/>
      <c r="C136" s="234"/>
      <c r="D136" s="224" t="s">
        <v>180</v>
      </c>
      <c r="E136" s="235" t="s">
        <v>1</v>
      </c>
      <c r="F136" s="236" t="s">
        <v>1760</v>
      </c>
      <c r="G136" s="234"/>
      <c r="H136" s="237">
        <v>662</v>
      </c>
      <c r="I136" s="238"/>
      <c r="J136" s="234"/>
      <c r="K136" s="234"/>
      <c r="L136" s="239"/>
      <c r="M136" s="240"/>
      <c r="N136" s="241"/>
      <c r="O136" s="241"/>
      <c r="P136" s="241"/>
      <c r="Q136" s="241"/>
      <c r="R136" s="241"/>
      <c r="S136" s="241"/>
      <c r="T136" s="242"/>
      <c r="AT136" s="243" t="s">
        <v>180</v>
      </c>
      <c r="AU136" s="243" t="s">
        <v>81</v>
      </c>
      <c r="AV136" s="14" t="s">
        <v>83</v>
      </c>
      <c r="AW136" s="14" t="s">
        <v>30</v>
      </c>
      <c r="AX136" s="14" t="s">
        <v>73</v>
      </c>
      <c r="AY136" s="243" t="s">
        <v>172</v>
      </c>
    </row>
    <row r="137" spans="1:65" s="15" customFormat="1">
      <c r="B137" s="244"/>
      <c r="C137" s="245"/>
      <c r="D137" s="224" t="s">
        <v>180</v>
      </c>
      <c r="E137" s="246" t="s">
        <v>1</v>
      </c>
      <c r="F137" s="247" t="s">
        <v>186</v>
      </c>
      <c r="G137" s="245"/>
      <c r="H137" s="248">
        <v>1917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AT137" s="254" t="s">
        <v>180</v>
      </c>
      <c r="AU137" s="254" t="s">
        <v>81</v>
      </c>
      <c r="AV137" s="15" t="s">
        <v>179</v>
      </c>
      <c r="AW137" s="15" t="s">
        <v>30</v>
      </c>
      <c r="AX137" s="15" t="s">
        <v>81</v>
      </c>
      <c r="AY137" s="254" t="s">
        <v>172</v>
      </c>
    </row>
    <row r="138" spans="1:65" s="2" customFormat="1" ht="16.5" customHeight="1">
      <c r="A138" s="35"/>
      <c r="B138" s="36"/>
      <c r="C138" s="209" t="s">
        <v>179</v>
      </c>
      <c r="D138" s="209" t="s">
        <v>174</v>
      </c>
      <c r="E138" s="210" t="s">
        <v>1761</v>
      </c>
      <c r="F138" s="211" t="s">
        <v>1762</v>
      </c>
      <c r="G138" s="212" t="s">
        <v>245</v>
      </c>
      <c r="H138" s="213">
        <v>1917</v>
      </c>
      <c r="I138" s="214"/>
      <c r="J138" s="215">
        <f>ROUND(I138*H138,2)</f>
        <v>0</v>
      </c>
      <c r="K138" s="211" t="s">
        <v>1</v>
      </c>
      <c r="L138" s="40"/>
      <c r="M138" s="216" t="s">
        <v>1</v>
      </c>
      <c r="N138" s="217" t="s">
        <v>38</v>
      </c>
      <c r="O138" s="72"/>
      <c r="P138" s="218">
        <f>O138*H138</f>
        <v>0</v>
      </c>
      <c r="Q138" s="218">
        <v>0</v>
      </c>
      <c r="R138" s="218">
        <f>Q138*H138</f>
        <v>0</v>
      </c>
      <c r="S138" s="218">
        <v>0</v>
      </c>
      <c r="T138" s="219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0" t="s">
        <v>179</v>
      </c>
      <c r="AT138" s="220" t="s">
        <v>174</v>
      </c>
      <c r="AU138" s="220" t="s">
        <v>81</v>
      </c>
      <c r="AY138" s="18" t="s">
        <v>172</v>
      </c>
      <c r="BE138" s="221">
        <f>IF(N138="základní",J138,0)</f>
        <v>0</v>
      </c>
      <c r="BF138" s="221">
        <f>IF(N138="snížená",J138,0)</f>
        <v>0</v>
      </c>
      <c r="BG138" s="221">
        <f>IF(N138="zákl. přenesená",J138,0)</f>
        <v>0</v>
      </c>
      <c r="BH138" s="221">
        <f>IF(N138="sníž. přenesená",J138,0)</f>
        <v>0</v>
      </c>
      <c r="BI138" s="221">
        <f>IF(N138="nulová",J138,0)</f>
        <v>0</v>
      </c>
      <c r="BJ138" s="18" t="s">
        <v>81</v>
      </c>
      <c r="BK138" s="221">
        <f>ROUND(I138*H138,2)</f>
        <v>0</v>
      </c>
      <c r="BL138" s="18" t="s">
        <v>179</v>
      </c>
      <c r="BM138" s="220" t="s">
        <v>205</v>
      </c>
    </row>
    <row r="139" spans="1:65" s="13" customFormat="1">
      <c r="B139" s="222"/>
      <c r="C139" s="223"/>
      <c r="D139" s="224" t="s">
        <v>180</v>
      </c>
      <c r="E139" s="225" t="s">
        <v>1</v>
      </c>
      <c r="F139" s="226" t="s">
        <v>1757</v>
      </c>
      <c r="G139" s="223"/>
      <c r="H139" s="225" t="s">
        <v>1</v>
      </c>
      <c r="I139" s="227"/>
      <c r="J139" s="223"/>
      <c r="K139" s="223"/>
      <c r="L139" s="228"/>
      <c r="M139" s="229"/>
      <c r="N139" s="230"/>
      <c r="O139" s="230"/>
      <c r="P139" s="230"/>
      <c r="Q139" s="230"/>
      <c r="R139" s="230"/>
      <c r="S139" s="230"/>
      <c r="T139" s="231"/>
      <c r="AT139" s="232" t="s">
        <v>180</v>
      </c>
      <c r="AU139" s="232" t="s">
        <v>81</v>
      </c>
      <c r="AV139" s="13" t="s">
        <v>81</v>
      </c>
      <c r="AW139" s="13" t="s">
        <v>30</v>
      </c>
      <c r="AX139" s="13" t="s">
        <v>73</v>
      </c>
      <c r="AY139" s="232" t="s">
        <v>172</v>
      </c>
    </row>
    <row r="140" spans="1:65" s="14" customFormat="1">
      <c r="B140" s="233"/>
      <c r="C140" s="234"/>
      <c r="D140" s="224" t="s">
        <v>180</v>
      </c>
      <c r="E140" s="235" t="s">
        <v>1</v>
      </c>
      <c r="F140" s="236" t="s">
        <v>1758</v>
      </c>
      <c r="G140" s="234"/>
      <c r="H140" s="237">
        <v>1255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AT140" s="243" t="s">
        <v>180</v>
      </c>
      <c r="AU140" s="243" t="s">
        <v>81</v>
      </c>
      <c r="AV140" s="14" t="s">
        <v>83</v>
      </c>
      <c r="AW140" s="14" t="s">
        <v>30</v>
      </c>
      <c r="AX140" s="14" t="s">
        <v>73</v>
      </c>
      <c r="AY140" s="243" t="s">
        <v>172</v>
      </c>
    </row>
    <row r="141" spans="1:65" s="13" customFormat="1">
      <c r="B141" s="222"/>
      <c r="C141" s="223"/>
      <c r="D141" s="224" t="s">
        <v>180</v>
      </c>
      <c r="E141" s="225" t="s">
        <v>1</v>
      </c>
      <c r="F141" s="226" t="s">
        <v>1759</v>
      </c>
      <c r="G141" s="223"/>
      <c r="H141" s="225" t="s">
        <v>1</v>
      </c>
      <c r="I141" s="227"/>
      <c r="J141" s="223"/>
      <c r="K141" s="223"/>
      <c r="L141" s="228"/>
      <c r="M141" s="229"/>
      <c r="N141" s="230"/>
      <c r="O141" s="230"/>
      <c r="P141" s="230"/>
      <c r="Q141" s="230"/>
      <c r="R141" s="230"/>
      <c r="S141" s="230"/>
      <c r="T141" s="231"/>
      <c r="AT141" s="232" t="s">
        <v>180</v>
      </c>
      <c r="AU141" s="232" t="s">
        <v>81</v>
      </c>
      <c r="AV141" s="13" t="s">
        <v>81</v>
      </c>
      <c r="AW141" s="13" t="s">
        <v>30</v>
      </c>
      <c r="AX141" s="13" t="s">
        <v>73</v>
      </c>
      <c r="AY141" s="232" t="s">
        <v>172</v>
      </c>
    </row>
    <row r="142" spans="1:65" s="14" customFormat="1">
      <c r="B142" s="233"/>
      <c r="C142" s="234"/>
      <c r="D142" s="224" t="s">
        <v>180</v>
      </c>
      <c r="E142" s="235" t="s">
        <v>1</v>
      </c>
      <c r="F142" s="236" t="s">
        <v>1760</v>
      </c>
      <c r="G142" s="234"/>
      <c r="H142" s="237">
        <v>662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AT142" s="243" t="s">
        <v>180</v>
      </c>
      <c r="AU142" s="243" t="s">
        <v>81</v>
      </c>
      <c r="AV142" s="14" t="s">
        <v>83</v>
      </c>
      <c r="AW142" s="14" t="s">
        <v>30</v>
      </c>
      <c r="AX142" s="14" t="s">
        <v>73</v>
      </c>
      <c r="AY142" s="243" t="s">
        <v>172</v>
      </c>
    </row>
    <row r="143" spans="1:65" s="15" customFormat="1">
      <c r="B143" s="244"/>
      <c r="C143" s="245"/>
      <c r="D143" s="224" t="s">
        <v>180</v>
      </c>
      <c r="E143" s="246" t="s">
        <v>1</v>
      </c>
      <c r="F143" s="247" t="s">
        <v>186</v>
      </c>
      <c r="G143" s="245"/>
      <c r="H143" s="248">
        <v>1917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AT143" s="254" t="s">
        <v>180</v>
      </c>
      <c r="AU143" s="254" t="s">
        <v>81</v>
      </c>
      <c r="AV143" s="15" t="s">
        <v>179</v>
      </c>
      <c r="AW143" s="15" t="s">
        <v>30</v>
      </c>
      <c r="AX143" s="15" t="s">
        <v>81</v>
      </c>
      <c r="AY143" s="254" t="s">
        <v>172</v>
      </c>
    </row>
    <row r="144" spans="1:65" s="2" customFormat="1" ht="21.75" customHeight="1">
      <c r="A144" s="35"/>
      <c r="B144" s="36"/>
      <c r="C144" s="209" t="s">
        <v>202</v>
      </c>
      <c r="D144" s="209" t="s">
        <v>174</v>
      </c>
      <c r="E144" s="210" t="s">
        <v>1763</v>
      </c>
      <c r="F144" s="211" t="s">
        <v>1764</v>
      </c>
      <c r="G144" s="212" t="s">
        <v>245</v>
      </c>
      <c r="H144" s="213">
        <v>1917</v>
      </c>
      <c r="I144" s="214"/>
      <c r="J144" s="215">
        <f>ROUND(I144*H144,2)</f>
        <v>0</v>
      </c>
      <c r="K144" s="211" t="s">
        <v>1</v>
      </c>
      <c r="L144" s="40"/>
      <c r="M144" s="216" t="s">
        <v>1</v>
      </c>
      <c r="N144" s="217" t="s">
        <v>38</v>
      </c>
      <c r="O144" s="72"/>
      <c r="P144" s="218">
        <f>O144*H144</f>
        <v>0</v>
      </c>
      <c r="Q144" s="218">
        <v>0</v>
      </c>
      <c r="R144" s="218">
        <f>Q144*H144</f>
        <v>0</v>
      </c>
      <c r="S144" s="218">
        <v>0</v>
      </c>
      <c r="T144" s="21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0" t="s">
        <v>179</v>
      </c>
      <c r="AT144" s="220" t="s">
        <v>174</v>
      </c>
      <c r="AU144" s="220" t="s">
        <v>81</v>
      </c>
      <c r="AY144" s="18" t="s">
        <v>172</v>
      </c>
      <c r="BE144" s="221">
        <f>IF(N144="základní",J144,0)</f>
        <v>0</v>
      </c>
      <c r="BF144" s="221">
        <f>IF(N144="snížená",J144,0)</f>
        <v>0</v>
      </c>
      <c r="BG144" s="221">
        <f>IF(N144="zákl. přenesená",J144,0)</f>
        <v>0</v>
      </c>
      <c r="BH144" s="221">
        <f>IF(N144="sníž. přenesená",J144,0)</f>
        <v>0</v>
      </c>
      <c r="BI144" s="221">
        <f>IF(N144="nulová",J144,0)</f>
        <v>0</v>
      </c>
      <c r="BJ144" s="18" t="s">
        <v>81</v>
      </c>
      <c r="BK144" s="221">
        <f>ROUND(I144*H144,2)</f>
        <v>0</v>
      </c>
      <c r="BL144" s="18" t="s">
        <v>179</v>
      </c>
      <c r="BM144" s="220" t="s">
        <v>208</v>
      </c>
    </row>
    <row r="145" spans="1:65" s="13" customFormat="1">
      <c r="B145" s="222"/>
      <c r="C145" s="223"/>
      <c r="D145" s="224" t="s">
        <v>180</v>
      </c>
      <c r="E145" s="225" t="s">
        <v>1</v>
      </c>
      <c r="F145" s="226" t="s">
        <v>1757</v>
      </c>
      <c r="G145" s="223"/>
      <c r="H145" s="225" t="s">
        <v>1</v>
      </c>
      <c r="I145" s="227"/>
      <c r="J145" s="223"/>
      <c r="K145" s="223"/>
      <c r="L145" s="228"/>
      <c r="M145" s="229"/>
      <c r="N145" s="230"/>
      <c r="O145" s="230"/>
      <c r="P145" s="230"/>
      <c r="Q145" s="230"/>
      <c r="R145" s="230"/>
      <c r="S145" s="230"/>
      <c r="T145" s="231"/>
      <c r="AT145" s="232" t="s">
        <v>180</v>
      </c>
      <c r="AU145" s="232" t="s">
        <v>81</v>
      </c>
      <c r="AV145" s="13" t="s">
        <v>81</v>
      </c>
      <c r="AW145" s="13" t="s">
        <v>30</v>
      </c>
      <c r="AX145" s="13" t="s">
        <v>73</v>
      </c>
      <c r="AY145" s="232" t="s">
        <v>172</v>
      </c>
    </row>
    <row r="146" spans="1:65" s="14" customFormat="1">
      <c r="B146" s="233"/>
      <c r="C146" s="234"/>
      <c r="D146" s="224" t="s">
        <v>180</v>
      </c>
      <c r="E146" s="235" t="s">
        <v>1</v>
      </c>
      <c r="F146" s="236" t="s">
        <v>1758</v>
      </c>
      <c r="G146" s="234"/>
      <c r="H146" s="237">
        <v>1255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AT146" s="243" t="s">
        <v>180</v>
      </c>
      <c r="AU146" s="243" t="s">
        <v>81</v>
      </c>
      <c r="AV146" s="14" t="s">
        <v>83</v>
      </c>
      <c r="AW146" s="14" t="s">
        <v>30</v>
      </c>
      <c r="AX146" s="14" t="s">
        <v>73</v>
      </c>
      <c r="AY146" s="243" t="s">
        <v>172</v>
      </c>
    </row>
    <row r="147" spans="1:65" s="13" customFormat="1">
      <c r="B147" s="222"/>
      <c r="C147" s="223"/>
      <c r="D147" s="224" t="s">
        <v>180</v>
      </c>
      <c r="E147" s="225" t="s">
        <v>1</v>
      </c>
      <c r="F147" s="226" t="s">
        <v>1759</v>
      </c>
      <c r="G147" s="223"/>
      <c r="H147" s="225" t="s">
        <v>1</v>
      </c>
      <c r="I147" s="227"/>
      <c r="J147" s="223"/>
      <c r="K147" s="223"/>
      <c r="L147" s="228"/>
      <c r="M147" s="229"/>
      <c r="N147" s="230"/>
      <c r="O147" s="230"/>
      <c r="P147" s="230"/>
      <c r="Q147" s="230"/>
      <c r="R147" s="230"/>
      <c r="S147" s="230"/>
      <c r="T147" s="231"/>
      <c r="AT147" s="232" t="s">
        <v>180</v>
      </c>
      <c r="AU147" s="232" t="s">
        <v>81</v>
      </c>
      <c r="AV147" s="13" t="s">
        <v>81</v>
      </c>
      <c r="AW147" s="13" t="s">
        <v>30</v>
      </c>
      <c r="AX147" s="13" t="s">
        <v>73</v>
      </c>
      <c r="AY147" s="232" t="s">
        <v>172</v>
      </c>
    </row>
    <row r="148" spans="1:65" s="14" customFormat="1">
      <c r="B148" s="233"/>
      <c r="C148" s="234"/>
      <c r="D148" s="224" t="s">
        <v>180</v>
      </c>
      <c r="E148" s="235" t="s">
        <v>1</v>
      </c>
      <c r="F148" s="236" t="s">
        <v>1760</v>
      </c>
      <c r="G148" s="234"/>
      <c r="H148" s="237">
        <v>662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AT148" s="243" t="s">
        <v>180</v>
      </c>
      <c r="AU148" s="243" t="s">
        <v>81</v>
      </c>
      <c r="AV148" s="14" t="s">
        <v>83</v>
      </c>
      <c r="AW148" s="14" t="s">
        <v>30</v>
      </c>
      <c r="AX148" s="14" t="s">
        <v>73</v>
      </c>
      <c r="AY148" s="243" t="s">
        <v>172</v>
      </c>
    </row>
    <row r="149" spans="1:65" s="15" customFormat="1">
      <c r="B149" s="244"/>
      <c r="C149" s="245"/>
      <c r="D149" s="224" t="s">
        <v>180</v>
      </c>
      <c r="E149" s="246" t="s">
        <v>1</v>
      </c>
      <c r="F149" s="247" t="s">
        <v>186</v>
      </c>
      <c r="G149" s="245"/>
      <c r="H149" s="248">
        <v>1917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AT149" s="254" t="s">
        <v>180</v>
      </c>
      <c r="AU149" s="254" t="s">
        <v>81</v>
      </c>
      <c r="AV149" s="15" t="s">
        <v>179</v>
      </c>
      <c r="AW149" s="15" t="s">
        <v>30</v>
      </c>
      <c r="AX149" s="15" t="s">
        <v>81</v>
      </c>
      <c r="AY149" s="254" t="s">
        <v>172</v>
      </c>
    </row>
    <row r="150" spans="1:65" s="2" customFormat="1" ht="16.5" customHeight="1">
      <c r="A150" s="35"/>
      <c r="B150" s="36"/>
      <c r="C150" s="209" t="s">
        <v>199</v>
      </c>
      <c r="D150" s="209" t="s">
        <v>174</v>
      </c>
      <c r="E150" s="210" t="s">
        <v>1765</v>
      </c>
      <c r="F150" s="211" t="s">
        <v>1766</v>
      </c>
      <c r="G150" s="212" t="s">
        <v>245</v>
      </c>
      <c r="H150" s="213">
        <v>1255</v>
      </c>
      <c r="I150" s="214"/>
      <c r="J150" s="215">
        <f>ROUND(I150*H150,2)</f>
        <v>0</v>
      </c>
      <c r="K150" s="211" t="s">
        <v>1</v>
      </c>
      <c r="L150" s="40"/>
      <c r="M150" s="216" t="s">
        <v>1</v>
      </c>
      <c r="N150" s="217" t="s">
        <v>38</v>
      </c>
      <c r="O150" s="72"/>
      <c r="P150" s="218">
        <f>O150*H150</f>
        <v>0</v>
      </c>
      <c r="Q150" s="218">
        <v>0</v>
      </c>
      <c r="R150" s="218">
        <f>Q150*H150</f>
        <v>0</v>
      </c>
      <c r="S150" s="218">
        <v>0</v>
      </c>
      <c r="T150" s="219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0" t="s">
        <v>179</v>
      </c>
      <c r="AT150" s="220" t="s">
        <v>174</v>
      </c>
      <c r="AU150" s="220" t="s">
        <v>81</v>
      </c>
      <c r="AY150" s="18" t="s">
        <v>172</v>
      </c>
      <c r="BE150" s="221">
        <f>IF(N150="základní",J150,0)</f>
        <v>0</v>
      </c>
      <c r="BF150" s="221">
        <f>IF(N150="snížená",J150,0)</f>
        <v>0</v>
      </c>
      <c r="BG150" s="221">
        <f>IF(N150="zákl. přenesená",J150,0)</f>
        <v>0</v>
      </c>
      <c r="BH150" s="221">
        <f>IF(N150="sníž. přenesená",J150,0)</f>
        <v>0</v>
      </c>
      <c r="BI150" s="221">
        <f>IF(N150="nulová",J150,0)</f>
        <v>0</v>
      </c>
      <c r="BJ150" s="18" t="s">
        <v>81</v>
      </c>
      <c r="BK150" s="221">
        <f>ROUND(I150*H150,2)</f>
        <v>0</v>
      </c>
      <c r="BL150" s="18" t="s">
        <v>179</v>
      </c>
      <c r="BM150" s="220" t="s">
        <v>212</v>
      </c>
    </row>
    <row r="151" spans="1:65" s="13" customFormat="1">
      <c r="B151" s="222"/>
      <c r="C151" s="223"/>
      <c r="D151" s="224" t="s">
        <v>180</v>
      </c>
      <c r="E151" s="225" t="s">
        <v>1</v>
      </c>
      <c r="F151" s="226" t="s">
        <v>1767</v>
      </c>
      <c r="G151" s="223"/>
      <c r="H151" s="225" t="s">
        <v>1</v>
      </c>
      <c r="I151" s="227"/>
      <c r="J151" s="223"/>
      <c r="K151" s="223"/>
      <c r="L151" s="228"/>
      <c r="M151" s="229"/>
      <c r="N151" s="230"/>
      <c r="O151" s="230"/>
      <c r="P151" s="230"/>
      <c r="Q151" s="230"/>
      <c r="R151" s="230"/>
      <c r="S151" s="230"/>
      <c r="T151" s="231"/>
      <c r="AT151" s="232" t="s">
        <v>180</v>
      </c>
      <c r="AU151" s="232" t="s">
        <v>81</v>
      </c>
      <c r="AV151" s="13" t="s">
        <v>81</v>
      </c>
      <c r="AW151" s="13" t="s">
        <v>30</v>
      </c>
      <c r="AX151" s="13" t="s">
        <v>73</v>
      </c>
      <c r="AY151" s="232" t="s">
        <v>172</v>
      </c>
    </row>
    <row r="152" spans="1:65" s="14" customFormat="1">
      <c r="B152" s="233"/>
      <c r="C152" s="234"/>
      <c r="D152" s="224" t="s">
        <v>180</v>
      </c>
      <c r="E152" s="235" t="s">
        <v>1</v>
      </c>
      <c r="F152" s="236" t="s">
        <v>1758</v>
      </c>
      <c r="G152" s="234"/>
      <c r="H152" s="237">
        <v>1255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AT152" s="243" t="s">
        <v>180</v>
      </c>
      <c r="AU152" s="243" t="s">
        <v>81</v>
      </c>
      <c r="AV152" s="14" t="s">
        <v>83</v>
      </c>
      <c r="AW152" s="14" t="s">
        <v>30</v>
      </c>
      <c r="AX152" s="14" t="s">
        <v>73</v>
      </c>
      <c r="AY152" s="243" t="s">
        <v>172</v>
      </c>
    </row>
    <row r="153" spans="1:65" s="15" customFormat="1">
      <c r="B153" s="244"/>
      <c r="C153" s="245"/>
      <c r="D153" s="224" t="s">
        <v>180</v>
      </c>
      <c r="E153" s="246" t="s">
        <v>1</v>
      </c>
      <c r="F153" s="247" t="s">
        <v>186</v>
      </c>
      <c r="G153" s="245"/>
      <c r="H153" s="248">
        <v>1255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AT153" s="254" t="s">
        <v>180</v>
      </c>
      <c r="AU153" s="254" t="s">
        <v>81</v>
      </c>
      <c r="AV153" s="15" t="s">
        <v>179</v>
      </c>
      <c r="AW153" s="15" t="s">
        <v>30</v>
      </c>
      <c r="AX153" s="15" t="s">
        <v>81</v>
      </c>
      <c r="AY153" s="254" t="s">
        <v>172</v>
      </c>
    </row>
    <row r="154" spans="1:65" s="2" customFormat="1" ht="16.5" customHeight="1">
      <c r="A154" s="35"/>
      <c r="B154" s="36"/>
      <c r="C154" s="209" t="s">
        <v>209</v>
      </c>
      <c r="D154" s="209" t="s">
        <v>174</v>
      </c>
      <c r="E154" s="210" t="s">
        <v>1768</v>
      </c>
      <c r="F154" s="211" t="s">
        <v>1769</v>
      </c>
      <c r="G154" s="212" t="s">
        <v>531</v>
      </c>
      <c r="H154" s="213">
        <v>2105</v>
      </c>
      <c r="I154" s="214"/>
      <c r="J154" s="215">
        <f>ROUND(I154*H154,2)</f>
        <v>0</v>
      </c>
      <c r="K154" s="211" t="s">
        <v>1</v>
      </c>
      <c r="L154" s="40"/>
      <c r="M154" s="216" t="s">
        <v>1</v>
      </c>
      <c r="N154" s="217" t="s">
        <v>38</v>
      </c>
      <c r="O154" s="72"/>
      <c r="P154" s="218">
        <f>O154*H154</f>
        <v>0</v>
      </c>
      <c r="Q154" s="218">
        <v>0</v>
      </c>
      <c r="R154" s="218">
        <f>Q154*H154</f>
        <v>0</v>
      </c>
      <c r="S154" s="218">
        <v>0</v>
      </c>
      <c r="T154" s="219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0" t="s">
        <v>179</v>
      </c>
      <c r="AT154" s="220" t="s">
        <v>174</v>
      </c>
      <c r="AU154" s="220" t="s">
        <v>81</v>
      </c>
      <c r="AY154" s="18" t="s">
        <v>172</v>
      </c>
      <c r="BE154" s="221">
        <f>IF(N154="základní",J154,0)</f>
        <v>0</v>
      </c>
      <c r="BF154" s="221">
        <f>IF(N154="snížená",J154,0)</f>
        <v>0</v>
      </c>
      <c r="BG154" s="221">
        <f>IF(N154="zákl. přenesená",J154,0)</f>
        <v>0</v>
      </c>
      <c r="BH154" s="221">
        <f>IF(N154="sníž. přenesená",J154,0)</f>
        <v>0</v>
      </c>
      <c r="BI154" s="221">
        <f>IF(N154="nulová",J154,0)</f>
        <v>0</v>
      </c>
      <c r="BJ154" s="18" t="s">
        <v>81</v>
      </c>
      <c r="BK154" s="221">
        <f>ROUND(I154*H154,2)</f>
        <v>0</v>
      </c>
      <c r="BL154" s="18" t="s">
        <v>179</v>
      </c>
      <c r="BM154" s="220" t="s">
        <v>215</v>
      </c>
    </row>
    <row r="155" spans="1:65" s="13" customFormat="1" ht="22.5">
      <c r="B155" s="222"/>
      <c r="C155" s="223"/>
      <c r="D155" s="224" t="s">
        <v>180</v>
      </c>
      <c r="E155" s="225" t="s">
        <v>1</v>
      </c>
      <c r="F155" s="226" t="s">
        <v>1770</v>
      </c>
      <c r="G155" s="223"/>
      <c r="H155" s="225" t="s">
        <v>1</v>
      </c>
      <c r="I155" s="227"/>
      <c r="J155" s="223"/>
      <c r="K155" s="223"/>
      <c r="L155" s="228"/>
      <c r="M155" s="229"/>
      <c r="N155" s="230"/>
      <c r="O155" s="230"/>
      <c r="P155" s="230"/>
      <c r="Q155" s="230"/>
      <c r="R155" s="230"/>
      <c r="S155" s="230"/>
      <c r="T155" s="231"/>
      <c r="AT155" s="232" t="s">
        <v>180</v>
      </c>
      <c r="AU155" s="232" t="s">
        <v>81</v>
      </c>
      <c r="AV155" s="13" t="s">
        <v>81</v>
      </c>
      <c r="AW155" s="13" t="s">
        <v>30</v>
      </c>
      <c r="AX155" s="13" t="s">
        <v>73</v>
      </c>
      <c r="AY155" s="232" t="s">
        <v>172</v>
      </c>
    </row>
    <row r="156" spans="1:65" s="14" customFormat="1">
      <c r="B156" s="233"/>
      <c r="C156" s="234"/>
      <c r="D156" s="224" t="s">
        <v>180</v>
      </c>
      <c r="E156" s="235" t="s">
        <v>1</v>
      </c>
      <c r="F156" s="236" t="s">
        <v>1771</v>
      </c>
      <c r="G156" s="234"/>
      <c r="H156" s="237">
        <v>1745</v>
      </c>
      <c r="I156" s="238"/>
      <c r="J156" s="234"/>
      <c r="K156" s="234"/>
      <c r="L156" s="239"/>
      <c r="M156" s="240"/>
      <c r="N156" s="241"/>
      <c r="O156" s="241"/>
      <c r="P156" s="241"/>
      <c r="Q156" s="241"/>
      <c r="R156" s="241"/>
      <c r="S156" s="241"/>
      <c r="T156" s="242"/>
      <c r="AT156" s="243" t="s">
        <v>180</v>
      </c>
      <c r="AU156" s="243" t="s">
        <v>81</v>
      </c>
      <c r="AV156" s="14" t="s">
        <v>83</v>
      </c>
      <c r="AW156" s="14" t="s">
        <v>30</v>
      </c>
      <c r="AX156" s="14" t="s">
        <v>73</v>
      </c>
      <c r="AY156" s="243" t="s">
        <v>172</v>
      </c>
    </row>
    <row r="157" spans="1:65" s="13" customFormat="1">
      <c r="B157" s="222"/>
      <c r="C157" s="223"/>
      <c r="D157" s="224" t="s">
        <v>180</v>
      </c>
      <c r="E157" s="225" t="s">
        <v>1</v>
      </c>
      <c r="F157" s="226" t="s">
        <v>1772</v>
      </c>
      <c r="G157" s="223"/>
      <c r="H157" s="225" t="s">
        <v>1</v>
      </c>
      <c r="I157" s="227"/>
      <c r="J157" s="223"/>
      <c r="K157" s="223"/>
      <c r="L157" s="228"/>
      <c r="M157" s="229"/>
      <c r="N157" s="230"/>
      <c r="O157" s="230"/>
      <c r="P157" s="230"/>
      <c r="Q157" s="230"/>
      <c r="R157" s="230"/>
      <c r="S157" s="230"/>
      <c r="T157" s="231"/>
      <c r="AT157" s="232" t="s">
        <v>180</v>
      </c>
      <c r="AU157" s="232" t="s">
        <v>81</v>
      </c>
      <c r="AV157" s="13" t="s">
        <v>81</v>
      </c>
      <c r="AW157" s="13" t="s">
        <v>30</v>
      </c>
      <c r="AX157" s="13" t="s">
        <v>73</v>
      </c>
      <c r="AY157" s="232" t="s">
        <v>172</v>
      </c>
    </row>
    <row r="158" spans="1:65" s="14" customFormat="1">
      <c r="B158" s="233"/>
      <c r="C158" s="234"/>
      <c r="D158" s="224" t="s">
        <v>180</v>
      </c>
      <c r="E158" s="235" t="s">
        <v>1</v>
      </c>
      <c r="F158" s="236" t="s">
        <v>1773</v>
      </c>
      <c r="G158" s="234"/>
      <c r="H158" s="237">
        <v>360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AT158" s="243" t="s">
        <v>180</v>
      </c>
      <c r="AU158" s="243" t="s">
        <v>81</v>
      </c>
      <c r="AV158" s="14" t="s">
        <v>83</v>
      </c>
      <c r="AW158" s="14" t="s">
        <v>30</v>
      </c>
      <c r="AX158" s="14" t="s">
        <v>73</v>
      </c>
      <c r="AY158" s="243" t="s">
        <v>172</v>
      </c>
    </row>
    <row r="159" spans="1:65" s="15" customFormat="1">
      <c r="B159" s="244"/>
      <c r="C159" s="245"/>
      <c r="D159" s="224" t="s">
        <v>180</v>
      </c>
      <c r="E159" s="246" t="s">
        <v>1</v>
      </c>
      <c r="F159" s="247" t="s">
        <v>186</v>
      </c>
      <c r="G159" s="245"/>
      <c r="H159" s="248">
        <v>2105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AT159" s="254" t="s">
        <v>180</v>
      </c>
      <c r="AU159" s="254" t="s">
        <v>81</v>
      </c>
      <c r="AV159" s="15" t="s">
        <v>179</v>
      </c>
      <c r="AW159" s="15" t="s">
        <v>30</v>
      </c>
      <c r="AX159" s="15" t="s">
        <v>81</v>
      </c>
      <c r="AY159" s="254" t="s">
        <v>172</v>
      </c>
    </row>
    <row r="160" spans="1:65" s="2" customFormat="1" ht="16.5" customHeight="1">
      <c r="A160" s="35"/>
      <c r="B160" s="36"/>
      <c r="C160" s="209" t="s">
        <v>205</v>
      </c>
      <c r="D160" s="209" t="s">
        <v>174</v>
      </c>
      <c r="E160" s="210" t="s">
        <v>1774</v>
      </c>
      <c r="F160" s="211" t="s">
        <v>1775</v>
      </c>
      <c r="G160" s="212" t="s">
        <v>531</v>
      </c>
      <c r="H160" s="213">
        <v>19</v>
      </c>
      <c r="I160" s="214"/>
      <c r="J160" s="215">
        <f>ROUND(I160*H160,2)</f>
        <v>0</v>
      </c>
      <c r="K160" s="211" t="s">
        <v>1</v>
      </c>
      <c r="L160" s="40"/>
      <c r="M160" s="216" t="s">
        <v>1</v>
      </c>
      <c r="N160" s="217" t="s">
        <v>38</v>
      </c>
      <c r="O160" s="72"/>
      <c r="P160" s="218">
        <f>O160*H160</f>
        <v>0</v>
      </c>
      <c r="Q160" s="218">
        <v>0</v>
      </c>
      <c r="R160" s="218">
        <f>Q160*H160</f>
        <v>0</v>
      </c>
      <c r="S160" s="218">
        <v>0</v>
      </c>
      <c r="T160" s="219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0" t="s">
        <v>179</v>
      </c>
      <c r="AT160" s="220" t="s">
        <v>174</v>
      </c>
      <c r="AU160" s="220" t="s">
        <v>81</v>
      </c>
      <c r="AY160" s="18" t="s">
        <v>172</v>
      </c>
      <c r="BE160" s="221">
        <f>IF(N160="základní",J160,0)</f>
        <v>0</v>
      </c>
      <c r="BF160" s="221">
        <f>IF(N160="snížená",J160,0)</f>
        <v>0</v>
      </c>
      <c r="BG160" s="221">
        <f>IF(N160="zákl. přenesená",J160,0)</f>
        <v>0</v>
      </c>
      <c r="BH160" s="221">
        <f>IF(N160="sníž. přenesená",J160,0)</f>
        <v>0</v>
      </c>
      <c r="BI160" s="221">
        <f>IF(N160="nulová",J160,0)</f>
        <v>0</v>
      </c>
      <c r="BJ160" s="18" t="s">
        <v>81</v>
      </c>
      <c r="BK160" s="221">
        <f>ROUND(I160*H160,2)</f>
        <v>0</v>
      </c>
      <c r="BL160" s="18" t="s">
        <v>179</v>
      </c>
      <c r="BM160" s="220" t="s">
        <v>223</v>
      </c>
    </row>
    <row r="161" spans="1:65" s="13" customFormat="1">
      <c r="B161" s="222"/>
      <c r="C161" s="223"/>
      <c r="D161" s="224" t="s">
        <v>180</v>
      </c>
      <c r="E161" s="225" t="s">
        <v>1</v>
      </c>
      <c r="F161" s="226" t="s">
        <v>1776</v>
      </c>
      <c r="G161" s="223"/>
      <c r="H161" s="225" t="s">
        <v>1</v>
      </c>
      <c r="I161" s="227"/>
      <c r="J161" s="223"/>
      <c r="K161" s="223"/>
      <c r="L161" s="228"/>
      <c r="M161" s="229"/>
      <c r="N161" s="230"/>
      <c r="O161" s="230"/>
      <c r="P161" s="230"/>
      <c r="Q161" s="230"/>
      <c r="R161" s="230"/>
      <c r="S161" s="230"/>
      <c r="T161" s="231"/>
      <c r="AT161" s="232" t="s">
        <v>180</v>
      </c>
      <c r="AU161" s="232" t="s">
        <v>81</v>
      </c>
      <c r="AV161" s="13" t="s">
        <v>81</v>
      </c>
      <c r="AW161" s="13" t="s">
        <v>30</v>
      </c>
      <c r="AX161" s="13" t="s">
        <v>73</v>
      </c>
      <c r="AY161" s="232" t="s">
        <v>172</v>
      </c>
    </row>
    <row r="162" spans="1:65" s="14" customFormat="1">
      <c r="B162" s="233"/>
      <c r="C162" s="234"/>
      <c r="D162" s="224" t="s">
        <v>180</v>
      </c>
      <c r="E162" s="235" t="s">
        <v>1</v>
      </c>
      <c r="F162" s="236" t="s">
        <v>179</v>
      </c>
      <c r="G162" s="234"/>
      <c r="H162" s="237">
        <v>4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AT162" s="243" t="s">
        <v>180</v>
      </c>
      <c r="AU162" s="243" t="s">
        <v>81</v>
      </c>
      <c r="AV162" s="14" t="s">
        <v>83</v>
      </c>
      <c r="AW162" s="14" t="s">
        <v>30</v>
      </c>
      <c r="AX162" s="14" t="s">
        <v>73</v>
      </c>
      <c r="AY162" s="243" t="s">
        <v>172</v>
      </c>
    </row>
    <row r="163" spans="1:65" s="13" customFormat="1">
      <c r="B163" s="222"/>
      <c r="C163" s="223"/>
      <c r="D163" s="224" t="s">
        <v>180</v>
      </c>
      <c r="E163" s="225" t="s">
        <v>1</v>
      </c>
      <c r="F163" s="226" t="s">
        <v>1777</v>
      </c>
      <c r="G163" s="223"/>
      <c r="H163" s="225" t="s">
        <v>1</v>
      </c>
      <c r="I163" s="227"/>
      <c r="J163" s="223"/>
      <c r="K163" s="223"/>
      <c r="L163" s="228"/>
      <c r="M163" s="229"/>
      <c r="N163" s="230"/>
      <c r="O163" s="230"/>
      <c r="P163" s="230"/>
      <c r="Q163" s="230"/>
      <c r="R163" s="230"/>
      <c r="S163" s="230"/>
      <c r="T163" s="231"/>
      <c r="AT163" s="232" t="s">
        <v>180</v>
      </c>
      <c r="AU163" s="232" t="s">
        <v>81</v>
      </c>
      <c r="AV163" s="13" t="s">
        <v>81</v>
      </c>
      <c r="AW163" s="13" t="s">
        <v>30</v>
      </c>
      <c r="AX163" s="13" t="s">
        <v>73</v>
      </c>
      <c r="AY163" s="232" t="s">
        <v>172</v>
      </c>
    </row>
    <row r="164" spans="1:65" s="14" customFormat="1">
      <c r="B164" s="233"/>
      <c r="C164" s="234"/>
      <c r="D164" s="224" t="s">
        <v>180</v>
      </c>
      <c r="E164" s="235" t="s">
        <v>1</v>
      </c>
      <c r="F164" s="236" t="s">
        <v>8</v>
      </c>
      <c r="G164" s="234"/>
      <c r="H164" s="237">
        <v>15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AT164" s="243" t="s">
        <v>180</v>
      </c>
      <c r="AU164" s="243" t="s">
        <v>81</v>
      </c>
      <c r="AV164" s="14" t="s">
        <v>83</v>
      </c>
      <c r="AW164" s="14" t="s">
        <v>30</v>
      </c>
      <c r="AX164" s="14" t="s">
        <v>73</v>
      </c>
      <c r="AY164" s="243" t="s">
        <v>172</v>
      </c>
    </row>
    <row r="165" spans="1:65" s="15" customFormat="1">
      <c r="B165" s="244"/>
      <c r="C165" s="245"/>
      <c r="D165" s="224" t="s">
        <v>180</v>
      </c>
      <c r="E165" s="246" t="s">
        <v>1</v>
      </c>
      <c r="F165" s="247" t="s">
        <v>186</v>
      </c>
      <c r="G165" s="245"/>
      <c r="H165" s="248">
        <v>19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AT165" s="254" t="s">
        <v>180</v>
      </c>
      <c r="AU165" s="254" t="s">
        <v>81</v>
      </c>
      <c r="AV165" s="15" t="s">
        <v>179</v>
      </c>
      <c r="AW165" s="15" t="s">
        <v>30</v>
      </c>
      <c r="AX165" s="15" t="s">
        <v>81</v>
      </c>
      <c r="AY165" s="254" t="s">
        <v>172</v>
      </c>
    </row>
    <row r="166" spans="1:65" s="2" customFormat="1" ht="21.75" customHeight="1">
      <c r="A166" s="35"/>
      <c r="B166" s="36"/>
      <c r="C166" s="209" t="s">
        <v>216</v>
      </c>
      <c r="D166" s="209" t="s">
        <v>174</v>
      </c>
      <c r="E166" s="210" t="s">
        <v>1778</v>
      </c>
      <c r="F166" s="211" t="s">
        <v>1779</v>
      </c>
      <c r="G166" s="212" t="s">
        <v>531</v>
      </c>
      <c r="H166" s="213">
        <v>6</v>
      </c>
      <c r="I166" s="214"/>
      <c r="J166" s="215">
        <f>ROUND(I166*H166,2)</f>
        <v>0</v>
      </c>
      <c r="K166" s="211" t="s">
        <v>1</v>
      </c>
      <c r="L166" s="40"/>
      <c r="M166" s="216" t="s">
        <v>1</v>
      </c>
      <c r="N166" s="217" t="s">
        <v>38</v>
      </c>
      <c r="O166" s="72"/>
      <c r="P166" s="218">
        <f>O166*H166</f>
        <v>0</v>
      </c>
      <c r="Q166" s="218">
        <v>0</v>
      </c>
      <c r="R166" s="218">
        <f>Q166*H166</f>
        <v>0</v>
      </c>
      <c r="S166" s="218">
        <v>0</v>
      </c>
      <c r="T166" s="219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0" t="s">
        <v>179</v>
      </c>
      <c r="AT166" s="220" t="s">
        <v>174</v>
      </c>
      <c r="AU166" s="220" t="s">
        <v>81</v>
      </c>
      <c r="AY166" s="18" t="s">
        <v>172</v>
      </c>
      <c r="BE166" s="221">
        <f>IF(N166="základní",J166,0)</f>
        <v>0</v>
      </c>
      <c r="BF166" s="221">
        <f>IF(N166="snížená",J166,0)</f>
        <v>0</v>
      </c>
      <c r="BG166" s="221">
        <f>IF(N166="zákl. přenesená",J166,0)</f>
        <v>0</v>
      </c>
      <c r="BH166" s="221">
        <f>IF(N166="sníž. přenesená",J166,0)</f>
        <v>0</v>
      </c>
      <c r="BI166" s="221">
        <f>IF(N166="nulová",J166,0)</f>
        <v>0</v>
      </c>
      <c r="BJ166" s="18" t="s">
        <v>81</v>
      </c>
      <c r="BK166" s="221">
        <f>ROUND(I166*H166,2)</f>
        <v>0</v>
      </c>
      <c r="BL166" s="18" t="s">
        <v>179</v>
      </c>
      <c r="BM166" s="220" t="s">
        <v>229</v>
      </c>
    </row>
    <row r="167" spans="1:65" s="13" customFormat="1">
      <c r="B167" s="222"/>
      <c r="C167" s="223"/>
      <c r="D167" s="224" t="s">
        <v>180</v>
      </c>
      <c r="E167" s="225" t="s">
        <v>1</v>
      </c>
      <c r="F167" s="226" t="s">
        <v>1780</v>
      </c>
      <c r="G167" s="223"/>
      <c r="H167" s="225" t="s">
        <v>1</v>
      </c>
      <c r="I167" s="227"/>
      <c r="J167" s="223"/>
      <c r="K167" s="223"/>
      <c r="L167" s="228"/>
      <c r="M167" s="229"/>
      <c r="N167" s="230"/>
      <c r="O167" s="230"/>
      <c r="P167" s="230"/>
      <c r="Q167" s="230"/>
      <c r="R167" s="230"/>
      <c r="S167" s="230"/>
      <c r="T167" s="231"/>
      <c r="AT167" s="232" t="s">
        <v>180</v>
      </c>
      <c r="AU167" s="232" t="s">
        <v>81</v>
      </c>
      <c r="AV167" s="13" t="s">
        <v>81</v>
      </c>
      <c r="AW167" s="13" t="s">
        <v>30</v>
      </c>
      <c r="AX167" s="13" t="s">
        <v>73</v>
      </c>
      <c r="AY167" s="232" t="s">
        <v>172</v>
      </c>
    </row>
    <row r="168" spans="1:65" s="14" customFormat="1">
      <c r="B168" s="233"/>
      <c r="C168" s="234"/>
      <c r="D168" s="224" t="s">
        <v>180</v>
      </c>
      <c r="E168" s="235" t="s">
        <v>1</v>
      </c>
      <c r="F168" s="236" t="s">
        <v>199</v>
      </c>
      <c r="G168" s="234"/>
      <c r="H168" s="237">
        <v>6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AT168" s="243" t="s">
        <v>180</v>
      </c>
      <c r="AU168" s="243" t="s">
        <v>81</v>
      </c>
      <c r="AV168" s="14" t="s">
        <v>83</v>
      </c>
      <c r="AW168" s="14" t="s">
        <v>30</v>
      </c>
      <c r="AX168" s="14" t="s">
        <v>73</v>
      </c>
      <c r="AY168" s="243" t="s">
        <v>172</v>
      </c>
    </row>
    <row r="169" spans="1:65" s="15" customFormat="1">
      <c r="B169" s="244"/>
      <c r="C169" s="245"/>
      <c r="D169" s="224" t="s">
        <v>180</v>
      </c>
      <c r="E169" s="246" t="s">
        <v>1</v>
      </c>
      <c r="F169" s="247" t="s">
        <v>186</v>
      </c>
      <c r="G169" s="245"/>
      <c r="H169" s="248">
        <v>6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AT169" s="254" t="s">
        <v>180</v>
      </c>
      <c r="AU169" s="254" t="s">
        <v>81</v>
      </c>
      <c r="AV169" s="15" t="s">
        <v>179</v>
      </c>
      <c r="AW169" s="15" t="s">
        <v>30</v>
      </c>
      <c r="AX169" s="15" t="s">
        <v>81</v>
      </c>
      <c r="AY169" s="254" t="s">
        <v>172</v>
      </c>
    </row>
    <row r="170" spans="1:65" s="2" customFormat="1" ht="16.5" customHeight="1">
      <c r="A170" s="35"/>
      <c r="B170" s="36"/>
      <c r="C170" s="209" t="s">
        <v>208</v>
      </c>
      <c r="D170" s="209" t="s">
        <v>174</v>
      </c>
      <c r="E170" s="210" t="s">
        <v>1781</v>
      </c>
      <c r="F170" s="211" t="s">
        <v>1782</v>
      </c>
      <c r="G170" s="212" t="s">
        <v>531</v>
      </c>
      <c r="H170" s="213">
        <v>24</v>
      </c>
      <c r="I170" s="214"/>
      <c r="J170" s="215">
        <f>ROUND(I170*H170,2)</f>
        <v>0</v>
      </c>
      <c r="K170" s="211" t="s">
        <v>1</v>
      </c>
      <c r="L170" s="40"/>
      <c r="M170" s="216" t="s">
        <v>1</v>
      </c>
      <c r="N170" s="217" t="s">
        <v>38</v>
      </c>
      <c r="O170" s="72"/>
      <c r="P170" s="218">
        <f>O170*H170</f>
        <v>0</v>
      </c>
      <c r="Q170" s="218">
        <v>0</v>
      </c>
      <c r="R170" s="218">
        <f>Q170*H170</f>
        <v>0</v>
      </c>
      <c r="S170" s="218">
        <v>0</v>
      </c>
      <c r="T170" s="219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0" t="s">
        <v>179</v>
      </c>
      <c r="AT170" s="220" t="s">
        <v>174</v>
      </c>
      <c r="AU170" s="220" t="s">
        <v>81</v>
      </c>
      <c r="AY170" s="18" t="s">
        <v>172</v>
      </c>
      <c r="BE170" s="221">
        <f>IF(N170="základní",J170,0)</f>
        <v>0</v>
      </c>
      <c r="BF170" s="221">
        <f>IF(N170="snížená",J170,0)</f>
        <v>0</v>
      </c>
      <c r="BG170" s="221">
        <f>IF(N170="zákl. přenesená",J170,0)</f>
        <v>0</v>
      </c>
      <c r="BH170" s="221">
        <f>IF(N170="sníž. přenesená",J170,0)</f>
        <v>0</v>
      </c>
      <c r="BI170" s="221">
        <f>IF(N170="nulová",J170,0)</f>
        <v>0</v>
      </c>
      <c r="BJ170" s="18" t="s">
        <v>81</v>
      </c>
      <c r="BK170" s="221">
        <f>ROUND(I170*H170,2)</f>
        <v>0</v>
      </c>
      <c r="BL170" s="18" t="s">
        <v>179</v>
      </c>
      <c r="BM170" s="220" t="s">
        <v>234</v>
      </c>
    </row>
    <row r="171" spans="1:65" s="13" customFormat="1">
      <c r="B171" s="222"/>
      <c r="C171" s="223"/>
      <c r="D171" s="224" t="s">
        <v>180</v>
      </c>
      <c r="E171" s="225" t="s">
        <v>1</v>
      </c>
      <c r="F171" s="226" t="s">
        <v>1783</v>
      </c>
      <c r="G171" s="223"/>
      <c r="H171" s="225" t="s">
        <v>1</v>
      </c>
      <c r="I171" s="227"/>
      <c r="J171" s="223"/>
      <c r="K171" s="223"/>
      <c r="L171" s="228"/>
      <c r="M171" s="229"/>
      <c r="N171" s="230"/>
      <c r="O171" s="230"/>
      <c r="P171" s="230"/>
      <c r="Q171" s="230"/>
      <c r="R171" s="230"/>
      <c r="S171" s="230"/>
      <c r="T171" s="231"/>
      <c r="AT171" s="232" t="s">
        <v>180</v>
      </c>
      <c r="AU171" s="232" t="s">
        <v>81</v>
      </c>
      <c r="AV171" s="13" t="s">
        <v>81</v>
      </c>
      <c r="AW171" s="13" t="s">
        <v>30</v>
      </c>
      <c r="AX171" s="13" t="s">
        <v>73</v>
      </c>
      <c r="AY171" s="232" t="s">
        <v>172</v>
      </c>
    </row>
    <row r="172" spans="1:65" s="14" customFormat="1">
      <c r="B172" s="233"/>
      <c r="C172" s="234"/>
      <c r="D172" s="224" t="s">
        <v>180</v>
      </c>
      <c r="E172" s="235" t="s">
        <v>1</v>
      </c>
      <c r="F172" s="236" t="s">
        <v>249</v>
      </c>
      <c r="G172" s="234"/>
      <c r="H172" s="237">
        <v>24</v>
      </c>
      <c r="I172" s="238"/>
      <c r="J172" s="234"/>
      <c r="K172" s="234"/>
      <c r="L172" s="239"/>
      <c r="M172" s="240"/>
      <c r="N172" s="241"/>
      <c r="O172" s="241"/>
      <c r="P172" s="241"/>
      <c r="Q172" s="241"/>
      <c r="R172" s="241"/>
      <c r="S172" s="241"/>
      <c r="T172" s="242"/>
      <c r="AT172" s="243" t="s">
        <v>180</v>
      </c>
      <c r="AU172" s="243" t="s">
        <v>81</v>
      </c>
      <c r="AV172" s="14" t="s">
        <v>83</v>
      </c>
      <c r="AW172" s="14" t="s">
        <v>30</v>
      </c>
      <c r="AX172" s="14" t="s">
        <v>73</v>
      </c>
      <c r="AY172" s="243" t="s">
        <v>172</v>
      </c>
    </row>
    <row r="173" spans="1:65" s="15" customFormat="1">
      <c r="B173" s="244"/>
      <c r="C173" s="245"/>
      <c r="D173" s="224" t="s">
        <v>180</v>
      </c>
      <c r="E173" s="246" t="s">
        <v>1</v>
      </c>
      <c r="F173" s="247" t="s">
        <v>186</v>
      </c>
      <c r="G173" s="245"/>
      <c r="H173" s="248">
        <v>24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AT173" s="254" t="s">
        <v>180</v>
      </c>
      <c r="AU173" s="254" t="s">
        <v>81</v>
      </c>
      <c r="AV173" s="15" t="s">
        <v>179</v>
      </c>
      <c r="AW173" s="15" t="s">
        <v>30</v>
      </c>
      <c r="AX173" s="15" t="s">
        <v>81</v>
      </c>
      <c r="AY173" s="254" t="s">
        <v>172</v>
      </c>
    </row>
    <row r="174" spans="1:65" s="2" customFormat="1" ht="16.5" customHeight="1">
      <c r="A174" s="35"/>
      <c r="B174" s="36"/>
      <c r="C174" s="209" t="s">
        <v>226</v>
      </c>
      <c r="D174" s="209" t="s">
        <v>174</v>
      </c>
      <c r="E174" s="210" t="s">
        <v>1784</v>
      </c>
      <c r="F174" s="211" t="s">
        <v>1785</v>
      </c>
      <c r="G174" s="212" t="s">
        <v>531</v>
      </c>
      <c r="H174" s="213">
        <v>1745</v>
      </c>
      <c r="I174" s="214"/>
      <c r="J174" s="215">
        <f>ROUND(I174*H174,2)</f>
        <v>0</v>
      </c>
      <c r="K174" s="211" t="s">
        <v>1</v>
      </c>
      <c r="L174" s="40"/>
      <c r="M174" s="216" t="s">
        <v>1</v>
      </c>
      <c r="N174" s="217" t="s">
        <v>38</v>
      </c>
      <c r="O174" s="72"/>
      <c r="P174" s="218">
        <f>O174*H174</f>
        <v>0</v>
      </c>
      <c r="Q174" s="218">
        <v>0</v>
      </c>
      <c r="R174" s="218">
        <f>Q174*H174</f>
        <v>0</v>
      </c>
      <c r="S174" s="218">
        <v>0</v>
      </c>
      <c r="T174" s="219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0" t="s">
        <v>179</v>
      </c>
      <c r="AT174" s="220" t="s">
        <v>174</v>
      </c>
      <c r="AU174" s="220" t="s">
        <v>81</v>
      </c>
      <c r="AY174" s="18" t="s">
        <v>172</v>
      </c>
      <c r="BE174" s="221">
        <f>IF(N174="základní",J174,0)</f>
        <v>0</v>
      </c>
      <c r="BF174" s="221">
        <f>IF(N174="snížená",J174,0)</f>
        <v>0</v>
      </c>
      <c r="BG174" s="221">
        <f>IF(N174="zákl. přenesená",J174,0)</f>
        <v>0</v>
      </c>
      <c r="BH174" s="221">
        <f>IF(N174="sníž. přenesená",J174,0)</f>
        <v>0</v>
      </c>
      <c r="BI174" s="221">
        <f>IF(N174="nulová",J174,0)</f>
        <v>0</v>
      </c>
      <c r="BJ174" s="18" t="s">
        <v>81</v>
      </c>
      <c r="BK174" s="221">
        <f>ROUND(I174*H174,2)</f>
        <v>0</v>
      </c>
      <c r="BL174" s="18" t="s">
        <v>179</v>
      </c>
      <c r="BM174" s="220" t="s">
        <v>241</v>
      </c>
    </row>
    <row r="175" spans="1:65" s="13" customFormat="1" ht="22.5">
      <c r="B175" s="222"/>
      <c r="C175" s="223"/>
      <c r="D175" s="224" t="s">
        <v>180</v>
      </c>
      <c r="E175" s="225" t="s">
        <v>1</v>
      </c>
      <c r="F175" s="226" t="s">
        <v>1786</v>
      </c>
      <c r="G175" s="223"/>
      <c r="H175" s="225" t="s">
        <v>1</v>
      </c>
      <c r="I175" s="227"/>
      <c r="J175" s="223"/>
      <c r="K175" s="223"/>
      <c r="L175" s="228"/>
      <c r="M175" s="229"/>
      <c r="N175" s="230"/>
      <c r="O175" s="230"/>
      <c r="P175" s="230"/>
      <c r="Q175" s="230"/>
      <c r="R175" s="230"/>
      <c r="S175" s="230"/>
      <c r="T175" s="231"/>
      <c r="AT175" s="232" t="s">
        <v>180</v>
      </c>
      <c r="AU175" s="232" t="s">
        <v>81</v>
      </c>
      <c r="AV175" s="13" t="s">
        <v>81</v>
      </c>
      <c r="AW175" s="13" t="s">
        <v>30</v>
      </c>
      <c r="AX175" s="13" t="s">
        <v>73</v>
      </c>
      <c r="AY175" s="232" t="s">
        <v>172</v>
      </c>
    </row>
    <row r="176" spans="1:65" s="14" customFormat="1">
      <c r="B176" s="233"/>
      <c r="C176" s="234"/>
      <c r="D176" s="224" t="s">
        <v>180</v>
      </c>
      <c r="E176" s="235" t="s">
        <v>1</v>
      </c>
      <c r="F176" s="236" t="s">
        <v>1771</v>
      </c>
      <c r="G176" s="234"/>
      <c r="H176" s="237">
        <v>1745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AT176" s="243" t="s">
        <v>180</v>
      </c>
      <c r="AU176" s="243" t="s">
        <v>81</v>
      </c>
      <c r="AV176" s="14" t="s">
        <v>83</v>
      </c>
      <c r="AW176" s="14" t="s">
        <v>30</v>
      </c>
      <c r="AX176" s="14" t="s">
        <v>73</v>
      </c>
      <c r="AY176" s="243" t="s">
        <v>172</v>
      </c>
    </row>
    <row r="177" spans="1:65" s="15" customFormat="1">
      <c r="B177" s="244"/>
      <c r="C177" s="245"/>
      <c r="D177" s="224" t="s">
        <v>180</v>
      </c>
      <c r="E177" s="246" t="s">
        <v>1</v>
      </c>
      <c r="F177" s="247" t="s">
        <v>186</v>
      </c>
      <c r="G177" s="245"/>
      <c r="H177" s="248">
        <v>1745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AT177" s="254" t="s">
        <v>180</v>
      </c>
      <c r="AU177" s="254" t="s">
        <v>81</v>
      </c>
      <c r="AV177" s="15" t="s">
        <v>179</v>
      </c>
      <c r="AW177" s="15" t="s">
        <v>30</v>
      </c>
      <c r="AX177" s="15" t="s">
        <v>81</v>
      </c>
      <c r="AY177" s="254" t="s">
        <v>172</v>
      </c>
    </row>
    <row r="178" spans="1:65" s="2" customFormat="1" ht="16.5" customHeight="1">
      <c r="A178" s="35"/>
      <c r="B178" s="36"/>
      <c r="C178" s="209" t="s">
        <v>212</v>
      </c>
      <c r="D178" s="209" t="s">
        <v>174</v>
      </c>
      <c r="E178" s="210" t="s">
        <v>1787</v>
      </c>
      <c r="F178" s="211" t="s">
        <v>1788</v>
      </c>
      <c r="G178" s="212" t="s">
        <v>531</v>
      </c>
      <c r="H178" s="213">
        <v>4</v>
      </c>
      <c r="I178" s="214"/>
      <c r="J178" s="215">
        <f>ROUND(I178*H178,2)</f>
        <v>0</v>
      </c>
      <c r="K178" s="211" t="s">
        <v>1</v>
      </c>
      <c r="L178" s="40"/>
      <c r="M178" s="216" t="s">
        <v>1</v>
      </c>
      <c r="N178" s="217" t="s">
        <v>38</v>
      </c>
      <c r="O178" s="72"/>
      <c r="P178" s="218">
        <f>O178*H178</f>
        <v>0</v>
      </c>
      <c r="Q178" s="218">
        <v>0</v>
      </c>
      <c r="R178" s="218">
        <f>Q178*H178</f>
        <v>0</v>
      </c>
      <c r="S178" s="218">
        <v>0</v>
      </c>
      <c r="T178" s="219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0" t="s">
        <v>179</v>
      </c>
      <c r="AT178" s="220" t="s">
        <v>174</v>
      </c>
      <c r="AU178" s="220" t="s">
        <v>81</v>
      </c>
      <c r="AY178" s="18" t="s">
        <v>172</v>
      </c>
      <c r="BE178" s="221">
        <f>IF(N178="základní",J178,0)</f>
        <v>0</v>
      </c>
      <c r="BF178" s="221">
        <f>IF(N178="snížená",J178,0)</f>
        <v>0</v>
      </c>
      <c r="BG178" s="221">
        <f>IF(N178="zákl. přenesená",J178,0)</f>
        <v>0</v>
      </c>
      <c r="BH178" s="221">
        <f>IF(N178="sníž. přenesená",J178,0)</f>
        <v>0</v>
      </c>
      <c r="BI178" s="221">
        <f>IF(N178="nulová",J178,0)</f>
        <v>0</v>
      </c>
      <c r="BJ178" s="18" t="s">
        <v>81</v>
      </c>
      <c r="BK178" s="221">
        <f>ROUND(I178*H178,2)</f>
        <v>0</v>
      </c>
      <c r="BL178" s="18" t="s">
        <v>179</v>
      </c>
      <c r="BM178" s="220" t="s">
        <v>249</v>
      </c>
    </row>
    <row r="179" spans="1:65" s="13" customFormat="1">
      <c r="B179" s="222"/>
      <c r="C179" s="223"/>
      <c r="D179" s="224" t="s">
        <v>180</v>
      </c>
      <c r="E179" s="225" t="s">
        <v>1</v>
      </c>
      <c r="F179" s="226" t="s">
        <v>1776</v>
      </c>
      <c r="G179" s="223"/>
      <c r="H179" s="225" t="s">
        <v>1</v>
      </c>
      <c r="I179" s="227"/>
      <c r="J179" s="223"/>
      <c r="K179" s="223"/>
      <c r="L179" s="228"/>
      <c r="M179" s="229"/>
      <c r="N179" s="230"/>
      <c r="O179" s="230"/>
      <c r="P179" s="230"/>
      <c r="Q179" s="230"/>
      <c r="R179" s="230"/>
      <c r="S179" s="230"/>
      <c r="T179" s="231"/>
      <c r="AT179" s="232" t="s">
        <v>180</v>
      </c>
      <c r="AU179" s="232" t="s">
        <v>81</v>
      </c>
      <c r="AV179" s="13" t="s">
        <v>81</v>
      </c>
      <c r="AW179" s="13" t="s">
        <v>30</v>
      </c>
      <c r="AX179" s="13" t="s">
        <v>73</v>
      </c>
      <c r="AY179" s="232" t="s">
        <v>172</v>
      </c>
    </row>
    <row r="180" spans="1:65" s="14" customFormat="1">
      <c r="B180" s="233"/>
      <c r="C180" s="234"/>
      <c r="D180" s="224" t="s">
        <v>180</v>
      </c>
      <c r="E180" s="235" t="s">
        <v>1</v>
      </c>
      <c r="F180" s="236" t="s">
        <v>179</v>
      </c>
      <c r="G180" s="234"/>
      <c r="H180" s="237">
        <v>4</v>
      </c>
      <c r="I180" s="238"/>
      <c r="J180" s="234"/>
      <c r="K180" s="234"/>
      <c r="L180" s="239"/>
      <c r="M180" s="240"/>
      <c r="N180" s="241"/>
      <c r="O180" s="241"/>
      <c r="P180" s="241"/>
      <c r="Q180" s="241"/>
      <c r="R180" s="241"/>
      <c r="S180" s="241"/>
      <c r="T180" s="242"/>
      <c r="AT180" s="243" t="s">
        <v>180</v>
      </c>
      <c r="AU180" s="243" t="s">
        <v>81</v>
      </c>
      <c r="AV180" s="14" t="s">
        <v>83</v>
      </c>
      <c r="AW180" s="14" t="s">
        <v>30</v>
      </c>
      <c r="AX180" s="14" t="s">
        <v>73</v>
      </c>
      <c r="AY180" s="243" t="s">
        <v>172</v>
      </c>
    </row>
    <row r="181" spans="1:65" s="15" customFormat="1">
      <c r="B181" s="244"/>
      <c r="C181" s="245"/>
      <c r="D181" s="224" t="s">
        <v>180</v>
      </c>
      <c r="E181" s="246" t="s">
        <v>1</v>
      </c>
      <c r="F181" s="247" t="s">
        <v>186</v>
      </c>
      <c r="G181" s="245"/>
      <c r="H181" s="248">
        <v>4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AT181" s="254" t="s">
        <v>180</v>
      </c>
      <c r="AU181" s="254" t="s">
        <v>81</v>
      </c>
      <c r="AV181" s="15" t="s">
        <v>179</v>
      </c>
      <c r="AW181" s="15" t="s">
        <v>30</v>
      </c>
      <c r="AX181" s="15" t="s">
        <v>81</v>
      </c>
      <c r="AY181" s="254" t="s">
        <v>172</v>
      </c>
    </row>
    <row r="182" spans="1:65" s="2" customFormat="1" ht="16.5" customHeight="1">
      <c r="A182" s="35"/>
      <c r="B182" s="36"/>
      <c r="C182" s="209" t="s">
        <v>238</v>
      </c>
      <c r="D182" s="209" t="s">
        <v>174</v>
      </c>
      <c r="E182" s="210" t="s">
        <v>1789</v>
      </c>
      <c r="F182" s="211" t="s">
        <v>1790</v>
      </c>
      <c r="G182" s="212" t="s">
        <v>531</v>
      </c>
      <c r="H182" s="213">
        <v>24</v>
      </c>
      <c r="I182" s="214"/>
      <c r="J182" s="215">
        <f>ROUND(I182*H182,2)</f>
        <v>0</v>
      </c>
      <c r="K182" s="211" t="s">
        <v>1</v>
      </c>
      <c r="L182" s="40"/>
      <c r="M182" s="216" t="s">
        <v>1</v>
      </c>
      <c r="N182" s="217" t="s">
        <v>38</v>
      </c>
      <c r="O182" s="72"/>
      <c r="P182" s="218">
        <f>O182*H182</f>
        <v>0</v>
      </c>
      <c r="Q182" s="218">
        <v>0</v>
      </c>
      <c r="R182" s="218">
        <f>Q182*H182</f>
        <v>0</v>
      </c>
      <c r="S182" s="218">
        <v>0</v>
      </c>
      <c r="T182" s="219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0" t="s">
        <v>179</v>
      </c>
      <c r="AT182" s="220" t="s">
        <v>174</v>
      </c>
      <c r="AU182" s="220" t="s">
        <v>81</v>
      </c>
      <c r="AY182" s="18" t="s">
        <v>172</v>
      </c>
      <c r="BE182" s="221">
        <f>IF(N182="základní",J182,0)</f>
        <v>0</v>
      </c>
      <c r="BF182" s="221">
        <f>IF(N182="snížená",J182,0)</f>
        <v>0</v>
      </c>
      <c r="BG182" s="221">
        <f>IF(N182="zákl. přenesená",J182,0)</f>
        <v>0</v>
      </c>
      <c r="BH182" s="221">
        <f>IF(N182="sníž. přenesená",J182,0)</f>
        <v>0</v>
      </c>
      <c r="BI182" s="221">
        <f>IF(N182="nulová",J182,0)</f>
        <v>0</v>
      </c>
      <c r="BJ182" s="18" t="s">
        <v>81</v>
      </c>
      <c r="BK182" s="221">
        <f>ROUND(I182*H182,2)</f>
        <v>0</v>
      </c>
      <c r="BL182" s="18" t="s">
        <v>179</v>
      </c>
      <c r="BM182" s="220" t="s">
        <v>246</v>
      </c>
    </row>
    <row r="183" spans="1:65" s="13" customFormat="1">
      <c r="B183" s="222"/>
      <c r="C183" s="223"/>
      <c r="D183" s="224" t="s">
        <v>180</v>
      </c>
      <c r="E183" s="225" t="s">
        <v>1</v>
      </c>
      <c r="F183" s="226" t="s">
        <v>1783</v>
      </c>
      <c r="G183" s="223"/>
      <c r="H183" s="225" t="s">
        <v>1</v>
      </c>
      <c r="I183" s="227"/>
      <c r="J183" s="223"/>
      <c r="K183" s="223"/>
      <c r="L183" s="228"/>
      <c r="M183" s="229"/>
      <c r="N183" s="230"/>
      <c r="O183" s="230"/>
      <c r="P183" s="230"/>
      <c r="Q183" s="230"/>
      <c r="R183" s="230"/>
      <c r="S183" s="230"/>
      <c r="T183" s="231"/>
      <c r="AT183" s="232" t="s">
        <v>180</v>
      </c>
      <c r="AU183" s="232" t="s">
        <v>81</v>
      </c>
      <c r="AV183" s="13" t="s">
        <v>81</v>
      </c>
      <c r="AW183" s="13" t="s">
        <v>30</v>
      </c>
      <c r="AX183" s="13" t="s">
        <v>73</v>
      </c>
      <c r="AY183" s="232" t="s">
        <v>172</v>
      </c>
    </row>
    <row r="184" spans="1:65" s="14" customFormat="1">
      <c r="B184" s="233"/>
      <c r="C184" s="234"/>
      <c r="D184" s="224" t="s">
        <v>180</v>
      </c>
      <c r="E184" s="235" t="s">
        <v>1</v>
      </c>
      <c r="F184" s="236" t="s">
        <v>249</v>
      </c>
      <c r="G184" s="234"/>
      <c r="H184" s="237">
        <v>24</v>
      </c>
      <c r="I184" s="238"/>
      <c r="J184" s="234"/>
      <c r="K184" s="234"/>
      <c r="L184" s="239"/>
      <c r="M184" s="240"/>
      <c r="N184" s="241"/>
      <c r="O184" s="241"/>
      <c r="P184" s="241"/>
      <c r="Q184" s="241"/>
      <c r="R184" s="241"/>
      <c r="S184" s="241"/>
      <c r="T184" s="242"/>
      <c r="AT184" s="243" t="s">
        <v>180</v>
      </c>
      <c r="AU184" s="243" t="s">
        <v>81</v>
      </c>
      <c r="AV184" s="14" t="s">
        <v>83</v>
      </c>
      <c r="AW184" s="14" t="s">
        <v>30</v>
      </c>
      <c r="AX184" s="14" t="s">
        <v>73</v>
      </c>
      <c r="AY184" s="243" t="s">
        <v>172</v>
      </c>
    </row>
    <row r="185" spans="1:65" s="15" customFormat="1">
      <c r="B185" s="244"/>
      <c r="C185" s="245"/>
      <c r="D185" s="224" t="s">
        <v>180</v>
      </c>
      <c r="E185" s="246" t="s">
        <v>1</v>
      </c>
      <c r="F185" s="247" t="s">
        <v>186</v>
      </c>
      <c r="G185" s="245"/>
      <c r="H185" s="248">
        <v>24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AT185" s="254" t="s">
        <v>180</v>
      </c>
      <c r="AU185" s="254" t="s">
        <v>81</v>
      </c>
      <c r="AV185" s="15" t="s">
        <v>179</v>
      </c>
      <c r="AW185" s="15" t="s">
        <v>30</v>
      </c>
      <c r="AX185" s="15" t="s">
        <v>81</v>
      </c>
      <c r="AY185" s="254" t="s">
        <v>172</v>
      </c>
    </row>
    <row r="186" spans="1:65" s="2" customFormat="1" ht="16.5" customHeight="1">
      <c r="A186" s="35"/>
      <c r="B186" s="36"/>
      <c r="C186" s="209" t="s">
        <v>215</v>
      </c>
      <c r="D186" s="209" t="s">
        <v>174</v>
      </c>
      <c r="E186" s="210" t="s">
        <v>1791</v>
      </c>
      <c r="F186" s="211" t="s">
        <v>1792</v>
      </c>
      <c r="G186" s="212" t="s">
        <v>531</v>
      </c>
      <c r="H186" s="213">
        <v>360</v>
      </c>
      <c r="I186" s="214"/>
      <c r="J186" s="215">
        <f>ROUND(I186*H186,2)</f>
        <v>0</v>
      </c>
      <c r="K186" s="211" t="s">
        <v>1</v>
      </c>
      <c r="L186" s="40"/>
      <c r="M186" s="216" t="s">
        <v>1</v>
      </c>
      <c r="N186" s="217" t="s">
        <v>38</v>
      </c>
      <c r="O186" s="72"/>
      <c r="P186" s="218">
        <f>O186*H186</f>
        <v>0</v>
      </c>
      <c r="Q186" s="218">
        <v>0</v>
      </c>
      <c r="R186" s="218">
        <f>Q186*H186</f>
        <v>0</v>
      </c>
      <c r="S186" s="218">
        <v>0</v>
      </c>
      <c r="T186" s="219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0" t="s">
        <v>179</v>
      </c>
      <c r="AT186" s="220" t="s">
        <v>174</v>
      </c>
      <c r="AU186" s="220" t="s">
        <v>81</v>
      </c>
      <c r="AY186" s="18" t="s">
        <v>172</v>
      </c>
      <c r="BE186" s="221">
        <f>IF(N186="základní",J186,0)</f>
        <v>0</v>
      </c>
      <c r="BF186" s="221">
        <f>IF(N186="snížená",J186,0)</f>
        <v>0</v>
      </c>
      <c r="BG186" s="221">
        <f>IF(N186="zákl. přenesená",J186,0)</f>
        <v>0</v>
      </c>
      <c r="BH186" s="221">
        <f>IF(N186="sníž. přenesená",J186,0)</f>
        <v>0</v>
      </c>
      <c r="BI186" s="221">
        <f>IF(N186="nulová",J186,0)</f>
        <v>0</v>
      </c>
      <c r="BJ186" s="18" t="s">
        <v>81</v>
      </c>
      <c r="BK186" s="221">
        <f>ROUND(I186*H186,2)</f>
        <v>0</v>
      </c>
      <c r="BL186" s="18" t="s">
        <v>179</v>
      </c>
      <c r="BM186" s="220" t="s">
        <v>255</v>
      </c>
    </row>
    <row r="187" spans="1:65" s="13" customFormat="1">
      <c r="B187" s="222"/>
      <c r="C187" s="223"/>
      <c r="D187" s="224" t="s">
        <v>180</v>
      </c>
      <c r="E187" s="225" t="s">
        <v>1</v>
      </c>
      <c r="F187" s="226" t="s">
        <v>1793</v>
      </c>
      <c r="G187" s="223"/>
      <c r="H187" s="225" t="s">
        <v>1</v>
      </c>
      <c r="I187" s="227"/>
      <c r="J187" s="223"/>
      <c r="K187" s="223"/>
      <c r="L187" s="228"/>
      <c r="M187" s="229"/>
      <c r="N187" s="230"/>
      <c r="O187" s="230"/>
      <c r="P187" s="230"/>
      <c r="Q187" s="230"/>
      <c r="R187" s="230"/>
      <c r="S187" s="230"/>
      <c r="T187" s="231"/>
      <c r="AT187" s="232" t="s">
        <v>180</v>
      </c>
      <c r="AU187" s="232" t="s">
        <v>81</v>
      </c>
      <c r="AV187" s="13" t="s">
        <v>81</v>
      </c>
      <c r="AW187" s="13" t="s">
        <v>30</v>
      </c>
      <c r="AX187" s="13" t="s">
        <v>73</v>
      </c>
      <c r="AY187" s="232" t="s">
        <v>172</v>
      </c>
    </row>
    <row r="188" spans="1:65" s="14" customFormat="1">
      <c r="B188" s="233"/>
      <c r="C188" s="234"/>
      <c r="D188" s="224" t="s">
        <v>180</v>
      </c>
      <c r="E188" s="235" t="s">
        <v>1</v>
      </c>
      <c r="F188" s="236" t="s">
        <v>1773</v>
      </c>
      <c r="G188" s="234"/>
      <c r="H188" s="237">
        <v>360</v>
      </c>
      <c r="I188" s="238"/>
      <c r="J188" s="234"/>
      <c r="K188" s="234"/>
      <c r="L188" s="239"/>
      <c r="M188" s="240"/>
      <c r="N188" s="241"/>
      <c r="O188" s="241"/>
      <c r="P188" s="241"/>
      <c r="Q188" s="241"/>
      <c r="R188" s="241"/>
      <c r="S188" s="241"/>
      <c r="T188" s="242"/>
      <c r="AT188" s="243" t="s">
        <v>180</v>
      </c>
      <c r="AU188" s="243" t="s">
        <v>81</v>
      </c>
      <c r="AV188" s="14" t="s">
        <v>83</v>
      </c>
      <c r="AW188" s="14" t="s">
        <v>30</v>
      </c>
      <c r="AX188" s="14" t="s">
        <v>73</v>
      </c>
      <c r="AY188" s="243" t="s">
        <v>172</v>
      </c>
    </row>
    <row r="189" spans="1:65" s="15" customFormat="1">
      <c r="B189" s="244"/>
      <c r="C189" s="245"/>
      <c r="D189" s="224" t="s">
        <v>180</v>
      </c>
      <c r="E189" s="246" t="s">
        <v>1</v>
      </c>
      <c r="F189" s="247" t="s">
        <v>186</v>
      </c>
      <c r="G189" s="245"/>
      <c r="H189" s="248">
        <v>360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AT189" s="254" t="s">
        <v>180</v>
      </c>
      <c r="AU189" s="254" t="s">
        <v>81</v>
      </c>
      <c r="AV189" s="15" t="s">
        <v>179</v>
      </c>
      <c r="AW189" s="15" t="s">
        <v>30</v>
      </c>
      <c r="AX189" s="15" t="s">
        <v>81</v>
      </c>
      <c r="AY189" s="254" t="s">
        <v>172</v>
      </c>
    </row>
    <row r="190" spans="1:65" s="2" customFormat="1" ht="16.5" customHeight="1">
      <c r="A190" s="35"/>
      <c r="B190" s="36"/>
      <c r="C190" s="209" t="s">
        <v>8</v>
      </c>
      <c r="D190" s="209" t="s">
        <v>174</v>
      </c>
      <c r="E190" s="210" t="s">
        <v>1794</v>
      </c>
      <c r="F190" s="211" t="s">
        <v>1795</v>
      </c>
      <c r="G190" s="212" t="s">
        <v>531</v>
      </c>
      <c r="H190" s="213">
        <v>6</v>
      </c>
      <c r="I190" s="214"/>
      <c r="J190" s="215">
        <f>ROUND(I190*H190,2)</f>
        <v>0</v>
      </c>
      <c r="K190" s="211" t="s">
        <v>1</v>
      </c>
      <c r="L190" s="40"/>
      <c r="M190" s="216" t="s">
        <v>1</v>
      </c>
      <c r="N190" s="217" t="s">
        <v>38</v>
      </c>
      <c r="O190" s="72"/>
      <c r="P190" s="218">
        <f>O190*H190</f>
        <v>0</v>
      </c>
      <c r="Q190" s="218">
        <v>0</v>
      </c>
      <c r="R190" s="218">
        <f>Q190*H190</f>
        <v>0</v>
      </c>
      <c r="S190" s="218">
        <v>0</v>
      </c>
      <c r="T190" s="219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0" t="s">
        <v>179</v>
      </c>
      <c r="AT190" s="220" t="s">
        <v>174</v>
      </c>
      <c r="AU190" s="220" t="s">
        <v>81</v>
      </c>
      <c r="AY190" s="18" t="s">
        <v>172</v>
      </c>
      <c r="BE190" s="221">
        <f>IF(N190="základní",J190,0)</f>
        <v>0</v>
      </c>
      <c r="BF190" s="221">
        <f>IF(N190="snížená",J190,0)</f>
        <v>0</v>
      </c>
      <c r="BG190" s="221">
        <f>IF(N190="zákl. přenesená",J190,0)</f>
        <v>0</v>
      </c>
      <c r="BH190" s="221">
        <f>IF(N190="sníž. přenesená",J190,0)</f>
        <v>0</v>
      </c>
      <c r="BI190" s="221">
        <f>IF(N190="nulová",J190,0)</f>
        <v>0</v>
      </c>
      <c r="BJ190" s="18" t="s">
        <v>81</v>
      </c>
      <c r="BK190" s="221">
        <f>ROUND(I190*H190,2)</f>
        <v>0</v>
      </c>
      <c r="BL190" s="18" t="s">
        <v>179</v>
      </c>
      <c r="BM190" s="220" t="s">
        <v>260</v>
      </c>
    </row>
    <row r="191" spans="1:65" s="13" customFormat="1">
      <c r="B191" s="222"/>
      <c r="C191" s="223"/>
      <c r="D191" s="224" t="s">
        <v>180</v>
      </c>
      <c r="E191" s="225" t="s">
        <v>1</v>
      </c>
      <c r="F191" s="226" t="s">
        <v>1780</v>
      </c>
      <c r="G191" s="223"/>
      <c r="H191" s="225" t="s">
        <v>1</v>
      </c>
      <c r="I191" s="227"/>
      <c r="J191" s="223"/>
      <c r="K191" s="223"/>
      <c r="L191" s="228"/>
      <c r="M191" s="229"/>
      <c r="N191" s="230"/>
      <c r="O191" s="230"/>
      <c r="P191" s="230"/>
      <c r="Q191" s="230"/>
      <c r="R191" s="230"/>
      <c r="S191" s="230"/>
      <c r="T191" s="231"/>
      <c r="AT191" s="232" t="s">
        <v>180</v>
      </c>
      <c r="AU191" s="232" t="s">
        <v>81</v>
      </c>
      <c r="AV191" s="13" t="s">
        <v>81</v>
      </c>
      <c r="AW191" s="13" t="s">
        <v>30</v>
      </c>
      <c r="AX191" s="13" t="s">
        <v>73</v>
      </c>
      <c r="AY191" s="232" t="s">
        <v>172</v>
      </c>
    </row>
    <row r="192" spans="1:65" s="14" customFormat="1">
      <c r="B192" s="233"/>
      <c r="C192" s="234"/>
      <c r="D192" s="224" t="s">
        <v>180</v>
      </c>
      <c r="E192" s="235" t="s">
        <v>1</v>
      </c>
      <c r="F192" s="236" t="s">
        <v>199</v>
      </c>
      <c r="G192" s="234"/>
      <c r="H192" s="237">
        <v>6</v>
      </c>
      <c r="I192" s="238"/>
      <c r="J192" s="234"/>
      <c r="K192" s="234"/>
      <c r="L192" s="239"/>
      <c r="M192" s="240"/>
      <c r="N192" s="241"/>
      <c r="O192" s="241"/>
      <c r="P192" s="241"/>
      <c r="Q192" s="241"/>
      <c r="R192" s="241"/>
      <c r="S192" s="241"/>
      <c r="T192" s="242"/>
      <c r="AT192" s="243" t="s">
        <v>180</v>
      </c>
      <c r="AU192" s="243" t="s">
        <v>81</v>
      </c>
      <c r="AV192" s="14" t="s">
        <v>83</v>
      </c>
      <c r="AW192" s="14" t="s">
        <v>30</v>
      </c>
      <c r="AX192" s="14" t="s">
        <v>73</v>
      </c>
      <c r="AY192" s="243" t="s">
        <v>172</v>
      </c>
    </row>
    <row r="193" spans="1:65" s="15" customFormat="1">
      <c r="B193" s="244"/>
      <c r="C193" s="245"/>
      <c r="D193" s="224" t="s">
        <v>180</v>
      </c>
      <c r="E193" s="246" t="s">
        <v>1</v>
      </c>
      <c r="F193" s="247" t="s">
        <v>186</v>
      </c>
      <c r="G193" s="245"/>
      <c r="H193" s="248">
        <v>6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AT193" s="254" t="s">
        <v>180</v>
      </c>
      <c r="AU193" s="254" t="s">
        <v>81</v>
      </c>
      <c r="AV193" s="15" t="s">
        <v>179</v>
      </c>
      <c r="AW193" s="15" t="s">
        <v>30</v>
      </c>
      <c r="AX193" s="15" t="s">
        <v>81</v>
      </c>
      <c r="AY193" s="254" t="s">
        <v>172</v>
      </c>
    </row>
    <row r="194" spans="1:65" s="2" customFormat="1" ht="16.5" customHeight="1">
      <c r="A194" s="35"/>
      <c r="B194" s="36"/>
      <c r="C194" s="209" t="s">
        <v>223</v>
      </c>
      <c r="D194" s="209" t="s">
        <v>174</v>
      </c>
      <c r="E194" s="210" t="s">
        <v>1796</v>
      </c>
      <c r="F194" s="211" t="s">
        <v>1797</v>
      </c>
      <c r="G194" s="212" t="s">
        <v>531</v>
      </c>
      <c r="H194" s="213">
        <v>15</v>
      </c>
      <c r="I194" s="214"/>
      <c r="J194" s="215">
        <f>ROUND(I194*H194,2)</f>
        <v>0</v>
      </c>
      <c r="K194" s="211" t="s">
        <v>1</v>
      </c>
      <c r="L194" s="40"/>
      <c r="M194" s="216" t="s">
        <v>1</v>
      </c>
      <c r="N194" s="217" t="s">
        <v>38</v>
      </c>
      <c r="O194" s="72"/>
      <c r="P194" s="218">
        <f>O194*H194</f>
        <v>0</v>
      </c>
      <c r="Q194" s="218">
        <v>0</v>
      </c>
      <c r="R194" s="218">
        <f>Q194*H194</f>
        <v>0</v>
      </c>
      <c r="S194" s="218">
        <v>0</v>
      </c>
      <c r="T194" s="219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0" t="s">
        <v>179</v>
      </c>
      <c r="AT194" s="220" t="s">
        <v>174</v>
      </c>
      <c r="AU194" s="220" t="s">
        <v>81</v>
      </c>
      <c r="AY194" s="18" t="s">
        <v>172</v>
      </c>
      <c r="BE194" s="221">
        <f>IF(N194="základní",J194,0)</f>
        <v>0</v>
      </c>
      <c r="BF194" s="221">
        <f>IF(N194="snížená",J194,0)</f>
        <v>0</v>
      </c>
      <c r="BG194" s="221">
        <f>IF(N194="zákl. přenesená",J194,0)</f>
        <v>0</v>
      </c>
      <c r="BH194" s="221">
        <f>IF(N194="sníž. přenesená",J194,0)</f>
        <v>0</v>
      </c>
      <c r="BI194" s="221">
        <f>IF(N194="nulová",J194,0)</f>
        <v>0</v>
      </c>
      <c r="BJ194" s="18" t="s">
        <v>81</v>
      </c>
      <c r="BK194" s="221">
        <f>ROUND(I194*H194,2)</f>
        <v>0</v>
      </c>
      <c r="BL194" s="18" t="s">
        <v>179</v>
      </c>
      <c r="BM194" s="220" t="s">
        <v>264</v>
      </c>
    </row>
    <row r="195" spans="1:65" s="13" customFormat="1">
      <c r="B195" s="222"/>
      <c r="C195" s="223"/>
      <c r="D195" s="224" t="s">
        <v>180</v>
      </c>
      <c r="E195" s="225" t="s">
        <v>1</v>
      </c>
      <c r="F195" s="226" t="s">
        <v>1777</v>
      </c>
      <c r="G195" s="223"/>
      <c r="H195" s="225" t="s">
        <v>1</v>
      </c>
      <c r="I195" s="227"/>
      <c r="J195" s="223"/>
      <c r="K195" s="223"/>
      <c r="L195" s="228"/>
      <c r="M195" s="229"/>
      <c r="N195" s="230"/>
      <c r="O195" s="230"/>
      <c r="P195" s="230"/>
      <c r="Q195" s="230"/>
      <c r="R195" s="230"/>
      <c r="S195" s="230"/>
      <c r="T195" s="231"/>
      <c r="AT195" s="232" t="s">
        <v>180</v>
      </c>
      <c r="AU195" s="232" t="s">
        <v>81</v>
      </c>
      <c r="AV195" s="13" t="s">
        <v>81</v>
      </c>
      <c r="AW195" s="13" t="s">
        <v>30</v>
      </c>
      <c r="AX195" s="13" t="s">
        <v>73</v>
      </c>
      <c r="AY195" s="232" t="s">
        <v>172</v>
      </c>
    </row>
    <row r="196" spans="1:65" s="14" customFormat="1">
      <c r="B196" s="233"/>
      <c r="C196" s="234"/>
      <c r="D196" s="224" t="s">
        <v>180</v>
      </c>
      <c r="E196" s="235" t="s">
        <v>1</v>
      </c>
      <c r="F196" s="236" t="s">
        <v>8</v>
      </c>
      <c r="G196" s="234"/>
      <c r="H196" s="237">
        <v>15</v>
      </c>
      <c r="I196" s="238"/>
      <c r="J196" s="234"/>
      <c r="K196" s="234"/>
      <c r="L196" s="239"/>
      <c r="M196" s="240"/>
      <c r="N196" s="241"/>
      <c r="O196" s="241"/>
      <c r="P196" s="241"/>
      <c r="Q196" s="241"/>
      <c r="R196" s="241"/>
      <c r="S196" s="241"/>
      <c r="T196" s="242"/>
      <c r="AT196" s="243" t="s">
        <v>180</v>
      </c>
      <c r="AU196" s="243" t="s">
        <v>81</v>
      </c>
      <c r="AV196" s="14" t="s">
        <v>83</v>
      </c>
      <c r="AW196" s="14" t="s">
        <v>30</v>
      </c>
      <c r="AX196" s="14" t="s">
        <v>73</v>
      </c>
      <c r="AY196" s="243" t="s">
        <v>172</v>
      </c>
    </row>
    <row r="197" spans="1:65" s="15" customFormat="1">
      <c r="B197" s="244"/>
      <c r="C197" s="245"/>
      <c r="D197" s="224" t="s">
        <v>180</v>
      </c>
      <c r="E197" s="246" t="s">
        <v>1</v>
      </c>
      <c r="F197" s="247" t="s">
        <v>186</v>
      </c>
      <c r="G197" s="245"/>
      <c r="H197" s="248">
        <v>15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AT197" s="254" t="s">
        <v>180</v>
      </c>
      <c r="AU197" s="254" t="s">
        <v>81</v>
      </c>
      <c r="AV197" s="15" t="s">
        <v>179</v>
      </c>
      <c r="AW197" s="15" t="s">
        <v>30</v>
      </c>
      <c r="AX197" s="15" t="s">
        <v>81</v>
      </c>
      <c r="AY197" s="254" t="s">
        <v>172</v>
      </c>
    </row>
    <row r="198" spans="1:65" s="2" customFormat="1" ht="16.5" customHeight="1">
      <c r="A198" s="35"/>
      <c r="B198" s="36"/>
      <c r="C198" s="209" t="s">
        <v>8</v>
      </c>
      <c r="D198" s="209" t="s">
        <v>174</v>
      </c>
      <c r="E198" s="210" t="s">
        <v>1798</v>
      </c>
      <c r="F198" s="211" t="s">
        <v>1799</v>
      </c>
      <c r="G198" s="212" t="s">
        <v>245</v>
      </c>
      <c r="H198" s="213">
        <v>14.5</v>
      </c>
      <c r="I198" s="214"/>
      <c r="J198" s="215">
        <f>ROUND(I198*H198,2)</f>
        <v>0</v>
      </c>
      <c r="K198" s="211" t="s">
        <v>1</v>
      </c>
      <c r="L198" s="40"/>
      <c r="M198" s="216" t="s">
        <v>1</v>
      </c>
      <c r="N198" s="217" t="s">
        <v>38</v>
      </c>
      <c r="O198" s="72"/>
      <c r="P198" s="218">
        <f>O198*H198</f>
        <v>0</v>
      </c>
      <c r="Q198" s="218">
        <v>0</v>
      </c>
      <c r="R198" s="218">
        <f>Q198*H198</f>
        <v>0</v>
      </c>
      <c r="S198" s="218">
        <v>0</v>
      </c>
      <c r="T198" s="219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0" t="s">
        <v>179</v>
      </c>
      <c r="AT198" s="220" t="s">
        <v>174</v>
      </c>
      <c r="AU198" s="220" t="s">
        <v>81</v>
      </c>
      <c r="AY198" s="18" t="s">
        <v>172</v>
      </c>
      <c r="BE198" s="221">
        <f>IF(N198="základní",J198,0)</f>
        <v>0</v>
      </c>
      <c r="BF198" s="221">
        <f>IF(N198="snížená",J198,0)</f>
        <v>0</v>
      </c>
      <c r="BG198" s="221">
        <f>IF(N198="zákl. přenesená",J198,0)</f>
        <v>0</v>
      </c>
      <c r="BH198" s="221">
        <f>IF(N198="sníž. přenesená",J198,0)</f>
        <v>0</v>
      </c>
      <c r="BI198" s="221">
        <f>IF(N198="nulová",J198,0)</f>
        <v>0</v>
      </c>
      <c r="BJ198" s="18" t="s">
        <v>81</v>
      </c>
      <c r="BK198" s="221">
        <f>ROUND(I198*H198,2)</f>
        <v>0</v>
      </c>
      <c r="BL198" s="18" t="s">
        <v>179</v>
      </c>
      <c r="BM198" s="220" t="s">
        <v>268</v>
      </c>
    </row>
    <row r="199" spans="1:65" s="13" customFormat="1">
      <c r="B199" s="222"/>
      <c r="C199" s="223"/>
      <c r="D199" s="224" t="s">
        <v>180</v>
      </c>
      <c r="E199" s="225" t="s">
        <v>1</v>
      </c>
      <c r="F199" s="226" t="s">
        <v>1800</v>
      </c>
      <c r="G199" s="223"/>
      <c r="H199" s="225" t="s">
        <v>1</v>
      </c>
      <c r="I199" s="227"/>
      <c r="J199" s="223"/>
      <c r="K199" s="223"/>
      <c r="L199" s="228"/>
      <c r="M199" s="229"/>
      <c r="N199" s="230"/>
      <c r="O199" s="230"/>
      <c r="P199" s="230"/>
      <c r="Q199" s="230"/>
      <c r="R199" s="230"/>
      <c r="S199" s="230"/>
      <c r="T199" s="231"/>
      <c r="AT199" s="232" t="s">
        <v>180</v>
      </c>
      <c r="AU199" s="232" t="s">
        <v>81</v>
      </c>
      <c r="AV199" s="13" t="s">
        <v>81</v>
      </c>
      <c r="AW199" s="13" t="s">
        <v>30</v>
      </c>
      <c r="AX199" s="13" t="s">
        <v>73</v>
      </c>
      <c r="AY199" s="232" t="s">
        <v>172</v>
      </c>
    </row>
    <row r="200" spans="1:65" s="14" customFormat="1">
      <c r="B200" s="233"/>
      <c r="C200" s="234"/>
      <c r="D200" s="224" t="s">
        <v>180</v>
      </c>
      <c r="E200" s="235" t="s">
        <v>1</v>
      </c>
      <c r="F200" s="236" t="s">
        <v>1801</v>
      </c>
      <c r="G200" s="234"/>
      <c r="H200" s="237">
        <v>11.5</v>
      </c>
      <c r="I200" s="238"/>
      <c r="J200" s="234"/>
      <c r="K200" s="234"/>
      <c r="L200" s="239"/>
      <c r="M200" s="240"/>
      <c r="N200" s="241"/>
      <c r="O200" s="241"/>
      <c r="P200" s="241"/>
      <c r="Q200" s="241"/>
      <c r="R200" s="241"/>
      <c r="S200" s="241"/>
      <c r="T200" s="242"/>
      <c r="AT200" s="243" t="s">
        <v>180</v>
      </c>
      <c r="AU200" s="243" t="s">
        <v>81</v>
      </c>
      <c r="AV200" s="14" t="s">
        <v>83</v>
      </c>
      <c r="AW200" s="14" t="s">
        <v>30</v>
      </c>
      <c r="AX200" s="14" t="s">
        <v>73</v>
      </c>
      <c r="AY200" s="243" t="s">
        <v>172</v>
      </c>
    </row>
    <row r="201" spans="1:65" s="13" customFormat="1">
      <c r="B201" s="222"/>
      <c r="C201" s="223"/>
      <c r="D201" s="224" t="s">
        <v>180</v>
      </c>
      <c r="E201" s="225" t="s">
        <v>1</v>
      </c>
      <c r="F201" s="226" t="s">
        <v>1802</v>
      </c>
      <c r="G201" s="223"/>
      <c r="H201" s="225" t="s">
        <v>1</v>
      </c>
      <c r="I201" s="227"/>
      <c r="J201" s="223"/>
      <c r="K201" s="223"/>
      <c r="L201" s="228"/>
      <c r="M201" s="229"/>
      <c r="N201" s="230"/>
      <c r="O201" s="230"/>
      <c r="P201" s="230"/>
      <c r="Q201" s="230"/>
      <c r="R201" s="230"/>
      <c r="S201" s="230"/>
      <c r="T201" s="231"/>
      <c r="AT201" s="232" t="s">
        <v>180</v>
      </c>
      <c r="AU201" s="232" t="s">
        <v>81</v>
      </c>
      <c r="AV201" s="13" t="s">
        <v>81</v>
      </c>
      <c r="AW201" s="13" t="s">
        <v>30</v>
      </c>
      <c r="AX201" s="13" t="s">
        <v>73</v>
      </c>
      <c r="AY201" s="232" t="s">
        <v>172</v>
      </c>
    </row>
    <row r="202" spans="1:65" s="14" customFormat="1">
      <c r="B202" s="233"/>
      <c r="C202" s="234"/>
      <c r="D202" s="224" t="s">
        <v>180</v>
      </c>
      <c r="E202" s="235" t="s">
        <v>1</v>
      </c>
      <c r="F202" s="236" t="s">
        <v>192</v>
      </c>
      <c r="G202" s="234"/>
      <c r="H202" s="237">
        <v>3</v>
      </c>
      <c r="I202" s="238"/>
      <c r="J202" s="234"/>
      <c r="K202" s="234"/>
      <c r="L202" s="239"/>
      <c r="M202" s="240"/>
      <c r="N202" s="241"/>
      <c r="O202" s="241"/>
      <c r="P202" s="241"/>
      <c r="Q202" s="241"/>
      <c r="R202" s="241"/>
      <c r="S202" s="241"/>
      <c r="T202" s="242"/>
      <c r="AT202" s="243" t="s">
        <v>180</v>
      </c>
      <c r="AU202" s="243" t="s">
        <v>81</v>
      </c>
      <c r="AV202" s="14" t="s">
        <v>83</v>
      </c>
      <c r="AW202" s="14" t="s">
        <v>30</v>
      </c>
      <c r="AX202" s="14" t="s">
        <v>73</v>
      </c>
      <c r="AY202" s="243" t="s">
        <v>172</v>
      </c>
    </row>
    <row r="203" spans="1:65" s="15" customFormat="1">
      <c r="B203" s="244"/>
      <c r="C203" s="245"/>
      <c r="D203" s="224" t="s">
        <v>180</v>
      </c>
      <c r="E203" s="246" t="s">
        <v>1</v>
      </c>
      <c r="F203" s="247" t="s">
        <v>186</v>
      </c>
      <c r="G203" s="245"/>
      <c r="H203" s="248">
        <v>14.5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AT203" s="254" t="s">
        <v>180</v>
      </c>
      <c r="AU203" s="254" t="s">
        <v>81</v>
      </c>
      <c r="AV203" s="15" t="s">
        <v>179</v>
      </c>
      <c r="AW203" s="15" t="s">
        <v>30</v>
      </c>
      <c r="AX203" s="15" t="s">
        <v>81</v>
      </c>
      <c r="AY203" s="254" t="s">
        <v>172</v>
      </c>
    </row>
    <row r="204" spans="1:65" s="2" customFormat="1" ht="16.5" customHeight="1">
      <c r="A204" s="35"/>
      <c r="B204" s="36"/>
      <c r="C204" s="209" t="s">
        <v>223</v>
      </c>
      <c r="D204" s="209" t="s">
        <v>174</v>
      </c>
      <c r="E204" s="210" t="s">
        <v>1803</v>
      </c>
      <c r="F204" s="211" t="s">
        <v>1804</v>
      </c>
      <c r="G204" s="212" t="s">
        <v>531</v>
      </c>
      <c r="H204" s="213">
        <v>23</v>
      </c>
      <c r="I204" s="214"/>
      <c r="J204" s="215">
        <f>ROUND(I204*H204,2)</f>
        <v>0</v>
      </c>
      <c r="K204" s="211" t="s">
        <v>1</v>
      </c>
      <c r="L204" s="40"/>
      <c r="M204" s="216" t="s">
        <v>1</v>
      </c>
      <c r="N204" s="217" t="s">
        <v>38</v>
      </c>
      <c r="O204" s="72"/>
      <c r="P204" s="218">
        <f>O204*H204</f>
        <v>0</v>
      </c>
      <c r="Q204" s="218">
        <v>0</v>
      </c>
      <c r="R204" s="218">
        <f>Q204*H204</f>
        <v>0</v>
      </c>
      <c r="S204" s="218">
        <v>0</v>
      </c>
      <c r="T204" s="219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0" t="s">
        <v>179</v>
      </c>
      <c r="AT204" s="220" t="s">
        <v>174</v>
      </c>
      <c r="AU204" s="220" t="s">
        <v>81</v>
      </c>
      <c r="AY204" s="18" t="s">
        <v>172</v>
      </c>
      <c r="BE204" s="221">
        <f>IF(N204="základní",J204,0)</f>
        <v>0</v>
      </c>
      <c r="BF204" s="221">
        <f>IF(N204="snížená",J204,0)</f>
        <v>0</v>
      </c>
      <c r="BG204" s="221">
        <f>IF(N204="zákl. přenesená",J204,0)</f>
        <v>0</v>
      </c>
      <c r="BH204" s="221">
        <f>IF(N204="sníž. přenesená",J204,0)</f>
        <v>0</v>
      </c>
      <c r="BI204" s="221">
        <f>IF(N204="nulová",J204,0)</f>
        <v>0</v>
      </c>
      <c r="BJ204" s="18" t="s">
        <v>81</v>
      </c>
      <c r="BK204" s="221">
        <f>ROUND(I204*H204,2)</f>
        <v>0</v>
      </c>
      <c r="BL204" s="18" t="s">
        <v>179</v>
      </c>
      <c r="BM204" s="220" t="s">
        <v>273</v>
      </c>
    </row>
    <row r="205" spans="1:65" s="13" customFormat="1">
      <c r="B205" s="222"/>
      <c r="C205" s="223"/>
      <c r="D205" s="224" t="s">
        <v>180</v>
      </c>
      <c r="E205" s="225" t="s">
        <v>1</v>
      </c>
      <c r="F205" s="226" t="s">
        <v>1805</v>
      </c>
      <c r="G205" s="223"/>
      <c r="H205" s="225" t="s">
        <v>1</v>
      </c>
      <c r="I205" s="227"/>
      <c r="J205" s="223"/>
      <c r="K205" s="223"/>
      <c r="L205" s="228"/>
      <c r="M205" s="229"/>
      <c r="N205" s="230"/>
      <c r="O205" s="230"/>
      <c r="P205" s="230"/>
      <c r="Q205" s="230"/>
      <c r="R205" s="230"/>
      <c r="S205" s="230"/>
      <c r="T205" s="231"/>
      <c r="AT205" s="232" t="s">
        <v>180</v>
      </c>
      <c r="AU205" s="232" t="s">
        <v>81</v>
      </c>
      <c r="AV205" s="13" t="s">
        <v>81</v>
      </c>
      <c r="AW205" s="13" t="s">
        <v>30</v>
      </c>
      <c r="AX205" s="13" t="s">
        <v>73</v>
      </c>
      <c r="AY205" s="232" t="s">
        <v>172</v>
      </c>
    </row>
    <row r="206" spans="1:65" s="14" customFormat="1">
      <c r="B206" s="233"/>
      <c r="C206" s="234"/>
      <c r="D206" s="224" t="s">
        <v>180</v>
      </c>
      <c r="E206" s="235" t="s">
        <v>1</v>
      </c>
      <c r="F206" s="236" t="s">
        <v>286</v>
      </c>
      <c r="G206" s="234"/>
      <c r="H206" s="237">
        <v>23</v>
      </c>
      <c r="I206" s="238"/>
      <c r="J206" s="234"/>
      <c r="K206" s="234"/>
      <c r="L206" s="239"/>
      <c r="M206" s="240"/>
      <c r="N206" s="241"/>
      <c r="O206" s="241"/>
      <c r="P206" s="241"/>
      <c r="Q206" s="241"/>
      <c r="R206" s="241"/>
      <c r="S206" s="241"/>
      <c r="T206" s="242"/>
      <c r="AT206" s="243" t="s">
        <v>180</v>
      </c>
      <c r="AU206" s="243" t="s">
        <v>81</v>
      </c>
      <c r="AV206" s="14" t="s">
        <v>83</v>
      </c>
      <c r="AW206" s="14" t="s">
        <v>30</v>
      </c>
      <c r="AX206" s="14" t="s">
        <v>73</v>
      </c>
      <c r="AY206" s="243" t="s">
        <v>172</v>
      </c>
    </row>
    <row r="207" spans="1:65" s="15" customFormat="1">
      <c r="B207" s="244"/>
      <c r="C207" s="245"/>
      <c r="D207" s="224" t="s">
        <v>180</v>
      </c>
      <c r="E207" s="246" t="s">
        <v>1</v>
      </c>
      <c r="F207" s="247" t="s">
        <v>186</v>
      </c>
      <c r="G207" s="245"/>
      <c r="H207" s="248">
        <v>23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AT207" s="254" t="s">
        <v>180</v>
      </c>
      <c r="AU207" s="254" t="s">
        <v>81</v>
      </c>
      <c r="AV207" s="15" t="s">
        <v>179</v>
      </c>
      <c r="AW207" s="15" t="s">
        <v>30</v>
      </c>
      <c r="AX207" s="15" t="s">
        <v>81</v>
      </c>
      <c r="AY207" s="254" t="s">
        <v>172</v>
      </c>
    </row>
    <row r="208" spans="1:65" s="2" customFormat="1" ht="16.5" customHeight="1">
      <c r="A208" s="35"/>
      <c r="B208" s="36"/>
      <c r="C208" s="209" t="s">
        <v>257</v>
      </c>
      <c r="D208" s="209" t="s">
        <v>174</v>
      </c>
      <c r="E208" s="210" t="s">
        <v>1806</v>
      </c>
      <c r="F208" s="211" t="s">
        <v>1807</v>
      </c>
      <c r="G208" s="212" t="s">
        <v>531</v>
      </c>
      <c r="H208" s="213">
        <v>7</v>
      </c>
      <c r="I208" s="214"/>
      <c r="J208" s="215">
        <f>ROUND(I208*H208,2)</f>
        <v>0</v>
      </c>
      <c r="K208" s="211" t="s">
        <v>1</v>
      </c>
      <c r="L208" s="40"/>
      <c r="M208" s="216" t="s">
        <v>1</v>
      </c>
      <c r="N208" s="217" t="s">
        <v>38</v>
      </c>
      <c r="O208" s="72"/>
      <c r="P208" s="218">
        <f>O208*H208</f>
        <v>0</v>
      </c>
      <c r="Q208" s="218">
        <v>0</v>
      </c>
      <c r="R208" s="218">
        <f>Q208*H208</f>
        <v>0</v>
      </c>
      <c r="S208" s="218">
        <v>0</v>
      </c>
      <c r="T208" s="219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0" t="s">
        <v>179</v>
      </c>
      <c r="AT208" s="220" t="s">
        <v>174</v>
      </c>
      <c r="AU208" s="220" t="s">
        <v>81</v>
      </c>
      <c r="AY208" s="18" t="s">
        <v>172</v>
      </c>
      <c r="BE208" s="221">
        <f>IF(N208="základní",J208,0)</f>
        <v>0</v>
      </c>
      <c r="BF208" s="221">
        <f>IF(N208="snížená",J208,0)</f>
        <v>0</v>
      </c>
      <c r="BG208" s="221">
        <f>IF(N208="zákl. přenesená",J208,0)</f>
        <v>0</v>
      </c>
      <c r="BH208" s="221">
        <f>IF(N208="sníž. přenesená",J208,0)</f>
        <v>0</v>
      </c>
      <c r="BI208" s="221">
        <f>IF(N208="nulová",J208,0)</f>
        <v>0</v>
      </c>
      <c r="BJ208" s="18" t="s">
        <v>81</v>
      </c>
      <c r="BK208" s="221">
        <f>ROUND(I208*H208,2)</f>
        <v>0</v>
      </c>
      <c r="BL208" s="18" t="s">
        <v>179</v>
      </c>
      <c r="BM208" s="220" t="s">
        <v>357</v>
      </c>
    </row>
    <row r="209" spans="1:65" s="13" customFormat="1">
      <c r="B209" s="222"/>
      <c r="C209" s="223"/>
      <c r="D209" s="224" t="s">
        <v>180</v>
      </c>
      <c r="E209" s="225" t="s">
        <v>1</v>
      </c>
      <c r="F209" s="226" t="s">
        <v>1808</v>
      </c>
      <c r="G209" s="223"/>
      <c r="H209" s="225" t="s">
        <v>1</v>
      </c>
      <c r="I209" s="227"/>
      <c r="J209" s="223"/>
      <c r="K209" s="223"/>
      <c r="L209" s="228"/>
      <c r="M209" s="229"/>
      <c r="N209" s="230"/>
      <c r="O209" s="230"/>
      <c r="P209" s="230"/>
      <c r="Q209" s="230"/>
      <c r="R209" s="230"/>
      <c r="S209" s="230"/>
      <c r="T209" s="231"/>
      <c r="AT209" s="232" t="s">
        <v>180</v>
      </c>
      <c r="AU209" s="232" t="s">
        <v>81</v>
      </c>
      <c r="AV209" s="13" t="s">
        <v>81</v>
      </c>
      <c r="AW209" s="13" t="s">
        <v>30</v>
      </c>
      <c r="AX209" s="13" t="s">
        <v>73</v>
      </c>
      <c r="AY209" s="232" t="s">
        <v>172</v>
      </c>
    </row>
    <row r="210" spans="1:65" s="14" customFormat="1">
      <c r="B210" s="233"/>
      <c r="C210" s="234"/>
      <c r="D210" s="224" t="s">
        <v>180</v>
      </c>
      <c r="E210" s="235" t="s">
        <v>1</v>
      </c>
      <c r="F210" s="236" t="s">
        <v>81</v>
      </c>
      <c r="G210" s="234"/>
      <c r="H210" s="237">
        <v>1</v>
      </c>
      <c r="I210" s="238"/>
      <c r="J210" s="234"/>
      <c r="K210" s="234"/>
      <c r="L210" s="239"/>
      <c r="M210" s="240"/>
      <c r="N210" s="241"/>
      <c r="O210" s="241"/>
      <c r="P210" s="241"/>
      <c r="Q210" s="241"/>
      <c r="R210" s="241"/>
      <c r="S210" s="241"/>
      <c r="T210" s="242"/>
      <c r="AT210" s="243" t="s">
        <v>180</v>
      </c>
      <c r="AU210" s="243" t="s">
        <v>81</v>
      </c>
      <c r="AV210" s="14" t="s">
        <v>83</v>
      </c>
      <c r="AW210" s="14" t="s">
        <v>30</v>
      </c>
      <c r="AX210" s="14" t="s">
        <v>73</v>
      </c>
      <c r="AY210" s="243" t="s">
        <v>172</v>
      </c>
    </row>
    <row r="211" spans="1:65" s="13" customFormat="1">
      <c r="B211" s="222"/>
      <c r="C211" s="223"/>
      <c r="D211" s="224" t="s">
        <v>180</v>
      </c>
      <c r="E211" s="225" t="s">
        <v>1</v>
      </c>
      <c r="F211" s="226" t="s">
        <v>1809</v>
      </c>
      <c r="G211" s="223"/>
      <c r="H211" s="225" t="s">
        <v>1</v>
      </c>
      <c r="I211" s="227"/>
      <c r="J211" s="223"/>
      <c r="K211" s="223"/>
      <c r="L211" s="228"/>
      <c r="M211" s="229"/>
      <c r="N211" s="230"/>
      <c r="O211" s="230"/>
      <c r="P211" s="230"/>
      <c r="Q211" s="230"/>
      <c r="R211" s="230"/>
      <c r="S211" s="230"/>
      <c r="T211" s="231"/>
      <c r="AT211" s="232" t="s">
        <v>180</v>
      </c>
      <c r="AU211" s="232" t="s">
        <v>81</v>
      </c>
      <c r="AV211" s="13" t="s">
        <v>81</v>
      </c>
      <c r="AW211" s="13" t="s">
        <v>30</v>
      </c>
      <c r="AX211" s="13" t="s">
        <v>73</v>
      </c>
      <c r="AY211" s="232" t="s">
        <v>172</v>
      </c>
    </row>
    <row r="212" spans="1:65" s="14" customFormat="1">
      <c r="B212" s="233"/>
      <c r="C212" s="234"/>
      <c r="D212" s="224" t="s">
        <v>180</v>
      </c>
      <c r="E212" s="235" t="s">
        <v>1</v>
      </c>
      <c r="F212" s="236" t="s">
        <v>199</v>
      </c>
      <c r="G212" s="234"/>
      <c r="H212" s="237">
        <v>6</v>
      </c>
      <c r="I212" s="238"/>
      <c r="J212" s="234"/>
      <c r="K212" s="234"/>
      <c r="L212" s="239"/>
      <c r="M212" s="240"/>
      <c r="N212" s="241"/>
      <c r="O212" s="241"/>
      <c r="P212" s="241"/>
      <c r="Q212" s="241"/>
      <c r="R212" s="241"/>
      <c r="S212" s="241"/>
      <c r="T212" s="242"/>
      <c r="AT212" s="243" t="s">
        <v>180</v>
      </c>
      <c r="AU212" s="243" t="s">
        <v>81</v>
      </c>
      <c r="AV212" s="14" t="s">
        <v>83</v>
      </c>
      <c r="AW212" s="14" t="s">
        <v>30</v>
      </c>
      <c r="AX212" s="14" t="s">
        <v>73</v>
      </c>
      <c r="AY212" s="243" t="s">
        <v>172</v>
      </c>
    </row>
    <row r="213" spans="1:65" s="15" customFormat="1">
      <c r="B213" s="244"/>
      <c r="C213" s="245"/>
      <c r="D213" s="224" t="s">
        <v>180</v>
      </c>
      <c r="E213" s="246" t="s">
        <v>1</v>
      </c>
      <c r="F213" s="247" t="s">
        <v>186</v>
      </c>
      <c r="G213" s="245"/>
      <c r="H213" s="248">
        <v>7</v>
      </c>
      <c r="I213" s="249"/>
      <c r="J213" s="245"/>
      <c r="K213" s="245"/>
      <c r="L213" s="250"/>
      <c r="M213" s="251"/>
      <c r="N213" s="252"/>
      <c r="O213" s="252"/>
      <c r="P213" s="252"/>
      <c r="Q213" s="252"/>
      <c r="R213" s="252"/>
      <c r="S213" s="252"/>
      <c r="T213" s="253"/>
      <c r="AT213" s="254" t="s">
        <v>180</v>
      </c>
      <c r="AU213" s="254" t="s">
        <v>81</v>
      </c>
      <c r="AV213" s="15" t="s">
        <v>179</v>
      </c>
      <c r="AW213" s="15" t="s">
        <v>30</v>
      </c>
      <c r="AX213" s="15" t="s">
        <v>81</v>
      </c>
      <c r="AY213" s="254" t="s">
        <v>172</v>
      </c>
    </row>
    <row r="214" spans="1:65" s="2" customFormat="1" ht="16.5" customHeight="1">
      <c r="A214" s="35"/>
      <c r="B214" s="36"/>
      <c r="C214" s="209" t="s">
        <v>229</v>
      </c>
      <c r="D214" s="209" t="s">
        <v>174</v>
      </c>
      <c r="E214" s="210" t="s">
        <v>1810</v>
      </c>
      <c r="F214" s="211" t="s">
        <v>1811</v>
      </c>
      <c r="G214" s="212" t="s">
        <v>531</v>
      </c>
      <c r="H214" s="213">
        <v>12</v>
      </c>
      <c r="I214" s="214"/>
      <c r="J214" s="215">
        <f>ROUND(I214*H214,2)</f>
        <v>0</v>
      </c>
      <c r="K214" s="211" t="s">
        <v>1</v>
      </c>
      <c r="L214" s="40"/>
      <c r="M214" s="216" t="s">
        <v>1</v>
      </c>
      <c r="N214" s="217" t="s">
        <v>38</v>
      </c>
      <c r="O214" s="72"/>
      <c r="P214" s="218">
        <f>O214*H214</f>
        <v>0</v>
      </c>
      <c r="Q214" s="218">
        <v>0</v>
      </c>
      <c r="R214" s="218">
        <f>Q214*H214</f>
        <v>0</v>
      </c>
      <c r="S214" s="218">
        <v>0</v>
      </c>
      <c r="T214" s="219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0" t="s">
        <v>179</v>
      </c>
      <c r="AT214" s="220" t="s">
        <v>174</v>
      </c>
      <c r="AU214" s="220" t="s">
        <v>81</v>
      </c>
      <c r="AY214" s="18" t="s">
        <v>172</v>
      </c>
      <c r="BE214" s="221">
        <f>IF(N214="základní",J214,0)</f>
        <v>0</v>
      </c>
      <c r="BF214" s="221">
        <f>IF(N214="snížená",J214,0)</f>
        <v>0</v>
      </c>
      <c r="BG214" s="221">
        <f>IF(N214="zákl. přenesená",J214,0)</f>
        <v>0</v>
      </c>
      <c r="BH214" s="221">
        <f>IF(N214="sníž. přenesená",J214,0)</f>
        <v>0</v>
      </c>
      <c r="BI214" s="221">
        <f>IF(N214="nulová",J214,0)</f>
        <v>0</v>
      </c>
      <c r="BJ214" s="18" t="s">
        <v>81</v>
      </c>
      <c r="BK214" s="221">
        <f>ROUND(I214*H214,2)</f>
        <v>0</v>
      </c>
      <c r="BL214" s="18" t="s">
        <v>179</v>
      </c>
      <c r="BM214" s="220" t="s">
        <v>368</v>
      </c>
    </row>
    <row r="215" spans="1:65" s="13" customFormat="1">
      <c r="B215" s="222"/>
      <c r="C215" s="223"/>
      <c r="D215" s="224" t="s">
        <v>180</v>
      </c>
      <c r="E215" s="225" t="s">
        <v>1</v>
      </c>
      <c r="F215" s="226" t="s">
        <v>1812</v>
      </c>
      <c r="G215" s="223"/>
      <c r="H215" s="225" t="s">
        <v>1</v>
      </c>
      <c r="I215" s="227"/>
      <c r="J215" s="223"/>
      <c r="K215" s="223"/>
      <c r="L215" s="228"/>
      <c r="M215" s="229"/>
      <c r="N215" s="230"/>
      <c r="O215" s="230"/>
      <c r="P215" s="230"/>
      <c r="Q215" s="230"/>
      <c r="R215" s="230"/>
      <c r="S215" s="230"/>
      <c r="T215" s="231"/>
      <c r="AT215" s="232" t="s">
        <v>180</v>
      </c>
      <c r="AU215" s="232" t="s">
        <v>81</v>
      </c>
      <c r="AV215" s="13" t="s">
        <v>81</v>
      </c>
      <c r="AW215" s="13" t="s">
        <v>30</v>
      </c>
      <c r="AX215" s="13" t="s">
        <v>73</v>
      </c>
      <c r="AY215" s="232" t="s">
        <v>172</v>
      </c>
    </row>
    <row r="216" spans="1:65" s="14" customFormat="1">
      <c r="B216" s="233"/>
      <c r="C216" s="234"/>
      <c r="D216" s="224" t="s">
        <v>180</v>
      </c>
      <c r="E216" s="235" t="s">
        <v>1</v>
      </c>
      <c r="F216" s="236" t="s">
        <v>212</v>
      </c>
      <c r="G216" s="234"/>
      <c r="H216" s="237">
        <v>12</v>
      </c>
      <c r="I216" s="238"/>
      <c r="J216" s="234"/>
      <c r="K216" s="234"/>
      <c r="L216" s="239"/>
      <c r="M216" s="240"/>
      <c r="N216" s="241"/>
      <c r="O216" s="241"/>
      <c r="P216" s="241"/>
      <c r="Q216" s="241"/>
      <c r="R216" s="241"/>
      <c r="S216" s="241"/>
      <c r="T216" s="242"/>
      <c r="AT216" s="243" t="s">
        <v>180</v>
      </c>
      <c r="AU216" s="243" t="s">
        <v>81</v>
      </c>
      <c r="AV216" s="14" t="s">
        <v>83</v>
      </c>
      <c r="AW216" s="14" t="s">
        <v>30</v>
      </c>
      <c r="AX216" s="14" t="s">
        <v>73</v>
      </c>
      <c r="AY216" s="243" t="s">
        <v>172</v>
      </c>
    </row>
    <row r="217" spans="1:65" s="15" customFormat="1">
      <c r="B217" s="244"/>
      <c r="C217" s="245"/>
      <c r="D217" s="224" t="s">
        <v>180</v>
      </c>
      <c r="E217" s="246" t="s">
        <v>1</v>
      </c>
      <c r="F217" s="247" t="s">
        <v>186</v>
      </c>
      <c r="G217" s="245"/>
      <c r="H217" s="248">
        <v>12</v>
      </c>
      <c r="I217" s="249"/>
      <c r="J217" s="245"/>
      <c r="K217" s="245"/>
      <c r="L217" s="250"/>
      <c r="M217" s="251"/>
      <c r="N217" s="252"/>
      <c r="O217" s="252"/>
      <c r="P217" s="252"/>
      <c r="Q217" s="252"/>
      <c r="R217" s="252"/>
      <c r="S217" s="252"/>
      <c r="T217" s="253"/>
      <c r="AT217" s="254" t="s">
        <v>180</v>
      </c>
      <c r="AU217" s="254" t="s">
        <v>81</v>
      </c>
      <c r="AV217" s="15" t="s">
        <v>179</v>
      </c>
      <c r="AW217" s="15" t="s">
        <v>30</v>
      </c>
      <c r="AX217" s="15" t="s">
        <v>81</v>
      </c>
      <c r="AY217" s="254" t="s">
        <v>172</v>
      </c>
    </row>
    <row r="218" spans="1:65" s="2" customFormat="1" ht="16.5" customHeight="1">
      <c r="A218" s="35"/>
      <c r="B218" s="36"/>
      <c r="C218" s="209" t="s">
        <v>265</v>
      </c>
      <c r="D218" s="209" t="s">
        <v>174</v>
      </c>
      <c r="E218" s="210" t="s">
        <v>1813</v>
      </c>
      <c r="F218" s="211" t="s">
        <v>1814</v>
      </c>
      <c r="G218" s="212" t="s">
        <v>245</v>
      </c>
      <c r="H218" s="213">
        <v>608.67999999999995</v>
      </c>
      <c r="I218" s="214"/>
      <c r="J218" s="215">
        <f>ROUND(I218*H218,2)</f>
        <v>0</v>
      </c>
      <c r="K218" s="211" t="s">
        <v>1</v>
      </c>
      <c r="L218" s="40"/>
      <c r="M218" s="216" t="s">
        <v>1</v>
      </c>
      <c r="N218" s="217" t="s">
        <v>38</v>
      </c>
      <c r="O218" s="72"/>
      <c r="P218" s="218">
        <f>O218*H218</f>
        <v>0</v>
      </c>
      <c r="Q218" s="218">
        <v>0</v>
      </c>
      <c r="R218" s="218">
        <f>Q218*H218</f>
        <v>0</v>
      </c>
      <c r="S218" s="218">
        <v>0</v>
      </c>
      <c r="T218" s="219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0" t="s">
        <v>179</v>
      </c>
      <c r="AT218" s="220" t="s">
        <v>174</v>
      </c>
      <c r="AU218" s="220" t="s">
        <v>81</v>
      </c>
      <c r="AY218" s="18" t="s">
        <v>172</v>
      </c>
      <c r="BE218" s="221">
        <f>IF(N218="základní",J218,0)</f>
        <v>0</v>
      </c>
      <c r="BF218" s="221">
        <f>IF(N218="snížená",J218,0)</f>
        <v>0</v>
      </c>
      <c r="BG218" s="221">
        <f>IF(N218="zákl. přenesená",J218,0)</f>
        <v>0</v>
      </c>
      <c r="BH218" s="221">
        <f>IF(N218="sníž. přenesená",J218,0)</f>
        <v>0</v>
      </c>
      <c r="BI218" s="221">
        <f>IF(N218="nulová",J218,0)</f>
        <v>0</v>
      </c>
      <c r="BJ218" s="18" t="s">
        <v>81</v>
      </c>
      <c r="BK218" s="221">
        <f>ROUND(I218*H218,2)</f>
        <v>0</v>
      </c>
      <c r="BL218" s="18" t="s">
        <v>179</v>
      </c>
      <c r="BM218" s="220" t="s">
        <v>378</v>
      </c>
    </row>
    <row r="219" spans="1:65" s="13" customFormat="1">
      <c r="B219" s="222"/>
      <c r="C219" s="223"/>
      <c r="D219" s="224" t="s">
        <v>180</v>
      </c>
      <c r="E219" s="225" t="s">
        <v>1</v>
      </c>
      <c r="F219" s="226" t="s">
        <v>1815</v>
      </c>
      <c r="G219" s="223"/>
      <c r="H219" s="225" t="s">
        <v>1</v>
      </c>
      <c r="I219" s="227"/>
      <c r="J219" s="223"/>
      <c r="K219" s="223"/>
      <c r="L219" s="228"/>
      <c r="M219" s="229"/>
      <c r="N219" s="230"/>
      <c r="O219" s="230"/>
      <c r="P219" s="230"/>
      <c r="Q219" s="230"/>
      <c r="R219" s="230"/>
      <c r="S219" s="230"/>
      <c r="T219" s="231"/>
      <c r="AT219" s="232" t="s">
        <v>180</v>
      </c>
      <c r="AU219" s="232" t="s">
        <v>81</v>
      </c>
      <c r="AV219" s="13" t="s">
        <v>81</v>
      </c>
      <c r="AW219" s="13" t="s">
        <v>30</v>
      </c>
      <c r="AX219" s="13" t="s">
        <v>73</v>
      </c>
      <c r="AY219" s="232" t="s">
        <v>172</v>
      </c>
    </row>
    <row r="220" spans="1:65" s="14" customFormat="1">
      <c r="B220" s="233"/>
      <c r="C220" s="234"/>
      <c r="D220" s="224" t="s">
        <v>180</v>
      </c>
      <c r="E220" s="235" t="s">
        <v>1</v>
      </c>
      <c r="F220" s="236" t="s">
        <v>1816</v>
      </c>
      <c r="G220" s="234"/>
      <c r="H220" s="237">
        <v>594</v>
      </c>
      <c r="I220" s="238"/>
      <c r="J220" s="234"/>
      <c r="K220" s="234"/>
      <c r="L220" s="239"/>
      <c r="M220" s="240"/>
      <c r="N220" s="241"/>
      <c r="O220" s="241"/>
      <c r="P220" s="241"/>
      <c r="Q220" s="241"/>
      <c r="R220" s="241"/>
      <c r="S220" s="241"/>
      <c r="T220" s="242"/>
      <c r="AT220" s="243" t="s">
        <v>180</v>
      </c>
      <c r="AU220" s="243" t="s">
        <v>81</v>
      </c>
      <c r="AV220" s="14" t="s">
        <v>83</v>
      </c>
      <c r="AW220" s="14" t="s">
        <v>30</v>
      </c>
      <c r="AX220" s="14" t="s">
        <v>73</v>
      </c>
      <c r="AY220" s="243" t="s">
        <v>172</v>
      </c>
    </row>
    <row r="221" spans="1:65" s="13" customFormat="1">
      <c r="B221" s="222"/>
      <c r="C221" s="223"/>
      <c r="D221" s="224" t="s">
        <v>180</v>
      </c>
      <c r="E221" s="225" t="s">
        <v>1</v>
      </c>
      <c r="F221" s="226" t="s">
        <v>1817</v>
      </c>
      <c r="G221" s="223"/>
      <c r="H221" s="225" t="s">
        <v>1</v>
      </c>
      <c r="I221" s="227"/>
      <c r="J221" s="223"/>
      <c r="K221" s="223"/>
      <c r="L221" s="228"/>
      <c r="M221" s="229"/>
      <c r="N221" s="230"/>
      <c r="O221" s="230"/>
      <c r="P221" s="230"/>
      <c r="Q221" s="230"/>
      <c r="R221" s="230"/>
      <c r="S221" s="230"/>
      <c r="T221" s="231"/>
      <c r="AT221" s="232" t="s">
        <v>180</v>
      </c>
      <c r="AU221" s="232" t="s">
        <v>81</v>
      </c>
      <c r="AV221" s="13" t="s">
        <v>81</v>
      </c>
      <c r="AW221" s="13" t="s">
        <v>30</v>
      </c>
      <c r="AX221" s="13" t="s">
        <v>73</v>
      </c>
      <c r="AY221" s="232" t="s">
        <v>172</v>
      </c>
    </row>
    <row r="222" spans="1:65" s="14" customFormat="1">
      <c r="B222" s="233"/>
      <c r="C222" s="234"/>
      <c r="D222" s="224" t="s">
        <v>180</v>
      </c>
      <c r="E222" s="235" t="s">
        <v>1</v>
      </c>
      <c r="F222" s="236" t="s">
        <v>1818</v>
      </c>
      <c r="G222" s="234"/>
      <c r="H222" s="237">
        <v>3.84</v>
      </c>
      <c r="I222" s="238"/>
      <c r="J222" s="234"/>
      <c r="K222" s="234"/>
      <c r="L222" s="239"/>
      <c r="M222" s="240"/>
      <c r="N222" s="241"/>
      <c r="O222" s="241"/>
      <c r="P222" s="241"/>
      <c r="Q222" s="241"/>
      <c r="R222" s="241"/>
      <c r="S222" s="241"/>
      <c r="T222" s="242"/>
      <c r="AT222" s="243" t="s">
        <v>180</v>
      </c>
      <c r="AU222" s="243" t="s">
        <v>81</v>
      </c>
      <c r="AV222" s="14" t="s">
        <v>83</v>
      </c>
      <c r="AW222" s="14" t="s">
        <v>30</v>
      </c>
      <c r="AX222" s="14" t="s">
        <v>73</v>
      </c>
      <c r="AY222" s="243" t="s">
        <v>172</v>
      </c>
    </row>
    <row r="223" spans="1:65" s="13" customFormat="1">
      <c r="B223" s="222"/>
      <c r="C223" s="223"/>
      <c r="D223" s="224" t="s">
        <v>180</v>
      </c>
      <c r="E223" s="225" t="s">
        <v>1</v>
      </c>
      <c r="F223" s="226" t="s">
        <v>1819</v>
      </c>
      <c r="G223" s="223"/>
      <c r="H223" s="225" t="s">
        <v>1</v>
      </c>
      <c r="I223" s="227"/>
      <c r="J223" s="223"/>
      <c r="K223" s="223"/>
      <c r="L223" s="228"/>
      <c r="M223" s="229"/>
      <c r="N223" s="230"/>
      <c r="O223" s="230"/>
      <c r="P223" s="230"/>
      <c r="Q223" s="230"/>
      <c r="R223" s="230"/>
      <c r="S223" s="230"/>
      <c r="T223" s="231"/>
      <c r="AT223" s="232" t="s">
        <v>180</v>
      </c>
      <c r="AU223" s="232" t="s">
        <v>81</v>
      </c>
      <c r="AV223" s="13" t="s">
        <v>81</v>
      </c>
      <c r="AW223" s="13" t="s">
        <v>30</v>
      </c>
      <c r="AX223" s="13" t="s">
        <v>73</v>
      </c>
      <c r="AY223" s="232" t="s">
        <v>172</v>
      </c>
    </row>
    <row r="224" spans="1:65" s="14" customFormat="1">
      <c r="B224" s="233"/>
      <c r="C224" s="234"/>
      <c r="D224" s="224" t="s">
        <v>180</v>
      </c>
      <c r="E224" s="235" t="s">
        <v>1</v>
      </c>
      <c r="F224" s="236" t="s">
        <v>1818</v>
      </c>
      <c r="G224" s="234"/>
      <c r="H224" s="237">
        <v>3.84</v>
      </c>
      <c r="I224" s="238"/>
      <c r="J224" s="234"/>
      <c r="K224" s="234"/>
      <c r="L224" s="239"/>
      <c r="M224" s="240"/>
      <c r="N224" s="241"/>
      <c r="O224" s="241"/>
      <c r="P224" s="241"/>
      <c r="Q224" s="241"/>
      <c r="R224" s="241"/>
      <c r="S224" s="241"/>
      <c r="T224" s="242"/>
      <c r="AT224" s="243" t="s">
        <v>180</v>
      </c>
      <c r="AU224" s="243" t="s">
        <v>81</v>
      </c>
      <c r="AV224" s="14" t="s">
        <v>83</v>
      </c>
      <c r="AW224" s="14" t="s">
        <v>30</v>
      </c>
      <c r="AX224" s="14" t="s">
        <v>73</v>
      </c>
      <c r="AY224" s="243" t="s">
        <v>172</v>
      </c>
    </row>
    <row r="225" spans="1:65" s="13" customFormat="1">
      <c r="B225" s="222"/>
      <c r="C225" s="223"/>
      <c r="D225" s="224" t="s">
        <v>180</v>
      </c>
      <c r="E225" s="225" t="s">
        <v>1</v>
      </c>
      <c r="F225" s="226" t="s">
        <v>1820</v>
      </c>
      <c r="G225" s="223"/>
      <c r="H225" s="225" t="s">
        <v>1</v>
      </c>
      <c r="I225" s="227"/>
      <c r="J225" s="223"/>
      <c r="K225" s="223"/>
      <c r="L225" s="228"/>
      <c r="M225" s="229"/>
      <c r="N225" s="230"/>
      <c r="O225" s="230"/>
      <c r="P225" s="230"/>
      <c r="Q225" s="230"/>
      <c r="R225" s="230"/>
      <c r="S225" s="230"/>
      <c r="T225" s="231"/>
      <c r="AT225" s="232" t="s">
        <v>180</v>
      </c>
      <c r="AU225" s="232" t="s">
        <v>81</v>
      </c>
      <c r="AV225" s="13" t="s">
        <v>81</v>
      </c>
      <c r="AW225" s="13" t="s">
        <v>30</v>
      </c>
      <c r="AX225" s="13" t="s">
        <v>73</v>
      </c>
      <c r="AY225" s="232" t="s">
        <v>172</v>
      </c>
    </row>
    <row r="226" spans="1:65" s="14" customFormat="1">
      <c r="B226" s="233"/>
      <c r="C226" s="234"/>
      <c r="D226" s="224" t="s">
        <v>180</v>
      </c>
      <c r="E226" s="235" t="s">
        <v>1</v>
      </c>
      <c r="F226" s="236" t="s">
        <v>209</v>
      </c>
      <c r="G226" s="234"/>
      <c r="H226" s="237">
        <v>7</v>
      </c>
      <c r="I226" s="238"/>
      <c r="J226" s="234"/>
      <c r="K226" s="234"/>
      <c r="L226" s="239"/>
      <c r="M226" s="240"/>
      <c r="N226" s="241"/>
      <c r="O226" s="241"/>
      <c r="P226" s="241"/>
      <c r="Q226" s="241"/>
      <c r="R226" s="241"/>
      <c r="S226" s="241"/>
      <c r="T226" s="242"/>
      <c r="AT226" s="243" t="s">
        <v>180</v>
      </c>
      <c r="AU226" s="243" t="s">
        <v>81</v>
      </c>
      <c r="AV226" s="14" t="s">
        <v>83</v>
      </c>
      <c r="AW226" s="14" t="s">
        <v>30</v>
      </c>
      <c r="AX226" s="14" t="s">
        <v>73</v>
      </c>
      <c r="AY226" s="243" t="s">
        <v>172</v>
      </c>
    </row>
    <row r="227" spans="1:65" s="15" customFormat="1">
      <c r="B227" s="244"/>
      <c r="C227" s="245"/>
      <c r="D227" s="224" t="s">
        <v>180</v>
      </c>
      <c r="E227" s="246" t="s">
        <v>1</v>
      </c>
      <c r="F227" s="247" t="s">
        <v>186</v>
      </c>
      <c r="G227" s="245"/>
      <c r="H227" s="248">
        <v>608.68000000000006</v>
      </c>
      <c r="I227" s="249"/>
      <c r="J227" s="245"/>
      <c r="K227" s="245"/>
      <c r="L227" s="250"/>
      <c r="M227" s="251"/>
      <c r="N227" s="252"/>
      <c r="O227" s="252"/>
      <c r="P227" s="252"/>
      <c r="Q227" s="252"/>
      <c r="R227" s="252"/>
      <c r="S227" s="252"/>
      <c r="T227" s="253"/>
      <c r="AT227" s="254" t="s">
        <v>180</v>
      </c>
      <c r="AU227" s="254" t="s">
        <v>81</v>
      </c>
      <c r="AV227" s="15" t="s">
        <v>179</v>
      </c>
      <c r="AW227" s="15" t="s">
        <v>30</v>
      </c>
      <c r="AX227" s="15" t="s">
        <v>81</v>
      </c>
      <c r="AY227" s="254" t="s">
        <v>172</v>
      </c>
    </row>
    <row r="228" spans="1:65" s="2" customFormat="1" ht="16.5" customHeight="1">
      <c r="A228" s="35"/>
      <c r="B228" s="36"/>
      <c r="C228" s="209" t="s">
        <v>234</v>
      </c>
      <c r="D228" s="209" t="s">
        <v>174</v>
      </c>
      <c r="E228" s="210" t="s">
        <v>1821</v>
      </c>
      <c r="F228" s="211" t="s">
        <v>1822</v>
      </c>
      <c r="G228" s="212" t="s">
        <v>245</v>
      </c>
      <c r="H228" s="213">
        <v>68</v>
      </c>
      <c r="I228" s="214"/>
      <c r="J228" s="215">
        <f>ROUND(I228*H228,2)</f>
        <v>0</v>
      </c>
      <c r="K228" s="211" t="s">
        <v>1</v>
      </c>
      <c r="L228" s="40"/>
      <c r="M228" s="216" t="s">
        <v>1</v>
      </c>
      <c r="N228" s="217" t="s">
        <v>38</v>
      </c>
      <c r="O228" s="72"/>
      <c r="P228" s="218">
        <f>O228*H228</f>
        <v>0</v>
      </c>
      <c r="Q228" s="218">
        <v>0</v>
      </c>
      <c r="R228" s="218">
        <f>Q228*H228</f>
        <v>0</v>
      </c>
      <c r="S228" s="218">
        <v>0</v>
      </c>
      <c r="T228" s="219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0" t="s">
        <v>179</v>
      </c>
      <c r="AT228" s="220" t="s">
        <v>174</v>
      </c>
      <c r="AU228" s="220" t="s">
        <v>81</v>
      </c>
      <c r="AY228" s="18" t="s">
        <v>172</v>
      </c>
      <c r="BE228" s="221">
        <f>IF(N228="základní",J228,0)</f>
        <v>0</v>
      </c>
      <c r="BF228" s="221">
        <f>IF(N228="snížená",J228,0)</f>
        <v>0</v>
      </c>
      <c r="BG228" s="221">
        <f>IF(N228="zákl. přenesená",J228,0)</f>
        <v>0</v>
      </c>
      <c r="BH228" s="221">
        <f>IF(N228="sníž. přenesená",J228,0)</f>
        <v>0</v>
      </c>
      <c r="BI228" s="221">
        <f>IF(N228="nulová",J228,0)</f>
        <v>0</v>
      </c>
      <c r="BJ228" s="18" t="s">
        <v>81</v>
      </c>
      <c r="BK228" s="221">
        <f>ROUND(I228*H228,2)</f>
        <v>0</v>
      </c>
      <c r="BL228" s="18" t="s">
        <v>179</v>
      </c>
      <c r="BM228" s="220" t="s">
        <v>279</v>
      </c>
    </row>
    <row r="229" spans="1:65" s="13" customFormat="1">
      <c r="B229" s="222"/>
      <c r="C229" s="223"/>
      <c r="D229" s="224" t="s">
        <v>180</v>
      </c>
      <c r="E229" s="225" t="s">
        <v>1</v>
      </c>
      <c r="F229" s="226" t="s">
        <v>1823</v>
      </c>
      <c r="G229" s="223"/>
      <c r="H229" s="225" t="s">
        <v>1</v>
      </c>
      <c r="I229" s="227"/>
      <c r="J229" s="223"/>
      <c r="K229" s="223"/>
      <c r="L229" s="228"/>
      <c r="M229" s="229"/>
      <c r="N229" s="230"/>
      <c r="O229" s="230"/>
      <c r="P229" s="230"/>
      <c r="Q229" s="230"/>
      <c r="R229" s="230"/>
      <c r="S229" s="230"/>
      <c r="T229" s="231"/>
      <c r="AT229" s="232" t="s">
        <v>180</v>
      </c>
      <c r="AU229" s="232" t="s">
        <v>81</v>
      </c>
      <c r="AV229" s="13" t="s">
        <v>81</v>
      </c>
      <c r="AW229" s="13" t="s">
        <v>30</v>
      </c>
      <c r="AX229" s="13" t="s">
        <v>73</v>
      </c>
      <c r="AY229" s="232" t="s">
        <v>172</v>
      </c>
    </row>
    <row r="230" spans="1:65" s="14" customFormat="1">
      <c r="B230" s="233"/>
      <c r="C230" s="234"/>
      <c r="D230" s="224" t="s">
        <v>180</v>
      </c>
      <c r="E230" s="235" t="s">
        <v>1</v>
      </c>
      <c r="F230" s="236" t="s">
        <v>332</v>
      </c>
      <c r="G230" s="234"/>
      <c r="H230" s="237">
        <v>68</v>
      </c>
      <c r="I230" s="238"/>
      <c r="J230" s="234"/>
      <c r="K230" s="234"/>
      <c r="L230" s="239"/>
      <c r="M230" s="240"/>
      <c r="N230" s="241"/>
      <c r="O230" s="241"/>
      <c r="P230" s="241"/>
      <c r="Q230" s="241"/>
      <c r="R230" s="241"/>
      <c r="S230" s="241"/>
      <c r="T230" s="242"/>
      <c r="AT230" s="243" t="s">
        <v>180</v>
      </c>
      <c r="AU230" s="243" t="s">
        <v>81</v>
      </c>
      <c r="AV230" s="14" t="s">
        <v>83</v>
      </c>
      <c r="AW230" s="14" t="s">
        <v>30</v>
      </c>
      <c r="AX230" s="14" t="s">
        <v>73</v>
      </c>
      <c r="AY230" s="243" t="s">
        <v>172</v>
      </c>
    </row>
    <row r="231" spans="1:65" s="15" customFormat="1">
      <c r="B231" s="244"/>
      <c r="C231" s="245"/>
      <c r="D231" s="224" t="s">
        <v>180</v>
      </c>
      <c r="E231" s="246" t="s">
        <v>1</v>
      </c>
      <c r="F231" s="247" t="s">
        <v>186</v>
      </c>
      <c r="G231" s="245"/>
      <c r="H231" s="248">
        <v>68</v>
      </c>
      <c r="I231" s="249"/>
      <c r="J231" s="245"/>
      <c r="K231" s="245"/>
      <c r="L231" s="250"/>
      <c r="M231" s="251"/>
      <c r="N231" s="252"/>
      <c r="O231" s="252"/>
      <c r="P231" s="252"/>
      <c r="Q231" s="252"/>
      <c r="R231" s="252"/>
      <c r="S231" s="252"/>
      <c r="T231" s="253"/>
      <c r="AT231" s="254" t="s">
        <v>180</v>
      </c>
      <c r="AU231" s="254" t="s">
        <v>81</v>
      </c>
      <c r="AV231" s="15" t="s">
        <v>179</v>
      </c>
      <c r="AW231" s="15" t="s">
        <v>30</v>
      </c>
      <c r="AX231" s="15" t="s">
        <v>81</v>
      </c>
      <c r="AY231" s="254" t="s">
        <v>172</v>
      </c>
    </row>
    <row r="232" spans="1:65" s="2" customFormat="1" ht="16.5" customHeight="1">
      <c r="A232" s="35"/>
      <c r="B232" s="36"/>
      <c r="C232" s="209" t="s">
        <v>7</v>
      </c>
      <c r="D232" s="209" t="s">
        <v>174</v>
      </c>
      <c r="E232" s="210" t="s">
        <v>1824</v>
      </c>
      <c r="F232" s="211" t="s">
        <v>1825</v>
      </c>
      <c r="G232" s="212" t="s">
        <v>222</v>
      </c>
      <c r="H232" s="213">
        <v>2.5000000000000001E-2</v>
      </c>
      <c r="I232" s="214"/>
      <c r="J232" s="215">
        <f>ROUND(I232*H232,2)</f>
        <v>0</v>
      </c>
      <c r="K232" s="211" t="s">
        <v>1</v>
      </c>
      <c r="L232" s="40"/>
      <c r="M232" s="216" t="s">
        <v>1</v>
      </c>
      <c r="N232" s="217" t="s">
        <v>38</v>
      </c>
      <c r="O232" s="72"/>
      <c r="P232" s="218">
        <f>O232*H232</f>
        <v>0</v>
      </c>
      <c r="Q232" s="218">
        <v>0</v>
      </c>
      <c r="R232" s="218">
        <f>Q232*H232</f>
        <v>0</v>
      </c>
      <c r="S232" s="218">
        <v>0</v>
      </c>
      <c r="T232" s="219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0" t="s">
        <v>179</v>
      </c>
      <c r="AT232" s="220" t="s">
        <v>174</v>
      </c>
      <c r="AU232" s="220" t="s">
        <v>81</v>
      </c>
      <c r="AY232" s="18" t="s">
        <v>172</v>
      </c>
      <c r="BE232" s="221">
        <f>IF(N232="základní",J232,0)</f>
        <v>0</v>
      </c>
      <c r="BF232" s="221">
        <f>IF(N232="snížená",J232,0)</f>
        <v>0</v>
      </c>
      <c r="BG232" s="221">
        <f>IF(N232="zákl. přenesená",J232,0)</f>
        <v>0</v>
      </c>
      <c r="BH232" s="221">
        <f>IF(N232="sníž. přenesená",J232,0)</f>
        <v>0</v>
      </c>
      <c r="BI232" s="221">
        <f>IF(N232="nulová",J232,0)</f>
        <v>0</v>
      </c>
      <c r="BJ232" s="18" t="s">
        <v>81</v>
      </c>
      <c r="BK232" s="221">
        <f>ROUND(I232*H232,2)</f>
        <v>0</v>
      </c>
      <c r="BL232" s="18" t="s">
        <v>179</v>
      </c>
      <c r="BM232" s="220" t="s">
        <v>284</v>
      </c>
    </row>
    <row r="233" spans="1:65" s="13" customFormat="1">
      <c r="B233" s="222"/>
      <c r="C233" s="223"/>
      <c r="D233" s="224" t="s">
        <v>180</v>
      </c>
      <c r="E233" s="225" t="s">
        <v>1</v>
      </c>
      <c r="F233" s="226" t="s">
        <v>1826</v>
      </c>
      <c r="G233" s="223"/>
      <c r="H233" s="225" t="s">
        <v>1</v>
      </c>
      <c r="I233" s="227"/>
      <c r="J233" s="223"/>
      <c r="K233" s="223"/>
      <c r="L233" s="228"/>
      <c r="M233" s="229"/>
      <c r="N233" s="230"/>
      <c r="O233" s="230"/>
      <c r="P233" s="230"/>
      <c r="Q233" s="230"/>
      <c r="R233" s="230"/>
      <c r="S233" s="230"/>
      <c r="T233" s="231"/>
      <c r="AT233" s="232" t="s">
        <v>180</v>
      </c>
      <c r="AU233" s="232" t="s">
        <v>81</v>
      </c>
      <c r="AV233" s="13" t="s">
        <v>81</v>
      </c>
      <c r="AW233" s="13" t="s">
        <v>30</v>
      </c>
      <c r="AX233" s="13" t="s">
        <v>73</v>
      </c>
      <c r="AY233" s="232" t="s">
        <v>172</v>
      </c>
    </row>
    <row r="234" spans="1:65" s="14" customFormat="1">
      <c r="B234" s="233"/>
      <c r="C234" s="234"/>
      <c r="D234" s="224" t="s">
        <v>180</v>
      </c>
      <c r="E234" s="235" t="s">
        <v>1</v>
      </c>
      <c r="F234" s="236" t="s">
        <v>1827</v>
      </c>
      <c r="G234" s="234"/>
      <c r="H234" s="237">
        <v>2.5000000000000001E-2</v>
      </c>
      <c r="I234" s="238"/>
      <c r="J234" s="234"/>
      <c r="K234" s="234"/>
      <c r="L234" s="239"/>
      <c r="M234" s="240"/>
      <c r="N234" s="241"/>
      <c r="O234" s="241"/>
      <c r="P234" s="241"/>
      <c r="Q234" s="241"/>
      <c r="R234" s="241"/>
      <c r="S234" s="241"/>
      <c r="T234" s="242"/>
      <c r="AT234" s="243" t="s">
        <v>180</v>
      </c>
      <c r="AU234" s="243" t="s">
        <v>81</v>
      </c>
      <c r="AV234" s="14" t="s">
        <v>83</v>
      </c>
      <c r="AW234" s="14" t="s">
        <v>30</v>
      </c>
      <c r="AX234" s="14" t="s">
        <v>73</v>
      </c>
      <c r="AY234" s="243" t="s">
        <v>172</v>
      </c>
    </row>
    <row r="235" spans="1:65" s="15" customFormat="1">
      <c r="B235" s="244"/>
      <c r="C235" s="245"/>
      <c r="D235" s="224" t="s">
        <v>180</v>
      </c>
      <c r="E235" s="246" t="s">
        <v>1</v>
      </c>
      <c r="F235" s="247" t="s">
        <v>186</v>
      </c>
      <c r="G235" s="245"/>
      <c r="H235" s="248">
        <v>2.5000000000000001E-2</v>
      </c>
      <c r="I235" s="249"/>
      <c r="J235" s="245"/>
      <c r="K235" s="245"/>
      <c r="L235" s="250"/>
      <c r="M235" s="251"/>
      <c r="N235" s="252"/>
      <c r="O235" s="252"/>
      <c r="P235" s="252"/>
      <c r="Q235" s="252"/>
      <c r="R235" s="252"/>
      <c r="S235" s="252"/>
      <c r="T235" s="253"/>
      <c r="AT235" s="254" t="s">
        <v>180</v>
      </c>
      <c r="AU235" s="254" t="s">
        <v>81</v>
      </c>
      <c r="AV235" s="15" t="s">
        <v>179</v>
      </c>
      <c r="AW235" s="15" t="s">
        <v>30</v>
      </c>
      <c r="AX235" s="15" t="s">
        <v>81</v>
      </c>
      <c r="AY235" s="254" t="s">
        <v>172</v>
      </c>
    </row>
    <row r="236" spans="1:65" s="2" customFormat="1" ht="16.5" customHeight="1">
      <c r="A236" s="35"/>
      <c r="B236" s="36"/>
      <c r="C236" s="209" t="s">
        <v>241</v>
      </c>
      <c r="D236" s="209" t="s">
        <v>174</v>
      </c>
      <c r="E236" s="210" t="s">
        <v>1828</v>
      </c>
      <c r="F236" s="211" t="s">
        <v>1829</v>
      </c>
      <c r="G236" s="212" t="s">
        <v>222</v>
      </c>
      <c r="H236" s="213">
        <v>2.1999999999999999E-2</v>
      </c>
      <c r="I236" s="214"/>
      <c r="J236" s="215">
        <f>ROUND(I236*H236,2)</f>
        <v>0</v>
      </c>
      <c r="K236" s="211" t="s">
        <v>1</v>
      </c>
      <c r="L236" s="40"/>
      <c r="M236" s="216" t="s">
        <v>1</v>
      </c>
      <c r="N236" s="217" t="s">
        <v>38</v>
      </c>
      <c r="O236" s="72"/>
      <c r="P236" s="218">
        <f>O236*H236</f>
        <v>0</v>
      </c>
      <c r="Q236" s="218">
        <v>0</v>
      </c>
      <c r="R236" s="218">
        <f>Q236*H236</f>
        <v>0</v>
      </c>
      <c r="S236" s="218">
        <v>0</v>
      </c>
      <c r="T236" s="219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20" t="s">
        <v>179</v>
      </c>
      <c r="AT236" s="220" t="s">
        <v>174</v>
      </c>
      <c r="AU236" s="220" t="s">
        <v>81</v>
      </c>
      <c r="AY236" s="18" t="s">
        <v>172</v>
      </c>
      <c r="BE236" s="221">
        <f>IF(N236="základní",J236,0)</f>
        <v>0</v>
      </c>
      <c r="BF236" s="221">
        <f>IF(N236="snížená",J236,0)</f>
        <v>0</v>
      </c>
      <c r="BG236" s="221">
        <f>IF(N236="zákl. přenesená",J236,0)</f>
        <v>0</v>
      </c>
      <c r="BH236" s="221">
        <f>IF(N236="sníž. přenesená",J236,0)</f>
        <v>0</v>
      </c>
      <c r="BI236" s="221">
        <f>IF(N236="nulová",J236,0)</f>
        <v>0</v>
      </c>
      <c r="BJ236" s="18" t="s">
        <v>81</v>
      </c>
      <c r="BK236" s="221">
        <f>ROUND(I236*H236,2)</f>
        <v>0</v>
      </c>
      <c r="BL236" s="18" t="s">
        <v>179</v>
      </c>
      <c r="BM236" s="220" t="s">
        <v>289</v>
      </c>
    </row>
    <row r="237" spans="1:65" s="13" customFormat="1">
      <c r="B237" s="222"/>
      <c r="C237" s="223"/>
      <c r="D237" s="224" t="s">
        <v>180</v>
      </c>
      <c r="E237" s="225" t="s">
        <v>1</v>
      </c>
      <c r="F237" s="226" t="s">
        <v>1830</v>
      </c>
      <c r="G237" s="223"/>
      <c r="H237" s="225" t="s">
        <v>1</v>
      </c>
      <c r="I237" s="227"/>
      <c r="J237" s="223"/>
      <c r="K237" s="223"/>
      <c r="L237" s="228"/>
      <c r="M237" s="229"/>
      <c r="N237" s="230"/>
      <c r="O237" s="230"/>
      <c r="P237" s="230"/>
      <c r="Q237" s="230"/>
      <c r="R237" s="230"/>
      <c r="S237" s="230"/>
      <c r="T237" s="231"/>
      <c r="AT237" s="232" t="s">
        <v>180</v>
      </c>
      <c r="AU237" s="232" t="s">
        <v>81</v>
      </c>
      <c r="AV237" s="13" t="s">
        <v>81</v>
      </c>
      <c r="AW237" s="13" t="s">
        <v>30</v>
      </c>
      <c r="AX237" s="13" t="s">
        <v>73</v>
      </c>
      <c r="AY237" s="232" t="s">
        <v>172</v>
      </c>
    </row>
    <row r="238" spans="1:65" s="14" customFormat="1">
      <c r="B238" s="233"/>
      <c r="C238" s="234"/>
      <c r="D238" s="224" t="s">
        <v>180</v>
      </c>
      <c r="E238" s="235" t="s">
        <v>1</v>
      </c>
      <c r="F238" s="236" t="s">
        <v>1831</v>
      </c>
      <c r="G238" s="234"/>
      <c r="H238" s="237">
        <v>1E-3</v>
      </c>
      <c r="I238" s="238"/>
      <c r="J238" s="234"/>
      <c r="K238" s="234"/>
      <c r="L238" s="239"/>
      <c r="M238" s="240"/>
      <c r="N238" s="241"/>
      <c r="O238" s="241"/>
      <c r="P238" s="241"/>
      <c r="Q238" s="241"/>
      <c r="R238" s="241"/>
      <c r="S238" s="241"/>
      <c r="T238" s="242"/>
      <c r="AT238" s="243" t="s">
        <v>180</v>
      </c>
      <c r="AU238" s="243" t="s">
        <v>81</v>
      </c>
      <c r="AV238" s="14" t="s">
        <v>83</v>
      </c>
      <c r="AW238" s="14" t="s">
        <v>30</v>
      </c>
      <c r="AX238" s="14" t="s">
        <v>73</v>
      </c>
      <c r="AY238" s="243" t="s">
        <v>172</v>
      </c>
    </row>
    <row r="239" spans="1:65" s="13" customFormat="1">
      <c r="B239" s="222"/>
      <c r="C239" s="223"/>
      <c r="D239" s="224" t="s">
        <v>180</v>
      </c>
      <c r="E239" s="225" t="s">
        <v>1</v>
      </c>
      <c r="F239" s="226" t="s">
        <v>1832</v>
      </c>
      <c r="G239" s="223"/>
      <c r="H239" s="225" t="s">
        <v>1</v>
      </c>
      <c r="I239" s="227"/>
      <c r="J239" s="223"/>
      <c r="K239" s="223"/>
      <c r="L239" s="228"/>
      <c r="M239" s="229"/>
      <c r="N239" s="230"/>
      <c r="O239" s="230"/>
      <c r="P239" s="230"/>
      <c r="Q239" s="230"/>
      <c r="R239" s="230"/>
      <c r="S239" s="230"/>
      <c r="T239" s="231"/>
      <c r="AT239" s="232" t="s">
        <v>180</v>
      </c>
      <c r="AU239" s="232" t="s">
        <v>81</v>
      </c>
      <c r="AV239" s="13" t="s">
        <v>81</v>
      </c>
      <c r="AW239" s="13" t="s">
        <v>30</v>
      </c>
      <c r="AX239" s="13" t="s">
        <v>73</v>
      </c>
      <c r="AY239" s="232" t="s">
        <v>172</v>
      </c>
    </row>
    <row r="240" spans="1:65" s="14" customFormat="1">
      <c r="B240" s="233"/>
      <c r="C240" s="234"/>
      <c r="D240" s="224" t="s">
        <v>180</v>
      </c>
      <c r="E240" s="235" t="s">
        <v>1</v>
      </c>
      <c r="F240" s="236" t="s">
        <v>1833</v>
      </c>
      <c r="G240" s="234"/>
      <c r="H240" s="237">
        <v>1.7000000000000001E-2</v>
      </c>
      <c r="I240" s="238"/>
      <c r="J240" s="234"/>
      <c r="K240" s="234"/>
      <c r="L240" s="239"/>
      <c r="M240" s="240"/>
      <c r="N240" s="241"/>
      <c r="O240" s="241"/>
      <c r="P240" s="241"/>
      <c r="Q240" s="241"/>
      <c r="R240" s="241"/>
      <c r="S240" s="241"/>
      <c r="T240" s="242"/>
      <c r="AT240" s="243" t="s">
        <v>180</v>
      </c>
      <c r="AU240" s="243" t="s">
        <v>81</v>
      </c>
      <c r="AV240" s="14" t="s">
        <v>83</v>
      </c>
      <c r="AW240" s="14" t="s">
        <v>30</v>
      </c>
      <c r="AX240" s="14" t="s">
        <v>73</v>
      </c>
      <c r="AY240" s="243" t="s">
        <v>172</v>
      </c>
    </row>
    <row r="241" spans="1:65" s="13" customFormat="1">
      <c r="B241" s="222"/>
      <c r="C241" s="223"/>
      <c r="D241" s="224" t="s">
        <v>180</v>
      </c>
      <c r="E241" s="225" t="s">
        <v>1</v>
      </c>
      <c r="F241" s="226" t="s">
        <v>1834</v>
      </c>
      <c r="G241" s="223"/>
      <c r="H241" s="225" t="s">
        <v>1</v>
      </c>
      <c r="I241" s="227"/>
      <c r="J241" s="223"/>
      <c r="K241" s="223"/>
      <c r="L241" s="228"/>
      <c r="M241" s="229"/>
      <c r="N241" s="230"/>
      <c r="O241" s="230"/>
      <c r="P241" s="230"/>
      <c r="Q241" s="230"/>
      <c r="R241" s="230"/>
      <c r="S241" s="230"/>
      <c r="T241" s="231"/>
      <c r="AT241" s="232" t="s">
        <v>180</v>
      </c>
      <c r="AU241" s="232" t="s">
        <v>81</v>
      </c>
      <c r="AV241" s="13" t="s">
        <v>81</v>
      </c>
      <c r="AW241" s="13" t="s">
        <v>30</v>
      </c>
      <c r="AX241" s="13" t="s">
        <v>73</v>
      </c>
      <c r="AY241" s="232" t="s">
        <v>172</v>
      </c>
    </row>
    <row r="242" spans="1:65" s="14" customFormat="1">
      <c r="B242" s="233"/>
      <c r="C242" s="234"/>
      <c r="D242" s="224" t="s">
        <v>180</v>
      </c>
      <c r="E242" s="235" t="s">
        <v>1</v>
      </c>
      <c r="F242" s="236" t="s">
        <v>1835</v>
      </c>
      <c r="G242" s="234"/>
      <c r="H242" s="237">
        <v>0</v>
      </c>
      <c r="I242" s="238"/>
      <c r="J242" s="234"/>
      <c r="K242" s="234"/>
      <c r="L242" s="239"/>
      <c r="M242" s="240"/>
      <c r="N242" s="241"/>
      <c r="O242" s="241"/>
      <c r="P242" s="241"/>
      <c r="Q242" s="241"/>
      <c r="R242" s="241"/>
      <c r="S242" s="241"/>
      <c r="T242" s="242"/>
      <c r="AT242" s="243" t="s">
        <v>180</v>
      </c>
      <c r="AU242" s="243" t="s">
        <v>81</v>
      </c>
      <c r="AV242" s="14" t="s">
        <v>83</v>
      </c>
      <c r="AW242" s="14" t="s">
        <v>30</v>
      </c>
      <c r="AX242" s="14" t="s">
        <v>73</v>
      </c>
      <c r="AY242" s="243" t="s">
        <v>172</v>
      </c>
    </row>
    <row r="243" spans="1:65" s="13" customFormat="1">
      <c r="B243" s="222"/>
      <c r="C243" s="223"/>
      <c r="D243" s="224" t="s">
        <v>180</v>
      </c>
      <c r="E243" s="225" t="s">
        <v>1</v>
      </c>
      <c r="F243" s="226" t="s">
        <v>1836</v>
      </c>
      <c r="G243" s="223"/>
      <c r="H243" s="225" t="s">
        <v>1</v>
      </c>
      <c r="I243" s="227"/>
      <c r="J243" s="223"/>
      <c r="K243" s="223"/>
      <c r="L243" s="228"/>
      <c r="M243" s="229"/>
      <c r="N243" s="230"/>
      <c r="O243" s="230"/>
      <c r="P243" s="230"/>
      <c r="Q243" s="230"/>
      <c r="R243" s="230"/>
      <c r="S243" s="230"/>
      <c r="T243" s="231"/>
      <c r="AT243" s="232" t="s">
        <v>180</v>
      </c>
      <c r="AU243" s="232" t="s">
        <v>81</v>
      </c>
      <c r="AV243" s="13" t="s">
        <v>81</v>
      </c>
      <c r="AW243" s="13" t="s">
        <v>30</v>
      </c>
      <c r="AX243" s="13" t="s">
        <v>73</v>
      </c>
      <c r="AY243" s="232" t="s">
        <v>172</v>
      </c>
    </row>
    <row r="244" spans="1:65" s="14" customFormat="1">
      <c r="B244" s="233"/>
      <c r="C244" s="234"/>
      <c r="D244" s="224" t="s">
        <v>180</v>
      </c>
      <c r="E244" s="235" t="s">
        <v>1</v>
      </c>
      <c r="F244" s="236" t="s">
        <v>1837</v>
      </c>
      <c r="G244" s="234"/>
      <c r="H244" s="237">
        <v>0</v>
      </c>
      <c r="I244" s="238"/>
      <c r="J244" s="234"/>
      <c r="K244" s="234"/>
      <c r="L244" s="239"/>
      <c r="M244" s="240"/>
      <c r="N244" s="241"/>
      <c r="O244" s="241"/>
      <c r="P244" s="241"/>
      <c r="Q244" s="241"/>
      <c r="R244" s="241"/>
      <c r="S244" s="241"/>
      <c r="T244" s="242"/>
      <c r="AT244" s="243" t="s">
        <v>180</v>
      </c>
      <c r="AU244" s="243" t="s">
        <v>81</v>
      </c>
      <c r="AV244" s="14" t="s">
        <v>83</v>
      </c>
      <c r="AW244" s="14" t="s">
        <v>30</v>
      </c>
      <c r="AX244" s="14" t="s">
        <v>73</v>
      </c>
      <c r="AY244" s="243" t="s">
        <v>172</v>
      </c>
    </row>
    <row r="245" spans="1:65" s="13" customFormat="1">
      <c r="B245" s="222"/>
      <c r="C245" s="223"/>
      <c r="D245" s="224" t="s">
        <v>180</v>
      </c>
      <c r="E245" s="225" t="s">
        <v>1</v>
      </c>
      <c r="F245" s="226" t="s">
        <v>1838</v>
      </c>
      <c r="G245" s="223"/>
      <c r="H245" s="225" t="s">
        <v>1</v>
      </c>
      <c r="I245" s="227"/>
      <c r="J245" s="223"/>
      <c r="K245" s="223"/>
      <c r="L245" s="228"/>
      <c r="M245" s="229"/>
      <c r="N245" s="230"/>
      <c r="O245" s="230"/>
      <c r="P245" s="230"/>
      <c r="Q245" s="230"/>
      <c r="R245" s="230"/>
      <c r="S245" s="230"/>
      <c r="T245" s="231"/>
      <c r="AT245" s="232" t="s">
        <v>180</v>
      </c>
      <c r="AU245" s="232" t="s">
        <v>81</v>
      </c>
      <c r="AV245" s="13" t="s">
        <v>81</v>
      </c>
      <c r="AW245" s="13" t="s">
        <v>30</v>
      </c>
      <c r="AX245" s="13" t="s">
        <v>73</v>
      </c>
      <c r="AY245" s="232" t="s">
        <v>172</v>
      </c>
    </row>
    <row r="246" spans="1:65" s="14" customFormat="1">
      <c r="B246" s="233"/>
      <c r="C246" s="234"/>
      <c r="D246" s="224" t="s">
        <v>180</v>
      </c>
      <c r="E246" s="235" t="s">
        <v>1</v>
      </c>
      <c r="F246" s="236" t="s">
        <v>1839</v>
      </c>
      <c r="G246" s="234"/>
      <c r="H246" s="237">
        <v>4.0000000000000001E-3</v>
      </c>
      <c r="I246" s="238"/>
      <c r="J246" s="234"/>
      <c r="K246" s="234"/>
      <c r="L246" s="239"/>
      <c r="M246" s="240"/>
      <c r="N246" s="241"/>
      <c r="O246" s="241"/>
      <c r="P246" s="241"/>
      <c r="Q246" s="241"/>
      <c r="R246" s="241"/>
      <c r="S246" s="241"/>
      <c r="T246" s="242"/>
      <c r="AT246" s="243" t="s">
        <v>180</v>
      </c>
      <c r="AU246" s="243" t="s">
        <v>81</v>
      </c>
      <c r="AV246" s="14" t="s">
        <v>83</v>
      </c>
      <c r="AW246" s="14" t="s">
        <v>30</v>
      </c>
      <c r="AX246" s="14" t="s">
        <v>73</v>
      </c>
      <c r="AY246" s="243" t="s">
        <v>172</v>
      </c>
    </row>
    <row r="247" spans="1:65" s="15" customFormat="1">
      <c r="B247" s="244"/>
      <c r="C247" s="245"/>
      <c r="D247" s="224" t="s">
        <v>180</v>
      </c>
      <c r="E247" s="246" t="s">
        <v>1</v>
      </c>
      <c r="F247" s="247" t="s">
        <v>186</v>
      </c>
      <c r="G247" s="245"/>
      <c r="H247" s="248">
        <v>2.2000000000000002E-2</v>
      </c>
      <c r="I247" s="249"/>
      <c r="J247" s="245"/>
      <c r="K247" s="245"/>
      <c r="L247" s="250"/>
      <c r="M247" s="251"/>
      <c r="N247" s="252"/>
      <c r="O247" s="252"/>
      <c r="P247" s="252"/>
      <c r="Q247" s="252"/>
      <c r="R247" s="252"/>
      <c r="S247" s="252"/>
      <c r="T247" s="253"/>
      <c r="AT247" s="254" t="s">
        <v>180</v>
      </c>
      <c r="AU247" s="254" t="s">
        <v>81</v>
      </c>
      <c r="AV247" s="15" t="s">
        <v>179</v>
      </c>
      <c r="AW247" s="15" t="s">
        <v>30</v>
      </c>
      <c r="AX247" s="15" t="s">
        <v>81</v>
      </c>
      <c r="AY247" s="254" t="s">
        <v>172</v>
      </c>
    </row>
    <row r="248" spans="1:65" s="2" customFormat="1" ht="16.5" customHeight="1">
      <c r="A248" s="35"/>
      <c r="B248" s="36"/>
      <c r="C248" s="209" t="s">
        <v>286</v>
      </c>
      <c r="D248" s="209" t="s">
        <v>174</v>
      </c>
      <c r="E248" s="210" t="s">
        <v>1840</v>
      </c>
      <c r="F248" s="211" t="s">
        <v>1841</v>
      </c>
      <c r="G248" s="212" t="s">
        <v>1370</v>
      </c>
      <c r="H248" s="213">
        <v>5</v>
      </c>
      <c r="I248" s="214"/>
      <c r="J248" s="215">
        <f>ROUND(I248*H248,2)</f>
        <v>0</v>
      </c>
      <c r="K248" s="211" t="s">
        <v>1</v>
      </c>
      <c r="L248" s="40"/>
      <c r="M248" s="216" t="s">
        <v>1</v>
      </c>
      <c r="N248" s="217" t="s">
        <v>38</v>
      </c>
      <c r="O248" s="72"/>
      <c r="P248" s="218">
        <f>O248*H248</f>
        <v>0</v>
      </c>
      <c r="Q248" s="218">
        <v>0</v>
      </c>
      <c r="R248" s="218">
        <f>Q248*H248</f>
        <v>0</v>
      </c>
      <c r="S248" s="218">
        <v>0</v>
      </c>
      <c r="T248" s="219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20" t="s">
        <v>179</v>
      </c>
      <c r="AT248" s="220" t="s">
        <v>174</v>
      </c>
      <c r="AU248" s="220" t="s">
        <v>81</v>
      </c>
      <c r="AY248" s="18" t="s">
        <v>172</v>
      </c>
      <c r="BE248" s="221">
        <f>IF(N248="základní",J248,0)</f>
        <v>0</v>
      </c>
      <c r="BF248" s="221">
        <f>IF(N248="snížená",J248,0)</f>
        <v>0</v>
      </c>
      <c r="BG248" s="221">
        <f>IF(N248="zákl. přenesená",J248,0)</f>
        <v>0</v>
      </c>
      <c r="BH248" s="221">
        <f>IF(N248="sníž. přenesená",J248,0)</f>
        <v>0</v>
      </c>
      <c r="BI248" s="221">
        <f>IF(N248="nulová",J248,0)</f>
        <v>0</v>
      </c>
      <c r="BJ248" s="18" t="s">
        <v>81</v>
      </c>
      <c r="BK248" s="221">
        <f>ROUND(I248*H248,2)</f>
        <v>0</v>
      </c>
      <c r="BL248" s="18" t="s">
        <v>179</v>
      </c>
      <c r="BM248" s="220" t="s">
        <v>293</v>
      </c>
    </row>
    <row r="249" spans="1:65" s="13" customFormat="1">
      <c r="B249" s="222"/>
      <c r="C249" s="223"/>
      <c r="D249" s="224" t="s">
        <v>180</v>
      </c>
      <c r="E249" s="225" t="s">
        <v>1</v>
      </c>
      <c r="F249" s="226" t="s">
        <v>1842</v>
      </c>
      <c r="G249" s="223"/>
      <c r="H249" s="225" t="s">
        <v>1</v>
      </c>
      <c r="I249" s="227"/>
      <c r="J249" s="223"/>
      <c r="K249" s="223"/>
      <c r="L249" s="228"/>
      <c r="M249" s="229"/>
      <c r="N249" s="230"/>
      <c r="O249" s="230"/>
      <c r="P249" s="230"/>
      <c r="Q249" s="230"/>
      <c r="R249" s="230"/>
      <c r="S249" s="230"/>
      <c r="T249" s="231"/>
      <c r="AT249" s="232" t="s">
        <v>180</v>
      </c>
      <c r="AU249" s="232" t="s">
        <v>81</v>
      </c>
      <c r="AV249" s="13" t="s">
        <v>81</v>
      </c>
      <c r="AW249" s="13" t="s">
        <v>30</v>
      </c>
      <c r="AX249" s="13" t="s">
        <v>73</v>
      </c>
      <c r="AY249" s="232" t="s">
        <v>172</v>
      </c>
    </row>
    <row r="250" spans="1:65" s="14" customFormat="1">
      <c r="B250" s="233"/>
      <c r="C250" s="234"/>
      <c r="D250" s="224" t="s">
        <v>180</v>
      </c>
      <c r="E250" s="235" t="s">
        <v>1</v>
      </c>
      <c r="F250" s="236" t="s">
        <v>202</v>
      </c>
      <c r="G250" s="234"/>
      <c r="H250" s="237">
        <v>5</v>
      </c>
      <c r="I250" s="238"/>
      <c r="J250" s="234"/>
      <c r="K250" s="234"/>
      <c r="L250" s="239"/>
      <c r="M250" s="240"/>
      <c r="N250" s="241"/>
      <c r="O250" s="241"/>
      <c r="P250" s="241"/>
      <c r="Q250" s="241"/>
      <c r="R250" s="241"/>
      <c r="S250" s="241"/>
      <c r="T250" s="242"/>
      <c r="AT250" s="243" t="s">
        <v>180</v>
      </c>
      <c r="AU250" s="243" t="s">
        <v>81</v>
      </c>
      <c r="AV250" s="14" t="s">
        <v>83</v>
      </c>
      <c r="AW250" s="14" t="s">
        <v>30</v>
      </c>
      <c r="AX250" s="14" t="s">
        <v>73</v>
      </c>
      <c r="AY250" s="243" t="s">
        <v>172</v>
      </c>
    </row>
    <row r="251" spans="1:65" s="15" customFormat="1">
      <c r="B251" s="244"/>
      <c r="C251" s="245"/>
      <c r="D251" s="224" t="s">
        <v>180</v>
      </c>
      <c r="E251" s="246" t="s">
        <v>1</v>
      </c>
      <c r="F251" s="247" t="s">
        <v>186</v>
      </c>
      <c r="G251" s="245"/>
      <c r="H251" s="248">
        <v>5</v>
      </c>
      <c r="I251" s="249"/>
      <c r="J251" s="245"/>
      <c r="K251" s="245"/>
      <c r="L251" s="250"/>
      <c r="M251" s="251"/>
      <c r="N251" s="252"/>
      <c r="O251" s="252"/>
      <c r="P251" s="252"/>
      <c r="Q251" s="252"/>
      <c r="R251" s="252"/>
      <c r="S251" s="252"/>
      <c r="T251" s="253"/>
      <c r="AT251" s="254" t="s">
        <v>180</v>
      </c>
      <c r="AU251" s="254" t="s">
        <v>81</v>
      </c>
      <c r="AV251" s="15" t="s">
        <v>179</v>
      </c>
      <c r="AW251" s="15" t="s">
        <v>30</v>
      </c>
      <c r="AX251" s="15" t="s">
        <v>81</v>
      </c>
      <c r="AY251" s="254" t="s">
        <v>172</v>
      </c>
    </row>
    <row r="252" spans="1:65" s="2" customFormat="1" ht="16.5" customHeight="1">
      <c r="A252" s="35"/>
      <c r="B252" s="36"/>
      <c r="C252" s="209" t="s">
        <v>249</v>
      </c>
      <c r="D252" s="209" t="s">
        <v>174</v>
      </c>
      <c r="E252" s="210" t="s">
        <v>1843</v>
      </c>
      <c r="F252" s="211" t="s">
        <v>1844</v>
      </c>
      <c r="G252" s="212" t="s">
        <v>177</v>
      </c>
      <c r="H252" s="213">
        <v>11.24</v>
      </c>
      <c r="I252" s="214"/>
      <c r="J252" s="215">
        <f>ROUND(I252*H252,2)</f>
        <v>0</v>
      </c>
      <c r="K252" s="211" t="s">
        <v>1</v>
      </c>
      <c r="L252" s="40"/>
      <c r="M252" s="216" t="s">
        <v>1</v>
      </c>
      <c r="N252" s="217" t="s">
        <v>38</v>
      </c>
      <c r="O252" s="72"/>
      <c r="P252" s="218">
        <f>O252*H252</f>
        <v>0</v>
      </c>
      <c r="Q252" s="218">
        <v>0</v>
      </c>
      <c r="R252" s="218">
        <f>Q252*H252</f>
        <v>0</v>
      </c>
      <c r="S252" s="218">
        <v>0</v>
      </c>
      <c r="T252" s="219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20" t="s">
        <v>179</v>
      </c>
      <c r="AT252" s="220" t="s">
        <v>174</v>
      </c>
      <c r="AU252" s="220" t="s">
        <v>81</v>
      </c>
      <c r="AY252" s="18" t="s">
        <v>172</v>
      </c>
      <c r="BE252" s="221">
        <f>IF(N252="základní",J252,0)</f>
        <v>0</v>
      </c>
      <c r="BF252" s="221">
        <f>IF(N252="snížená",J252,0)</f>
        <v>0</v>
      </c>
      <c r="BG252" s="221">
        <f>IF(N252="zákl. přenesená",J252,0)</f>
        <v>0</v>
      </c>
      <c r="BH252" s="221">
        <f>IF(N252="sníž. přenesená",J252,0)</f>
        <v>0</v>
      </c>
      <c r="BI252" s="221">
        <f>IF(N252="nulová",J252,0)</f>
        <v>0</v>
      </c>
      <c r="BJ252" s="18" t="s">
        <v>81</v>
      </c>
      <c r="BK252" s="221">
        <f>ROUND(I252*H252,2)</f>
        <v>0</v>
      </c>
      <c r="BL252" s="18" t="s">
        <v>179</v>
      </c>
      <c r="BM252" s="220" t="s">
        <v>297</v>
      </c>
    </row>
    <row r="253" spans="1:65" s="13" customFormat="1">
      <c r="B253" s="222"/>
      <c r="C253" s="223"/>
      <c r="D253" s="224" t="s">
        <v>180</v>
      </c>
      <c r="E253" s="225" t="s">
        <v>1</v>
      </c>
      <c r="F253" s="226" t="s">
        <v>1845</v>
      </c>
      <c r="G253" s="223"/>
      <c r="H253" s="225" t="s">
        <v>1</v>
      </c>
      <c r="I253" s="227"/>
      <c r="J253" s="223"/>
      <c r="K253" s="223"/>
      <c r="L253" s="228"/>
      <c r="M253" s="229"/>
      <c r="N253" s="230"/>
      <c r="O253" s="230"/>
      <c r="P253" s="230"/>
      <c r="Q253" s="230"/>
      <c r="R253" s="230"/>
      <c r="S253" s="230"/>
      <c r="T253" s="231"/>
      <c r="AT253" s="232" t="s">
        <v>180</v>
      </c>
      <c r="AU253" s="232" t="s">
        <v>81</v>
      </c>
      <c r="AV253" s="13" t="s">
        <v>81</v>
      </c>
      <c r="AW253" s="13" t="s">
        <v>30</v>
      </c>
      <c r="AX253" s="13" t="s">
        <v>73</v>
      </c>
      <c r="AY253" s="232" t="s">
        <v>172</v>
      </c>
    </row>
    <row r="254" spans="1:65" s="14" customFormat="1">
      <c r="B254" s="233"/>
      <c r="C254" s="234"/>
      <c r="D254" s="224" t="s">
        <v>180</v>
      </c>
      <c r="E254" s="235" t="s">
        <v>1</v>
      </c>
      <c r="F254" s="236" t="s">
        <v>1846</v>
      </c>
      <c r="G254" s="234"/>
      <c r="H254" s="237">
        <v>1.5</v>
      </c>
      <c r="I254" s="238"/>
      <c r="J254" s="234"/>
      <c r="K254" s="234"/>
      <c r="L254" s="239"/>
      <c r="M254" s="240"/>
      <c r="N254" s="241"/>
      <c r="O254" s="241"/>
      <c r="P254" s="241"/>
      <c r="Q254" s="241"/>
      <c r="R254" s="241"/>
      <c r="S254" s="241"/>
      <c r="T254" s="242"/>
      <c r="AT254" s="243" t="s">
        <v>180</v>
      </c>
      <c r="AU254" s="243" t="s">
        <v>81</v>
      </c>
      <c r="AV254" s="14" t="s">
        <v>83</v>
      </c>
      <c r="AW254" s="14" t="s">
        <v>30</v>
      </c>
      <c r="AX254" s="14" t="s">
        <v>73</v>
      </c>
      <c r="AY254" s="243" t="s">
        <v>172</v>
      </c>
    </row>
    <row r="255" spans="1:65" s="13" customFormat="1">
      <c r="B255" s="222"/>
      <c r="C255" s="223"/>
      <c r="D255" s="224" t="s">
        <v>180</v>
      </c>
      <c r="E255" s="225" t="s">
        <v>1</v>
      </c>
      <c r="F255" s="226" t="s">
        <v>1847</v>
      </c>
      <c r="G255" s="223"/>
      <c r="H255" s="225" t="s">
        <v>1</v>
      </c>
      <c r="I255" s="227"/>
      <c r="J255" s="223"/>
      <c r="K255" s="223"/>
      <c r="L255" s="228"/>
      <c r="M255" s="229"/>
      <c r="N255" s="230"/>
      <c r="O255" s="230"/>
      <c r="P255" s="230"/>
      <c r="Q255" s="230"/>
      <c r="R255" s="230"/>
      <c r="S255" s="230"/>
      <c r="T255" s="231"/>
      <c r="AT255" s="232" t="s">
        <v>180</v>
      </c>
      <c r="AU255" s="232" t="s">
        <v>81</v>
      </c>
      <c r="AV255" s="13" t="s">
        <v>81</v>
      </c>
      <c r="AW255" s="13" t="s">
        <v>30</v>
      </c>
      <c r="AX255" s="13" t="s">
        <v>73</v>
      </c>
      <c r="AY255" s="232" t="s">
        <v>172</v>
      </c>
    </row>
    <row r="256" spans="1:65" s="14" customFormat="1">
      <c r="B256" s="233"/>
      <c r="C256" s="234"/>
      <c r="D256" s="224" t="s">
        <v>180</v>
      </c>
      <c r="E256" s="235" t="s">
        <v>1</v>
      </c>
      <c r="F256" s="236" t="s">
        <v>1848</v>
      </c>
      <c r="G256" s="234"/>
      <c r="H256" s="237">
        <v>8.7249999999999996</v>
      </c>
      <c r="I256" s="238"/>
      <c r="J256" s="234"/>
      <c r="K256" s="234"/>
      <c r="L256" s="239"/>
      <c r="M256" s="240"/>
      <c r="N256" s="241"/>
      <c r="O256" s="241"/>
      <c r="P256" s="241"/>
      <c r="Q256" s="241"/>
      <c r="R256" s="241"/>
      <c r="S256" s="241"/>
      <c r="T256" s="242"/>
      <c r="AT256" s="243" t="s">
        <v>180</v>
      </c>
      <c r="AU256" s="243" t="s">
        <v>81</v>
      </c>
      <c r="AV256" s="14" t="s">
        <v>83</v>
      </c>
      <c r="AW256" s="14" t="s">
        <v>30</v>
      </c>
      <c r="AX256" s="14" t="s">
        <v>73</v>
      </c>
      <c r="AY256" s="243" t="s">
        <v>172</v>
      </c>
    </row>
    <row r="257" spans="1:65" s="13" customFormat="1">
      <c r="B257" s="222"/>
      <c r="C257" s="223"/>
      <c r="D257" s="224" t="s">
        <v>180</v>
      </c>
      <c r="E257" s="225" t="s">
        <v>1</v>
      </c>
      <c r="F257" s="226" t="s">
        <v>1849</v>
      </c>
      <c r="G257" s="223"/>
      <c r="H257" s="225" t="s">
        <v>1</v>
      </c>
      <c r="I257" s="227"/>
      <c r="J257" s="223"/>
      <c r="K257" s="223"/>
      <c r="L257" s="228"/>
      <c r="M257" s="229"/>
      <c r="N257" s="230"/>
      <c r="O257" s="230"/>
      <c r="P257" s="230"/>
      <c r="Q257" s="230"/>
      <c r="R257" s="230"/>
      <c r="S257" s="230"/>
      <c r="T257" s="231"/>
      <c r="AT257" s="232" t="s">
        <v>180</v>
      </c>
      <c r="AU257" s="232" t="s">
        <v>81</v>
      </c>
      <c r="AV257" s="13" t="s">
        <v>81</v>
      </c>
      <c r="AW257" s="13" t="s">
        <v>30</v>
      </c>
      <c r="AX257" s="13" t="s">
        <v>73</v>
      </c>
      <c r="AY257" s="232" t="s">
        <v>172</v>
      </c>
    </row>
    <row r="258" spans="1:65" s="14" customFormat="1">
      <c r="B258" s="233"/>
      <c r="C258" s="234"/>
      <c r="D258" s="224" t="s">
        <v>180</v>
      </c>
      <c r="E258" s="235" t="s">
        <v>1</v>
      </c>
      <c r="F258" s="236" t="s">
        <v>1850</v>
      </c>
      <c r="G258" s="234"/>
      <c r="H258" s="237">
        <v>0.04</v>
      </c>
      <c r="I258" s="238"/>
      <c r="J258" s="234"/>
      <c r="K258" s="234"/>
      <c r="L258" s="239"/>
      <c r="M258" s="240"/>
      <c r="N258" s="241"/>
      <c r="O258" s="241"/>
      <c r="P258" s="241"/>
      <c r="Q258" s="241"/>
      <c r="R258" s="241"/>
      <c r="S258" s="241"/>
      <c r="T258" s="242"/>
      <c r="AT258" s="243" t="s">
        <v>180</v>
      </c>
      <c r="AU258" s="243" t="s">
        <v>81</v>
      </c>
      <c r="AV258" s="14" t="s">
        <v>83</v>
      </c>
      <c r="AW258" s="14" t="s">
        <v>30</v>
      </c>
      <c r="AX258" s="14" t="s">
        <v>73</v>
      </c>
      <c r="AY258" s="243" t="s">
        <v>172</v>
      </c>
    </row>
    <row r="259" spans="1:65" s="13" customFormat="1">
      <c r="B259" s="222"/>
      <c r="C259" s="223"/>
      <c r="D259" s="224" t="s">
        <v>180</v>
      </c>
      <c r="E259" s="225" t="s">
        <v>1</v>
      </c>
      <c r="F259" s="226" t="s">
        <v>1851</v>
      </c>
      <c r="G259" s="223"/>
      <c r="H259" s="225" t="s">
        <v>1</v>
      </c>
      <c r="I259" s="227"/>
      <c r="J259" s="223"/>
      <c r="K259" s="223"/>
      <c r="L259" s="228"/>
      <c r="M259" s="229"/>
      <c r="N259" s="230"/>
      <c r="O259" s="230"/>
      <c r="P259" s="230"/>
      <c r="Q259" s="230"/>
      <c r="R259" s="230"/>
      <c r="S259" s="230"/>
      <c r="T259" s="231"/>
      <c r="AT259" s="232" t="s">
        <v>180</v>
      </c>
      <c r="AU259" s="232" t="s">
        <v>81</v>
      </c>
      <c r="AV259" s="13" t="s">
        <v>81</v>
      </c>
      <c r="AW259" s="13" t="s">
        <v>30</v>
      </c>
      <c r="AX259" s="13" t="s">
        <v>73</v>
      </c>
      <c r="AY259" s="232" t="s">
        <v>172</v>
      </c>
    </row>
    <row r="260" spans="1:65" s="14" customFormat="1">
      <c r="B260" s="233"/>
      <c r="C260" s="234"/>
      <c r="D260" s="224" t="s">
        <v>180</v>
      </c>
      <c r="E260" s="235" t="s">
        <v>1</v>
      </c>
      <c r="F260" s="236" t="s">
        <v>1852</v>
      </c>
      <c r="G260" s="234"/>
      <c r="H260" s="237">
        <v>0.72</v>
      </c>
      <c r="I260" s="238"/>
      <c r="J260" s="234"/>
      <c r="K260" s="234"/>
      <c r="L260" s="239"/>
      <c r="M260" s="240"/>
      <c r="N260" s="241"/>
      <c r="O260" s="241"/>
      <c r="P260" s="241"/>
      <c r="Q260" s="241"/>
      <c r="R260" s="241"/>
      <c r="S260" s="241"/>
      <c r="T260" s="242"/>
      <c r="AT260" s="243" t="s">
        <v>180</v>
      </c>
      <c r="AU260" s="243" t="s">
        <v>81</v>
      </c>
      <c r="AV260" s="14" t="s">
        <v>83</v>
      </c>
      <c r="AW260" s="14" t="s">
        <v>30</v>
      </c>
      <c r="AX260" s="14" t="s">
        <v>73</v>
      </c>
      <c r="AY260" s="243" t="s">
        <v>172</v>
      </c>
    </row>
    <row r="261" spans="1:65" s="13" customFormat="1">
      <c r="B261" s="222"/>
      <c r="C261" s="223"/>
      <c r="D261" s="224" t="s">
        <v>180</v>
      </c>
      <c r="E261" s="225" t="s">
        <v>1</v>
      </c>
      <c r="F261" s="226" t="s">
        <v>1853</v>
      </c>
      <c r="G261" s="223"/>
      <c r="H261" s="225" t="s">
        <v>1</v>
      </c>
      <c r="I261" s="227"/>
      <c r="J261" s="223"/>
      <c r="K261" s="223"/>
      <c r="L261" s="228"/>
      <c r="M261" s="229"/>
      <c r="N261" s="230"/>
      <c r="O261" s="230"/>
      <c r="P261" s="230"/>
      <c r="Q261" s="230"/>
      <c r="R261" s="230"/>
      <c r="S261" s="230"/>
      <c r="T261" s="231"/>
      <c r="AT261" s="232" t="s">
        <v>180</v>
      </c>
      <c r="AU261" s="232" t="s">
        <v>81</v>
      </c>
      <c r="AV261" s="13" t="s">
        <v>81</v>
      </c>
      <c r="AW261" s="13" t="s">
        <v>30</v>
      </c>
      <c r="AX261" s="13" t="s">
        <v>73</v>
      </c>
      <c r="AY261" s="232" t="s">
        <v>172</v>
      </c>
    </row>
    <row r="262" spans="1:65" s="14" customFormat="1">
      <c r="B262" s="233"/>
      <c r="C262" s="234"/>
      <c r="D262" s="224" t="s">
        <v>180</v>
      </c>
      <c r="E262" s="235" t="s">
        <v>1</v>
      </c>
      <c r="F262" s="236" t="s">
        <v>1854</v>
      </c>
      <c r="G262" s="234"/>
      <c r="H262" s="237">
        <v>0.18</v>
      </c>
      <c r="I262" s="238"/>
      <c r="J262" s="234"/>
      <c r="K262" s="234"/>
      <c r="L262" s="239"/>
      <c r="M262" s="240"/>
      <c r="N262" s="241"/>
      <c r="O262" s="241"/>
      <c r="P262" s="241"/>
      <c r="Q262" s="241"/>
      <c r="R262" s="241"/>
      <c r="S262" s="241"/>
      <c r="T262" s="242"/>
      <c r="AT262" s="243" t="s">
        <v>180</v>
      </c>
      <c r="AU262" s="243" t="s">
        <v>81</v>
      </c>
      <c r="AV262" s="14" t="s">
        <v>83</v>
      </c>
      <c r="AW262" s="14" t="s">
        <v>30</v>
      </c>
      <c r="AX262" s="14" t="s">
        <v>73</v>
      </c>
      <c r="AY262" s="243" t="s">
        <v>172</v>
      </c>
    </row>
    <row r="263" spans="1:65" s="13" customFormat="1">
      <c r="B263" s="222"/>
      <c r="C263" s="223"/>
      <c r="D263" s="224" t="s">
        <v>180</v>
      </c>
      <c r="E263" s="225" t="s">
        <v>1</v>
      </c>
      <c r="F263" s="226" t="s">
        <v>1855</v>
      </c>
      <c r="G263" s="223"/>
      <c r="H263" s="225" t="s">
        <v>1</v>
      </c>
      <c r="I263" s="227"/>
      <c r="J263" s="223"/>
      <c r="K263" s="223"/>
      <c r="L263" s="228"/>
      <c r="M263" s="229"/>
      <c r="N263" s="230"/>
      <c r="O263" s="230"/>
      <c r="P263" s="230"/>
      <c r="Q263" s="230"/>
      <c r="R263" s="230"/>
      <c r="S263" s="230"/>
      <c r="T263" s="231"/>
      <c r="AT263" s="232" t="s">
        <v>180</v>
      </c>
      <c r="AU263" s="232" t="s">
        <v>81</v>
      </c>
      <c r="AV263" s="13" t="s">
        <v>81</v>
      </c>
      <c r="AW263" s="13" t="s">
        <v>30</v>
      </c>
      <c r="AX263" s="13" t="s">
        <v>73</v>
      </c>
      <c r="AY263" s="232" t="s">
        <v>172</v>
      </c>
    </row>
    <row r="264" spans="1:65" s="14" customFormat="1">
      <c r="B264" s="233"/>
      <c r="C264" s="234"/>
      <c r="D264" s="224" t="s">
        <v>180</v>
      </c>
      <c r="E264" s="235" t="s">
        <v>1</v>
      </c>
      <c r="F264" s="236" t="s">
        <v>1856</v>
      </c>
      <c r="G264" s="234"/>
      <c r="H264" s="237">
        <v>7.4999999999999997E-2</v>
      </c>
      <c r="I264" s="238"/>
      <c r="J264" s="234"/>
      <c r="K264" s="234"/>
      <c r="L264" s="239"/>
      <c r="M264" s="240"/>
      <c r="N264" s="241"/>
      <c r="O264" s="241"/>
      <c r="P264" s="241"/>
      <c r="Q264" s="241"/>
      <c r="R264" s="241"/>
      <c r="S264" s="241"/>
      <c r="T264" s="242"/>
      <c r="AT264" s="243" t="s">
        <v>180</v>
      </c>
      <c r="AU264" s="243" t="s">
        <v>81</v>
      </c>
      <c r="AV264" s="14" t="s">
        <v>83</v>
      </c>
      <c r="AW264" s="14" t="s">
        <v>30</v>
      </c>
      <c r="AX264" s="14" t="s">
        <v>73</v>
      </c>
      <c r="AY264" s="243" t="s">
        <v>172</v>
      </c>
    </row>
    <row r="265" spans="1:65" s="15" customFormat="1">
      <c r="B265" s="244"/>
      <c r="C265" s="245"/>
      <c r="D265" s="224" t="s">
        <v>180</v>
      </c>
      <c r="E265" s="246" t="s">
        <v>1</v>
      </c>
      <c r="F265" s="247" t="s">
        <v>186</v>
      </c>
      <c r="G265" s="245"/>
      <c r="H265" s="248">
        <v>11.239999999999998</v>
      </c>
      <c r="I265" s="249"/>
      <c r="J265" s="245"/>
      <c r="K265" s="245"/>
      <c r="L265" s="250"/>
      <c r="M265" s="251"/>
      <c r="N265" s="252"/>
      <c r="O265" s="252"/>
      <c r="P265" s="252"/>
      <c r="Q265" s="252"/>
      <c r="R265" s="252"/>
      <c r="S265" s="252"/>
      <c r="T265" s="253"/>
      <c r="AT265" s="254" t="s">
        <v>180</v>
      </c>
      <c r="AU265" s="254" t="s">
        <v>81</v>
      </c>
      <c r="AV265" s="15" t="s">
        <v>179</v>
      </c>
      <c r="AW265" s="15" t="s">
        <v>30</v>
      </c>
      <c r="AX265" s="15" t="s">
        <v>81</v>
      </c>
      <c r="AY265" s="254" t="s">
        <v>172</v>
      </c>
    </row>
    <row r="266" spans="1:65" s="2" customFormat="1" ht="21.75" customHeight="1">
      <c r="A266" s="35"/>
      <c r="B266" s="36"/>
      <c r="C266" s="255" t="s">
        <v>294</v>
      </c>
      <c r="D266" s="255" t="s">
        <v>358</v>
      </c>
      <c r="E266" s="256" t="s">
        <v>1857</v>
      </c>
      <c r="F266" s="257" t="s">
        <v>1858</v>
      </c>
      <c r="G266" s="258" t="s">
        <v>531</v>
      </c>
      <c r="H266" s="259">
        <v>2</v>
      </c>
      <c r="I266" s="260"/>
      <c r="J266" s="261">
        <f t="shared" ref="J266:J303" si="0">ROUND(I266*H266,2)</f>
        <v>0</v>
      </c>
      <c r="K266" s="257" t="s">
        <v>1</v>
      </c>
      <c r="L266" s="262"/>
      <c r="M266" s="263" t="s">
        <v>1</v>
      </c>
      <c r="N266" s="264" t="s">
        <v>38</v>
      </c>
      <c r="O266" s="72"/>
      <c r="P266" s="218">
        <f t="shared" ref="P266:P303" si="1">O266*H266</f>
        <v>0</v>
      </c>
      <c r="Q266" s="218">
        <v>0</v>
      </c>
      <c r="R266" s="218">
        <f t="shared" ref="R266:R303" si="2">Q266*H266</f>
        <v>0</v>
      </c>
      <c r="S266" s="218">
        <v>0</v>
      </c>
      <c r="T266" s="219">
        <f t="shared" ref="T266:T303" si="3"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20" t="s">
        <v>205</v>
      </c>
      <c r="AT266" s="220" t="s">
        <v>358</v>
      </c>
      <c r="AU266" s="220" t="s">
        <v>81</v>
      </c>
      <c r="AY266" s="18" t="s">
        <v>172</v>
      </c>
      <c r="BE266" s="221">
        <f t="shared" ref="BE266:BE303" si="4">IF(N266="základní",J266,0)</f>
        <v>0</v>
      </c>
      <c r="BF266" s="221">
        <f t="shared" ref="BF266:BF303" si="5">IF(N266="snížená",J266,0)</f>
        <v>0</v>
      </c>
      <c r="BG266" s="221">
        <f t="shared" ref="BG266:BG303" si="6">IF(N266="zákl. přenesená",J266,0)</f>
        <v>0</v>
      </c>
      <c r="BH266" s="221">
        <f t="shared" ref="BH266:BH303" si="7">IF(N266="sníž. přenesená",J266,0)</f>
        <v>0</v>
      </c>
      <c r="BI266" s="221">
        <f t="shared" ref="BI266:BI303" si="8">IF(N266="nulová",J266,0)</f>
        <v>0</v>
      </c>
      <c r="BJ266" s="18" t="s">
        <v>81</v>
      </c>
      <c r="BK266" s="221">
        <f t="shared" ref="BK266:BK303" si="9">ROUND(I266*H266,2)</f>
        <v>0</v>
      </c>
      <c r="BL266" s="18" t="s">
        <v>179</v>
      </c>
      <c r="BM266" s="220" t="s">
        <v>1859</v>
      </c>
    </row>
    <row r="267" spans="1:65" s="2" customFormat="1" ht="21.75" customHeight="1">
      <c r="A267" s="35"/>
      <c r="B267" s="36"/>
      <c r="C267" s="255" t="s">
        <v>246</v>
      </c>
      <c r="D267" s="255" t="s">
        <v>358</v>
      </c>
      <c r="E267" s="256" t="s">
        <v>1860</v>
      </c>
      <c r="F267" s="257" t="s">
        <v>1861</v>
      </c>
      <c r="G267" s="258" t="s">
        <v>531</v>
      </c>
      <c r="H267" s="259">
        <v>2</v>
      </c>
      <c r="I267" s="260"/>
      <c r="J267" s="261">
        <f t="shared" si="0"/>
        <v>0</v>
      </c>
      <c r="K267" s="257" t="s">
        <v>1</v>
      </c>
      <c r="L267" s="262"/>
      <c r="M267" s="263" t="s">
        <v>1</v>
      </c>
      <c r="N267" s="264" t="s">
        <v>38</v>
      </c>
      <c r="O267" s="72"/>
      <c r="P267" s="218">
        <f t="shared" si="1"/>
        <v>0</v>
      </c>
      <c r="Q267" s="218">
        <v>0</v>
      </c>
      <c r="R267" s="218">
        <f t="shared" si="2"/>
        <v>0</v>
      </c>
      <c r="S267" s="218">
        <v>0</v>
      </c>
      <c r="T267" s="219">
        <f t="shared" si="3"/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20" t="s">
        <v>205</v>
      </c>
      <c r="AT267" s="220" t="s">
        <v>358</v>
      </c>
      <c r="AU267" s="220" t="s">
        <v>81</v>
      </c>
      <c r="AY267" s="18" t="s">
        <v>172</v>
      </c>
      <c r="BE267" s="221">
        <f t="shared" si="4"/>
        <v>0</v>
      </c>
      <c r="BF267" s="221">
        <f t="shared" si="5"/>
        <v>0</v>
      </c>
      <c r="BG267" s="221">
        <f t="shared" si="6"/>
        <v>0</v>
      </c>
      <c r="BH267" s="221">
        <f t="shared" si="7"/>
        <v>0</v>
      </c>
      <c r="BI267" s="221">
        <f t="shared" si="8"/>
        <v>0</v>
      </c>
      <c r="BJ267" s="18" t="s">
        <v>81</v>
      </c>
      <c r="BK267" s="221">
        <f t="shared" si="9"/>
        <v>0</v>
      </c>
      <c r="BL267" s="18" t="s">
        <v>179</v>
      </c>
      <c r="BM267" s="220" t="s">
        <v>1862</v>
      </c>
    </row>
    <row r="268" spans="1:65" s="2" customFormat="1" ht="21.75" customHeight="1">
      <c r="A268" s="35"/>
      <c r="B268" s="36"/>
      <c r="C268" s="255" t="s">
        <v>302</v>
      </c>
      <c r="D268" s="255" t="s">
        <v>358</v>
      </c>
      <c r="E268" s="256" t="s">
        <v>1863</v>
      </c>
      <c r="F268" s="257" t="s">
        <v>1864</v>
      </c>
      <c r="G268" s="258" t="s">
        <v>531</v>
      </c>
      <c r="H268" s="259">
        <v>1</v>
      </c>
      <c r="I268" s="260"/>
      <c r="J268" s="261">
        <f t="shared" si="0"/>
        <v>0</v>
      </c>
      <c r="K268" s="257" t="s">
        <v>1</v>
      </c>
      <c r="L268" s="262"/>
      <c r="M268" s="263" t="s">
        <v>1</v>
      </c>
      <c r="N268" s="264" t="s">
        <v>38</v>
      </c>
      <c r="O268" s="72"/>
      <c r="P268" s="218">
        <f t="shared" si="1"/>
        <v>0</v>
      </c>
      <c r="Q268" s="218">
        <v>0</v>
      </c>
      <c r="R268" s="218">
        <f t="shared" si="2"/>
        <v>0</v>
      </c>
      <c r="S268" s="218">
        <v>0</v>
      </c>
      <c r="T268" s="219">
        <f t="shared" si="3"/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20" t="s">
        <v>205</v>
      </c>
      <c r="AT268" s="220" t="s">
        <v>358</v>
      </c>
      <c r="AU268" s="220" t="s">
        <v>81</v>
      </c>
      <c r="AY268" s="18" t="s">
        <v>172</v>
      </c>
      <c r="BE268" s="221">
        <f t="shared" si="4"/>
        <v>0</v>
      </c>
      <c r="BF268" s="221">
        <f t="shared" si="5"/>
        <v>0</v>
      </c>
      <c r="BG268" s="221">
        <f t="shared" si="6"/>
        <v>0</v>
      </c>
      <c r="BH268" s="221">
        <f t="shared" si="7"/>
        <v>0</v>
      </c>
      <c r="BI268" s="221">
        <f t="shared" si="8"/>
        <v>0</v>
      </c>
      <c r="BJ268" s="18" t="s">
        <v>81</v>
      </c>
      <c r="BK268" s="221">
        <f t="shared" si="9"/>
        <v>0</v>
      </c>
      <c r="BL268" s="18" t="s">
        <v>179</v>
      </c>
      <c r="BM268" s="220" t="s">
        <v>1865</v>
      </c>
    </row>
    <row r="269" spans="1:65" s="2" customFormat="1" ht="21.75" customHeight="1">
      <c r="A269" s="35"/>
      <c r="B269" s="36"/>
      <c r="C269" s="255" t="s">
        <v>255</v>
      </c>
      <c r="D269" s="255" t="s">
        <v>358</v>
      </c>
      <c r="E269" s="256" t="s">
        <v>1866</v>
      </c>
      <c r="F269" s="257" t="s">
        <v>1867</v>
      </c>
      <c r="G269" s="258" t="s">
        <v>531</v>
      </c>
      <c r="H269" s="259">
        <v>1</v>
      </c>
      <c r="I269" s="260"/>
      <c r="J269" s="261">
        <f t="shared" si="0"/>
        <v>0</v>
      </c>
      <c r="K269" s="257" t="s">
        <v>1</v>
      </c>
      <c r="L269" s="262"/>
      <c r="M269" s="263" t="s">
        <v>1</v>
      </c>
      <c r="N269" s="264" t="s">
        <v>38</v>
      </c>
      <c r="O269" s="72"/>
      <c r="P269" s="218">
        <f t="shared" si="1"/>
        <v>0</v>
      </c>
      <c r="Q269" s="218">
        <v>0</v>
      </c>
      <c r="R269" s="218">
        <f t="shared" si="2"/>
        <v>0</v>
      </c>
      <c r="S269" s="218">
        <v>0</v>
      </c>
      <c r="T269" s="219">
        <f t="shared" si="3"/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20" t="s">
        <v>205</v>
      </c>
      <c r="AT269" s="220" t="s">
        <v>358</v>
      </c>
      <c r="AU269" s="220" t="s">
        <v>81</v>
      </c>
      <c r="AY269" s="18" t="s">
        <v>172</v>
      </c>
      <c r="BE269" s="221">
        <f t="shared" si="4"/>
        <v>0</v>
      </c>
      <c r="BF269" s="221">
        <f t="shared" si="5"/>
        <v>0</v>
      </c>
      <c r="BG269" s="221">
        <f t="shared" si="6"/>
        <v>0</v>
      </c>
      <c r="BH269" s="221">
        <f t="shared" si="7"/>
        <v>0</v>
      </c>
      <c r="BI269" s="221">
        <f t="shared" si="8"/>
        <v>0</v>
      </c>
      <c r="BJ269" s="18" t="s">
        <v>81</v>
      </c>
      <c r="BK269" s="221">
        <f t="shared" si="9"/>
        <v>0</v>
      </c>
      <c r="BL269" s="18" t="s">
        <v>179</v>
      </c>
      <c r="BM269" s="220" t="s">
        <v>1868</v>
      </c>
    </row>
    <row r="270" spans="1:65" s="2" customFormat="1" ht="21.75" customHeight="1">
      <c r="A270" s="35"/>
      <c r="B270" s="36"/>
      <c r="C270" s="255" t="s">
        <v>311</v>
      </c>
      <c r="D270" s="255" t="s">
        <v>358</v>
      </c>
      <c r="E270" s="256" t="s">
        <v>1869</v>
      </c>
      <c r="F270" s="257" t="s">
        <v>1870</v>
      </c>
      <c r="G270" s="258" t="s">
        <v>531</v>
      </c>
      <c r="H270" s="259">
        <v>8</v>
      </c>
      <c r="I270" s="260"/>
      <c r="J270" s="261">
        <f t="shared" si="0"/>
        <v>0</v>
      </c>
      <c r="K270" s="257" t="s">
        <v>1</v>
      </c>
      <c r="L270" s="262"/>
      <c r="M270" s="263" t="s">
        <v>1</v>
      </c>
      <c r="N270" s="264" t="s">
        <v>38</v>
      </c>
      <c r="O270" s="72"/>
      <c r="P270" s="218">
        <f t="shared" si="1"/>
        <v>0</v>
      </c>
      <c r="Q270" s="218">
        <v>0</v>
      </c>
      <c r="R270" s="218">
        <f t="shared" si="2"/>
        <v>0</v>
      </c>
      <c r="S270" s="218">
        <v>0</v>
      </c>
      <c r="T270" s="219">
        <f t="shared" si="3"/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20" t="s">
        <v>205</v>
      </c>
      <c r="AT270" s="220" t="s">
        <v>358</v>
      </c>
      <c r="AU270" s="220" t="s">
        <v>81</v>
      </c>
      <c r="AY270" s="18" t="s">
        <v>172</v>
      </c>
      <c r="BE270" s="221">
        <f t="shared" si="4"/>
        <v>0</v>
      </c>
      <c r="BF270" s="221">
        <f t="shared" si="5"/>
        <v>0</v>
      </c>
      <c r="BG270" s="221">
        <f t="shared" si="6"/>
        <v>0</v>
      </c>
      <c r="BH270" s="221">
        <f t="shared" si="7"/>
        <v>0</v>
      </c>
      <c r="BI270" s="221">
        <f t="shared" si="8"/>
        <v>0</v>
      </c>
      <c r="BJ270" s="18" t="s">
        <v>81</v>
      </c>
      <c r="BK270" s="221">
        <f t="shared" si="9"/>
        <v>0</v>
      </c>
      <c r="BL270" s="18" t="s">
        <v>179</v>
      </c>
      <c r="BM270" s="220" t="s">
        <v>1871</v>
      </c>
    </row>
    <row r="271" spans="1:65" s="2" customFormat="1" ht="21.75" customHeight="1">
      <c r="A271" s="35"/>
      <c r="B271" s="36"/>
      <c r="C271" s="255" t="s">
        <v>260</v>
      </c>
      <c r="D271" s="255" t="s">
        <v>358</v>
      </c>
      <c r="E271" s="256" t="s">
        <v>1872</v>
      </c>
      <c r="F271" s="257" t="s">
        <v>1873</v>
      </c>
      <c r="G271" s="258" t="s">
        <v>531</v>
      </c>
      <c r="H271" s="259">
        <v>2</v>
      </c>
      <c r="I271" s="260"/>
      <c r="J271" s="261">
        <f t="shared" si="0"/>
        <v>0</v>
      </c>
      <c r="K271" s="257" t="s">
        <v>1</v>
      </c>
      <c r="L271" s="262"/>
      <c r="M271" s="263" t="s">
        <v>1</v>
      </c>
      <c r="N271" s="264" t="s">
        <v>38</v>
      </c>
      <c r="O271" s="72"/>
      <c r="P271" s="218">
        <f t="shared" si="1"/>
        <v>0</v>
      </c>
      <c r="Q271" s="218">
        <v>0</v>
      </c>
      <c r="R271" s="218">
        <f t="shared" si="2"/>
        <v>0</v>
      </c>
      <c r="S271" s="218">
        <v>0</v>
      </c>
      <c r="T271" s="219">
        <f t="shared" si="3"/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20" t="s">
        <v>205</v>
      </c>
      <c r="AT271" s="220" t="s">
        <v>358</v>
      </c>
      <c r="AU271" s="220" t="s">
        <v>81</v>
      </c>
      <c r="AY271" s="18" t="s">
        <v>172</v>
      </c>
      <c r="BE271" s="221">
        <f t="shared" si="4"/>
        <v>0</v>
      </c>
      <c r="BF271" s="221">
        <f t="shared" si="5"/>
        <v>0</v>
      </c>
      <c r="BG271" s="221">
        <f t="shared" si="6"/>
        <v>0</v>
      </c>
      <c r="BH271" s="221">
        <f t="shared" si="7"/>
        <v>0</v>
      </c>
      <c r="BI271" s="221">
        <f t="shared" si="8"/>
        <v>0</v>
      </c>
      <c r="BJ271" s="18" t="s">
        <v>81</v>
      </c>
      <c r="BK271" s="221">
        <f t="shared" si="9"/>
        <v>0</v>
      </c>
      <c r="BL271" s="18" t="s">
        <v>179</v>
      </c>
      <c r="BM271" s="220" t="s">
        <v>1874</v>
      </c>
    </row>
    <row r="272" spans="1:65" s="2" customFormat="1" ht="16.5" customHeight="1">
      <c r="A272" s="35"/>
      <c r="B272" s="36"/>
      <c r="C272" s="255" t="s">
        <v>320</v>
      </c>
      <c r="D272" s="255" t="s">
        <v>358</v>
      </c>
      <c r="E272" s="256" t="s">
        <v>1875</v>
      </c>
      <c r="F272" s="257" t="s">
        <v>1876</v>
      </c>
      <c r="G272" s="258" t="s">
        <v>531</v>
      </c>
      <c r="H272" s="259">
        <v>5</v>
      </c>
      <c r="I272" s="260"/>
      <c r="J272" s="261">
        <f t="shared" si="0"/>
        <v>0</v>
      </c>
      <c r="K272" s="257" t="s">
        <v>1</v>
      </c>
      <c r="L272" s="262"/>
      <c r="M272" s="263" t="s">
        <v>1</v>
      </c>
      <c r="N272" s="264" t="s">
        <v>38</v>
      </c>
      <c r="O272" s="72"/>
      <c r="P272" s="218">
        <f t="shared" si="1"/>
        <v>0</v>
      </c>
      <c r="Q272" s="218">
        <v>0</v>
      </c>
      <c r="R272" s="218">
        <f t="shared" si="2"/>
        <v>0</v>
      </c>
      <c r="S272" s="218">
        <v>0</v>
      </c>
      <c r="T272" s="219">
        <f t="shared" si="3"/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20" t="s">
        <v>205</v>
      </c>
      <c r="AT272" s="220" t="s">
        <v>358</v>
      </c>
      <c r="AU272" s="220" t="s">
        <v>81</v>
      </c>
      <c r="AY272" s="18" t="s">
        <v>172</v>
      </c>
      <c r="BE272" s="221">
        <f t="shared" si="4"/>
        <v>0</v>
      </c>
      <c r="BF272" s="221">
        <f t="shared" si="5"/>
        <v>0</v>
      </c>
      <c r="BG272" s="221">
        <f t="shared" si="6"/>
        <v>0</v>
      </c>
      <c r="BH272" s="221">
        <f t="shared" si="7"/>
        <v>0</v>
      </c>
      <c r="BI272" s="221">
        <f t="shared" si="8"/>
        <v>0</v>
      </c>
      <c r="BJ272" s="18" t="s">
        <v>81</v>
      </c>
      <c r="BK272" s="221">
        <f t="shared" si="9"/>
        <v>0</v>
      </c>
      <c r="BL272" s="18" t="s">
        <v>179</v>
      </c>
      <c r="BM272" s="220" t="s">
        <v>1877</v>
      </c>
    </row>
    <row r="273" spans="1:65" s="2" customFormat="1" ht="21.75" customHeight="1">
      <c r="A273" s="35"/>
      <c r="B273" s="36"/>
      <c r="C273" s="255" t="s">
        <v>264</v>
      </c>
      <c r="D273" s="255" t="s">
        <v>358</v>
      </c>
      <c r="E273" s="256" t="s">
        <v>1878</v>
      </c>
      <c r="F273" s="257" t="s">
        <v>1879</v>
      </c>
      <c r="G273" s="258" t="s">
        <v>531</v>
      </c>
      <c r="H273" s="259">
        <v>3</v>
      </c>
      <c r="I273" s="260"/>
      <c r="J273" s="261">
        <f t="shared" si="0"/>
        <v>0</v>
      </c>
      <c r="K273" s="257" t="s">
        <v>1</v>
      </c>
      <c r="L273" s="262"/>
      <c r="M273" s="263" t="s">
        <v>1</v>
      </c>
      <c r="N273" s="264" t="s">
        <v>38</v>
      </c>
      <c r="O273" s="72"/>
      <c r="P273" s="218">
        <f t="shared" si="1"/>
        <v>0</v>
      </c>
      <c r="Q273" s="218">
        <v>0</v>
      </c>
      <c r="R273" s="218">
        <f t="shared" si="2"/>
        <v>0</v>
      </c>
      <c r="S273" s="218">
        <v>0</v>
      </c>
      <c r="T273" s="219">
        <f t="shared" si="3"/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20" t="s">
        <v>205</v>
      </c>
      <c r="AT273" s="220" t="s">
        <v>358</v>
      </c>
      <c r="AU273" s="220" t="s">
        <v>81</v>
      </c>
      <c r="AY273" s="18" t="s">
        <v>172</v>
      </c>
      <c r="BE273" s="221">
        <f t="shared" si="4"/>
        <v>0</v>
      </c>
      <c r="BF273" s="221">
        <f t="shared" si="5"/>
        <v>0</v>
      </c>
      <c r="BG273" s="221">
        <f t="shared" si="6"/>
        <v>0</v>
      </c>
      <c r="BH273" s="221">
        <f t="shared" si="7"/>
        <v>0</v>
      </c>
      <c r="BI273" s="221">
        <f t="shared" si="8"/>
        <v>0</v>
      </c>
      <c r="BJ273" s="18" t="s">
        <v>81</v>
      </c>
      <c r="BK273" s="221">
        <f t="shared" si="9"/>
        <v>0</v>
      </c>
      <c r="BL273" s="18" t="s">
        <v>179</v>
      </c>
      <c r="BM273" s="220" t="s">
        <v>1880</v>
      </c>
    </row>
    <row r="274" spans="1:65" s="2" customFormat="1" ht="21.75" customHeight="1">
      <c r="A274" s="35"/>
      <c r="B274" s="36"/>
      <c r="C274" s="255" t="s">
        <v>329</v>
      </c>
      <c r="D274" s="255" t="s">
        <v>358</v>
      </c>
      <c r="E274" s="256" t="s">
        <v>1881</v>
      </c>
      <c r="F274" s="257" t="s">
        <v>1882</v>
      </c>
      <c r="G274" s="258" t="s">
        <v>531</v>
      </c>
      <c r="H274" s="259">
        <v>1</v>
      </c>
      <c r="I274" s="260"/>
      <c r="J274" s="261">
        <f t="shared" si="0"/>
        <v>0</v>
      </c>
      <c r="K274" s="257" t="s">
        <v>1</v>
      </c>
      <c r="L274" s="262"/>
      <c r="M274" s="263" t="s">
        <v>1</v>
      </c>
      <c r="N274" s="264" t="s">
        <v>38</v>
      </c>
      <c r="O274" s="72"/>
      <c r="P274" s="218">
        <f t="shared" si="1"/>
        <v>0</v>
      </c>
      <c r="Q274" s="218">
        <v>0</v>
      </c>
      <c r="R274" s="218">
        <f t="shared" si="2"/>
        <v>0</v>
      </c>
      <c r="S274" s="218">
        <v>0</v>
      </c>
      <c r="T274" s="219">
        <f t="shared" si="3"/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20" t="s">
        <v>205</v>
      </c>
      <c r="AT274" s="220" t="s">
        <v>358</v>
      </c>
      <c r="AU274" s="220" t="s">
        <v>81</v>
      </c>
      <c r="AY274" s="18" t="s">
        <v>172</v>
      </c>
      <c r="BE274" s="221">
        <f t="shared" si="4"/>
        <v>0</v>
      </c>
      <c r="BF274" s="221">
        <f t="shared" si="5"/>
        <v>0</v>
      </c>
      <c r="BG274" s="221">
        <f t="shared" si="6"/>
        <v>0</v>
      </c>
      <c r="BH274" s="221">
        <f t="shared" si="7"/>
        <v>0</v>
      </c>
      <c r="BI274" s="221">
        <f t="shared" si="8"/>
        <v>0</v>
      </c>
      <c r="BJ274" s="18" t="s">
        <v>81</v>
      </c>
      <c r="BK274" s="221">
        <f t="shared" si="9"/>
        <v>0</v>
      </c>
      <c r="BL274" s="18" t="s">
        <v>179</v>
      </c>
      <c r="BM274" s="220" t="s">
        <v>1883</v>
      </c>
    </row>
    <row r="275" spans="1:65" s="2" customFormat="1" ht="21.75" customHeight="1">
      <c r="A275" s="35"/>
      <c r="B275" s="36"/>
      <c r="C275" s="255" t="s">
        <v>268</v>
      </c>
      <c r="D275" s="255" t="s">
        <v>358</v>
      </c>
      <c r="E275" s="256" t="s">
        <v>1884</v>
      </c>
      <c r="F275" s="257" t="s">
        <v>1885</v>
      </c>
      <c r="G275" s="258" t="s">
        <v>531</v>
      </c>
      <c r="H275" s="259">
        <v>287</v>
      </c>
      <c r="I275" s="260"/>
      <c r="J275" s="261">
        <f t="shared" si="0"/>
        <v>0</v>
      </c>
      <c r="K275" s="257" t="s">
        <v>1</v>
      </c>
      <c r="L275" s="262"/>
      <c r="M275" s="263" t="s">
        <v>1</v>
      </c>
      <c r="N275" s="264" t="s">
        <v>38</v>
      </c>
      <c r="O275" s="72"/>
      <c r="P275" s="218">
        <f t="shared" si="1"/>
        <v>0</v>
      </c>
      <c r="Q275" s="218">
        <v>0</v>
      </c>
      <c r="R275" s="218">
        <f t="shared" si="2"/>
        <v>0</v>
      </c>
      <c r="S275" s="218">
        <v>0</v>
      </c>
      <c r="T275" s="219">
        <f t="shared" si="3"/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20" t="s">
        <v>205</v>
      </c>
      <c r="AT275" s="220" t="s">
        <v>358</v>
      </c>
      <c r="AU275" s="220" t="s">
        <v>81</v>
      </c>
      <c r="AY275" s="18" t="s">
        <v>172</v>
      </c>
      <c r="BE275" s="221">
        <f t="shared" si="4"/>
        <v>0</v>
      </c>
      <c r="BF275" s="221">
        <f t="shared" si="5"/>
        <v>0</v>
      </c>
      <c r="BG275" s="221">
        <f t="shared" si="6"/>
        <v>0</v>
      </c>
      <c r="BH275" s="221">
        <f t="shared" si="7"/>
        <v>0</v>
      </c>
      <c r="BI275" s="221">
        <f t="shared" si="8"/>
        <v>0</v>
      </c>
      <c r="BJ275" s="18" t="s">
        <v>81</v>
      </c>
      <c r="BK275" s="221">
        <f t="shared" si="9"/>
        <v>0</v>
      </c>
      <c r="BL275" s="18" t="s">
        <v>179</v>
      </c>
      <c r="BM275" s="220" t="s">
        <v>1886</v>
      </c>
    </row>
    <row r="276" spans="1:65" s="2" customFormat="1" ht="21.75" customHeight="1">
      <c r="A276" s="35"/>
      <c r="B276" s="36"/>
      <c r="C276" s="255" t="s">
        <v>340</v>
      </c>
      <c r="D276" s="255" t="s">
        <v>358</v>
      </c>
      <c r="E276" s="256" t="s">
        <v>1887</v>
      </c>
      <c r="F276" s="257" t="s">
        <v>1888</v>
      </c>
      <c r="G276" s="258" t="s">
        <v>531</v>
      </c>
      <c r="H276" s="259">
        <v>30</v>
      </c>
      <c r="I276" s="260"/>
      <c r="J276" s="261">
        <f t="shared" si="0"/>
        <v>0</v>
      </c>
      <c r="K276" s="257" t="s">
        <v>1</v>
      </c>
      <c r="L276" s="262"/>
      <c r="M276" s="263" t="s">
        <v>1</v>
      </c>
      <c r="N276" s="264" t="s">
        <v>38</v>
      </c>
      <c r="O276" s="72"/>
      <c r="P276" s="218">
        <f t="shared" si="1"/>
        <v>0</v>
      </c>
      <c r="Q276" s="218">
        <v>0</v>
      </c>
      <c r="R276" s="218">
        <f t="shared" si="2"/>
        <v>0</v>
      </c>
      <c r="S276" s="218">
        <v>0</v>
      </c>
      <c r="T276" s="219">
        <f t="shared" si="3"/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20" t="s">
        <v>205</v>
      </c>
      <c r="AT276" s="220" t="s">
        <v>358</v>
      </c>
      <c r="AU276" s="220" t="s">
        <v>81</v>
      </c>
      <c r="AY276" s="18" t="s">
        <v>172</v>
      </c>
      <c r="BE276" s="221">
        <f t="shared" si="4"/>
        <v>0</v>
      </c>
      <c r="BF276" s="221">
        <f t="shared" si="5"/>
        <v>0</v>
      </c>
      <c r="BG276" s="221">
        <f t="shared" si="6"/>
        <v>0</v>
      </c>
      <c r="BH276" s="221">
        <f t="shared" si="7"/>
        <v>0</v>
      </c>
      <c r="BI276" s="221">
        <f t="shared" si="8"/>
        <v>0</v>
      </c>
      <c r="BJ276" s="18" t="s">
        <v>81</v>
      </c>
      <c r="BK276" s="221">
        <f t="shared" si="9"/>
        <v>0</v>
      </c>
      <c r="BL276" s="18" t="s">
        <v>179</v>
      </c>
      <c r="BM276" s="220" t="s">
        <v>1889</v>
      </c>
    </row>
    <row r="277" spans="1:65" s="2" customFormat="1" ht="21.75" customHeight="1">
      <c r="A277" s="35"/>
      <c r="B277" s="36"/>
      <c r="C277" s="255" t="s">
        <v>273</v>
      </c>
      <c r="D277" s="255" t="s">
        <v>358</v>
      </c>
      <c r="E277" s="256" t="s">
        <v>1890</v>
      </c>
      <c r="F277" s="257" t="s">
        <v>1891</v>
      </c>
      <c r="G277" s="258" t="s">
        <v>531</v>
      </c>
      <c r="H277" s="259">
        <v>207</v>
      </c>
      <c r="I277" s="260"/>
      <c r="J277" s="261">
        <f t="shared" si="0"/>
        <v>0</v>
      </c>
      <c r="K277" s="257" t="s">
        <v>1</v>
      </c>
      <c r="L277" s="262"/>
      <c r="M277" s="263" t="s">
        <v>1</v>
      </c>
      <c r="N277" s="264" t="s">
        <v>38</v>
      </c>
      <c r="O277" s="72"/>
      <c r="P277" s="218">
        <f t="shared" si="1"/>
        <v>0</v>
      </c>
      <c r="Q277" s="218">
        <v>0</v>
      </c>
      <c r="R277" s="218">
        <f t="shared" si="2"/>
        <v>0</v>
      </c>
      <c r="S277" s="218">
        <v>0</v>
      </c>
      <c r="T277" s="219">
        <f t="shared" si="3"/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20" t="s">
        <v>205</v>
      </c>
      <c r="AT277" s="220" t="s">
        <v>358</v>
      </c>
      <c r="AU277" s="220" t="s">
        <v>81</v>
      </c>
      <c r="AY277" s="18" t="s">
        <v>172</v>
      </c>
      <c r="BE277" s="221">
        <f t="shared" si="4"/>
        <v>0</v>
      </c>
      <c r="BF277" s="221">
        <f t="shared" si="5"/>
        <v>0</v>
      </c>
      <c r="BG277" s="221">
        <f t="shared" si="6"/>
        <v>0</v>
      </c>
      <c r="BH277" s="221">
        <f t="shared" si="7"/>
        <v>0</v>
      </c>
      <c r="BI277" s="221">
        <f t="shared" si="8"/>
        <v>0</v>
      </c>
      <c r="BJ277" s="18" t="s">
        <v>81</v>
      </c>
      <c r="BK277" s="221">
        <f t="shared" si="9"/>
        <v>0</v>
      </c>
      <c r="BL277" s="18" t="s">
        <v>179</v>
      </c>
      <c r="BM277" s="220" t="s">
        <v>1892</v>
      </c>
    </row>
    <row r="278" spans="1:65" s="2" customFormat="1" ht="16.5" customHeight="1">
      <c r="A278" s="35"/>
      <c r="B278" s="36"/>
      <c r="C278" s="255" t="s">
        <v>351</v>
      </c>
      <c r="D278" s="255" t="s">
        <v>358</v>
      </c>
      <c r="E278" s="256" t="s">
        <v>1893</v>
      </c>
      <c r="F278" s="257" t="s">
        <v>1894</v>
      </c>
      <c r="G278" s="258" t="s">
        <v>531</v>
      </c>
      <c r="H278" s="259">
        <v>102</v>
      </c>
      <c r="I278" s="260"/>
      <c r="J278" s="261">
        <f t="shared" si="0"/>
        <v>0</v>
      </c>
      <c r="K278" s="257" t="s">
        <v>1</v>
      </c>
      <c r="L278" s="262"/>
      <c r="M278" s="263" t="s">
        <v>1</v>
      </c>
      <c r="N278" s="264" t="s">
        <v>38</v>
      </c>
      <c r="O278" s="72"/>
      <c r="P278" s="218">
        <f t="shared" si="1"/>
        <v>0</v>
      </c>
      <c r="Q278" s="218">
        <v>0</v>
      </c>
      <c r="R278" s="218">
        <f t="shared" si="2"/>
        <v>0</v>
      </c>
      <c r="S278" s="218">
        <v>0</v>
      </c>
      <c r="T278" s="219">
        <f t="shared" si="3"/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20" t="s">
        <v>205</v>
      </c>
      <c r="AT278" s="220" t="s">
        <v>358</v>
      </c>
      <c r="AU278" s="220" t="s">
        <v>81</v>
      </c>
      <c r="AY278" s="18" t="s">
        <v>172</v>
      </c>
      <c r="BE278" s="221">
        <f t="shared" si="4"/>
        <v>0</v>
      </c>
      <c r="BF278" s="221">
        <f t="shared" si="5"/>
        <v>0</v>
      </c>
      <c r="BG278" s="221">
        <f t="shared" si="6"/>
        <v>0</v>
      </c>
      <c r="BH278" s="221">
        <f t="shared" si="7"/>
        <v>0</v>
      </c>
      <c r="BI278" s="221">
        <f t="shared" si="8"/>
        <v>0</v>
      </c>
      <c r="BJ278" s="18" t="s">
        <v>81</v>
      </c>
      <c r="BK278" s="221">
        <f t="shared" si="9"/>
        <v>0</v>
      </c>
      <c r="BL278" s="18" t="s">
        <v>179</v>
      </c>
      <c r="BM278" s="220" t="s">
        <v>1895</v>
      </c>
    </row>
    <row r="279" spans="1:65" s="2" customFormat="1" ht="16.5" customHeight="1">
      <c r="A279" s="35"/>
      <c r="B279" s="36"/>
      <c r="C279" s="255" t="s">
        <v>357</v>
      </c>
      <c r="D279" s="255" t="s">
        <v>358</v>
      </c>
      <c r="E279" s="256" t="s">
        <v>1896</v>
      </c>
      <c r="F279" s="257" t="s">
        <v>1897</v>
      </c>
      <c r="G279" s="258" t="s">
        <v>531</v>
      </c>
      <c r="H279" s="259">
        <v>2</v>
      </c>
      <c r="I279" s="260"/>
      <c r="J279" s="261">
        <f t="shared" si="0"/>
        <v>0</v>
      </c>
      <c r="K279" s="257" t="s">
        <v>1</v>
      </c>
      <c r="L279" s="262"/>
      <c r="M279" s="263" t="s">
        <v>1</v>
      </c>
      <c r="N279" s="264" t="s">
        <v>38</v>
      </c>
      <c r="O279" s="72"/>
      <c r="P279" s="218">
        <f t="shared" si="1"/>
        <v>0</v>
      </c>
      <c r="Q279" s="218">
        <v>0</v>
      </c>
      <c r="R279" s="218">
        <f t="shared" si="2"/>
        <v>0</v>
      </c>
      <c r="S279" s="218">
        <v>0</v>
      </c>
      <c r="T279" s="219">
        <f t="shared" si="3"/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20" t="s">
        <v>205</v>
      </c>
      <c r="AT279" s="220" t="s">
        <v>358</v>
      </c>
      <c r="AU279" s="220" t="s">
        <v>81</v>
      </c>
      <c r="AY279" s="18" t="s">
        <v>172</v>
      </c>
      <c r="BE279" s="221">
        <f t="shared" si="4"/>
        <v>0</v>
      </c>
      <c r="BF279" s="221">
        <f t="shared" si="5"/>
        <v>0</v>
      </c>
      <c r="BG279" s="221">
        <f t="shared" si="6"/>
        <v>0</v>
      </c>
      <c r="BH279" s="221">
        <f t="shared" si="7"/>
        <v>0</v>
      </c>
      <c r="BI279" s="221">
        <f t="shared" si="8"/>
        <v>0</v>
      </c>
      <c r="BJ279" s="18" t="s">
        <v>81</v>
      </c>
      <c r="BK279" s="221">
        <f t="shared" si="9"/>
        <v>0</v>
      </c>
      <c r="BL279" s="18" t="s">
        <v>179</v>
      </c>
      <c r="BM279" s="220" t="s">
        <v>1898</v>
      </c>
    </row>
    <row r="280" spans="1:65" s="2" customFormat="1" ht="16.5" customHeight="1">
      <c r="A280" s="35"/>
      <c r="B280" s="36"/>
      <c r="C280" s="255" t="s">
        <v>363</v>
      </c>
      <c r="D280" s="255" t="s">
        <v>358</v>
      </c>
      <c r="E280" s="256" t="s">
        <v>1899</v>
      </c>
      <c r="F280" s="257" t="s">
        <v>1900</v>
      </c>
      <c r="G280" s="258" t="s">
        <v>531</v>
      </c>
      <c r="H280" s="259">
        <v>21</v>
      </c>
      <c r="I280" s="260"/>
      <c r="J280" s="261">
        <f t="shared" si="0"/>
        <v>0</v>
      </c>
      <c r="K280" s="257" t="s">
        <v>1</v>
      </c>
      <c r="L280" s="262"/>
      <c r="M280" s="263" t="s">
        <v>1</v>
      </c>
      <c r="N280" s="264" t="s">
        <v>38</v>
      </c>
      <c r="O280" s="72"/>
      <c r="P280" s="218">
        <f t="shared" si="1"/>
        <v>0</v>
      </c>
      <c r="Q280" s="218">
        <v>0</v>
      </c>
      <c r="R280" s="218">
        <f t="shared" si="2"/>
        <v>0</v>
      </c>
      <c r="S280" s="218">
        <v>0</v>
      </c>
      <c r="T280" s="219">
        <f t="shared" si="3"/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20" t="s">
        <v>205</v>
      </c>
      <c r="AT280" s="220" t="s">
        <v>358</v>
      </c>
      <c r="AU280" s="220" t="s">
        <v>81</v>
      </c>
      <c r="AY280" s="18" t="s">
        <v>172</v>
      </c>
      <c r="BE280" s="221">
        <f t="shared" si="4"/>
        <v>0</v>
      </c>
      <c r="BF280" s="221">
        <f t="shared" si="5"/>
        <v>0</v>
      </c>
      <c r="BG280" s="221">
        <f t="shared" si="6"/>
        <v>0</v>
      </c>
      <c r="BH280" s="221">
        <f t="shared" si="7"/>
        <v>0</v>
      </c>
      <c r="BI280" s="221">
        <f t="shared" si="8"/>
        <v>0</v>
      </c>
      <c r="BJ280" s="18" t="s">
        <v>81</v>
      </c>
      <c r="BK280" s="221">
        <f t="shared" si="9"/>
        <v>0</v>
      </c>
      <c r="BL280" s="18" t="s">
        <v>179</v>
      </c>
      <c r="BM280" s="220" t="s">
        <v>1901</v>
      </c>
    </row>
    <row r="281" spans="1:65" s="2" customFormat="1" ht="21.75" customHeight="1">
      <c r="A281" s="35"/>
      <c r="B281" s="36"/>
      <c r="C281" s="255" t="s">
        <v>368</v>
      </c>
      <c r="D281" s="255" t="s">
        <v>358</v>
      </c>
      <c r="E281" s="256" t="s">
        <v>1902</v>
      </c>
      <c r="F281" s="257" t="s">
        <v>1903</v>
      </c>
      <c r="G281" s="258" t="s">
        <v>531</v>
      </c>
      <c r="H281" s="259">
        <v>102</v>
      </c>
      <c r="I281" s="260"/>
      <c r="J281" s="261">
        <f t="shared" si="0"/>
        <v>0</v>
      </c>
      <c r="K281" s="257" t="s">
        <v>1</v>
      </c>
      <c r="L281" s="262"/>
      <c r="M281" s="263" t="s">
        <v>1</v>
      </c>
      <c r="N281" s="264" t="s">
        <v>38</v>
      </c>
      <c r="O281" s="72"/>
      <c r="P281" s="218">
        <f t="shared" si="1"/>
        <v>0</v>
      </c>
      <c r="Q281" s="218">
        <v>0</v>
      </c>
      <c r="R281" s="218">
        <f t="shared" si="2"/>
        <v>0</v>
      </c>
      <c r="S281" s="218">
        <v>0</v>
      </c>
      <c r="T281" s="219">
        <f t="shared" si="3"/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20" t="s">
        <v>205</v>
      </c>
      <c r="AT281" s="220" t="s">
        <v>358</v>
      </c>
      <c r="AU281" s="220" t="s">
        <v>81</v>
      </c>
      <c r="AY281" s="18" t="s">
        <v>172</v>
      </c>
      <c r="BE281" s="221">
        <f t="shared" si="4"/>
        <v>0</v>
      </c>
      <c r="BF281" s="221">
        <f t="shared" si="5"/>
        <v>0</v>
      </c>
      <c r="BG281" s="221">
        <f t="shared" si="6"/>
        <v>0</v>
      </c>
      <c r="BH281" s="221">
        <f t="shared" si="7"/>
        <v>0</v>
      </c>
      <c r="BI281" s="221">
        <f t="shared" si="8"/>
        <v>0</v>
      </c>
      <c r="BJ281" s="18" t="s">
        <v>81</v>
      </c>
      <c r="BK281" s="221">
        <f t="shared" si="9"/>
        <v>0</v>
      </c>
      <c r="BL281" s="18" t="s">
        <v>179</v>
      </c>
      <c r="BM281" s="220" t="s">
        <v>1904</v>
      </c>
    </row>
    <row r="282" spans="1:65" s="2" customFormat="1" ht="21.75" customHeight="1">
      <c r="A282" s="35"/>
      <c r="B282" s="36"/>
      <c r="C282" s="255" t="s">
        <v>373</v>
      </c>
      <c r="D282" s="255" t="s">
        <v>358</v>
      </c>
      <c r="E282" s="256" t="s">
        <v>1905</v>
      </c>
      <c r="F282" s="257" t="s">
        <v>1906</v>
      </c>
      <c r="G282" s="258" t="s">
        <v>531</v>
      </c>
      <c r="H282" s="259">
        <v>207</v>
      </c>
      <c r="I282" s="260"/>
      <c r="J282" s="261">
        <f t="shared" si="0"/>
        <v>0</v>
      </c>
      <c r="K282" s="257" t="s">
        <v>1</v>
      </c>
      <c r="L282" s="262"/>
      <c r="M282" s="263" t="s">
        <v>1</v>
      </c>
      <c r="N282" s="264" t="s">
        <v>38</v>
      </c>
      <c r="O282" s="72"/>
      <c r="P282" s="218">
        <f t="shared" si="1"/>
        <v>0</v>
      </c>
      <c r="Q282" s="218">
        <v>0</v>
      </c>
      <c r="R282" s="218">
        <f t="shared" si="2"/>
        <v>0</v>
      </c>
      <c r="S282" s="218">
        <v>0</v>
      </c>
      <c r="T282" s="219">
        <f t="shared" si="3"/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20" t="s">
        <v>205</v>
      </c>
      <c r="AT282" s="220" t="s">
        <v>358</v>
      </c>
      <c r="AU282" s="220" t="s">
        <v>81</v>
      </c>
      <c r="AY282" s="18" t="s">
        <v>172</v>
      </c>
      <c r="BE282" s="221">
        <f t="shared" si="4"/>
        <v>0</v>
      </c>
      <c r="BF282" s="221">
        <f t="shared" si="5"/>
        <v>0</v>
      </c>
      <c r="BG282" s="221">
        <f t="shared" si="6"/>
        <v>0</v>
      </c>
      <c r="BH282" s="221">
        <f t="shared" si="7"/>
        <v>0</v>
      </c>
      <c r="BI282" s="221">
        <f t="shared" si="8"/>
        <v>0</v>
      </c>
      <c r="BJ282" s="18" t="s">
        <v>81</v>
      </c>
      <c r="BK282" s="221">
        <f t="shared" si="9"/>
        <v>0</v>
      </c>
      <c r="BL282" s="18" t="s">
        <v>179</v>
      </c>
      <c r="BM282" s="220" t="s">
        <v>1907</v>
      </c>
    </row>
    <row r="283" spans="1:65" s="2" customFormat="1" ht="21.75" customHeight="1">
      <c r="A283" s="35"/>
      <c r="B283" s="36"/>
      <c r="C283" s="255" t="s">
        <v>378</v>
      </c>
      <c r="D283" s="255" t="s">
        <v>358</v>
      </c>
      <c r="E283" s="256" t="s">
        <v>1908</v>
      </c>
      <c r="F283" s="257" t="s">
        <v>1909</v>
      </c>
      <c r="G283" s="258" t="s">
        <v>531</v>
      </c>
      <c r="H283" s="259">
        <v>84</v>
      </c>
      <c r="I283" s="260"/>
      <c r="J283" s="261">
        <f t="shared" si="0"/>
        <v>0</v>
      </c>
      <c r="K283" s="257" t="s">
        <v>1</v>
      </c>
      <c r="L283" s="262"/>
      <c r="M283" s="263" t="s">
        <v>1</v>
      </c>
      <c r="N283" s="264" t="s">
        <v>38</v>
      </c>
      <c r="O283" s="72"/>
      <c r="P283" s="218">
        <f t="shared" si="1"/>
        <v>0</v>
      </c>
      <c r="Q283" s="218">
        <v>0</v>
      </c>
      <c r="R283" s="218">
        <f t="shared" si="2"/>
        <v>0</v>
      </c>
      <c r="S283" s="218">
        <v>0</v>
      </c>
      <c r="T283" s="219">
        <f t="shared" si="3"/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20" t="s">
        <v>205</v>
      </c>
      <c r="AT283" s="220" t="s">
        <v>358</v>
      </c>
      <c r="AU283" s="220" t="s">
        <v>81</v>
      </c>
      <c r="AY283" s="18" t="s">
        <v>172</v>
      </c>
      <c r="BE283" s="221">
        <f t="shared" si="4"/>
        <v>0</v>
      </c>
      <c r="BF283" s="221">
        <f t="shared" si="5"/>
        <v>0</v>
      </c>
      <c r="BG283" s="221">
        <f t="shared" si="6"/>
        <v>0</v>
      </c>
      <c r="BH283" s="221">
        <f t="shared" si="7"/>
        <v>0</v>
      </c>
      <c r="BI283" s="221">
        <f t="shared" si="8"/>
        <v>0</v>
      </c>
      <c r="BJ283" s="18" t="s">
        <v>81</v>
      </c>
      <c r="BK283" s="221">
        <f t="shared" si="9"/>
        <v>0</v>
      </c>
      <c r="BL283" s="18" t="s">
        <v>179</v>
      </c>
      <c r="BM283" s="220" t="s">
        <v>1910</v>
      </c>
    </row>
    <row r="284" spans="1:65" s="2" customFormat="1" ht="21.75" customHeight="1">
      <c r="A284" s="35"/>
      <c r="B284" s="36"/>
      <c r="C284" s="255" t="s">
        <v>383</v>
      </c>
      <c r="D284" s="255" t="s">
        <v>358</v>
      </c>
      <c r="E284" s="256" t="s">
        <v>1911</v>
      </c>
      <c r="F284" s="257" t="s">
        <v>1912</v>
      </c>
      <c r="G284" s="258" t="s">
        <v>531</v>
      </c>
      <c r="H284" s="259">
        <v>235</v>
      </c>
      <c r="I284" s="260"/>
      <c r="J284" s="261">
        <f t="shared" si="0"/>
        <v>0</v>
      </c>
      <c r="K284" s="257" t="s">
        <v>1</v>
      </c>
      <c r="L284" s="262"/>
      <c r="M284" s="263" t="s">
        <v>1</v>
      </c>
      <c r="N284" s="264" t="s">
        <v>38</v>
      </c>
      <c r="O284" s="72"/>
      <c r="P284" s="218">
        <f t="shared" si="1"/>
        <v>0</v>
      </c>
      <c r="Q284" s="218">
        <v>0</v>
      </c>
      <c r="R284" s="218">
        <f t="shared" si="2"/>
        <v>0</v>
      </c>
      <c r="S284" s="218">
        <v>0</v>
      </c>
      <c r="T284" s="219">
        <f t="shared" si="3"/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20" t="s">
        <v>205</v>
      </c>
      <c r="AT284" s="220" t="s">
        <v>358</v>
      </c>
      <c r="AU284" s="220" t="s">
        <v>81</v>
      </c>
      <c r="AY284" s="18" t="s">
        <v>172</v>
      </c>
      <c r="BE284" s="221">
        <f t="shared" si="4"/>
        <v>0</v>
      </c>
      <c r="BF284" s="221">
        <f t="shared" si="5"/>
        <v>0</v>
      </c>
      <c r="BG284" s="221">
        <f t="shared" si="6"/>
        <v>0</v>
      </c>
      <c r="BH284" s="221">
        <f t="shared" si="7"/>
        <v>0</v>
      </c>
      <c r="BI284" s="221">
        <f t="shared" si="8"/>
        <v>0</v>
      </c>
      <c r="BJ284" s="18" t="s">
        <v>81</v>
      </c>
      <c r="BK284" s="221">
        <f t="shared" si="9"/>
        <v>0</v>
      </c>
      <c r="BL284" s="18" t="s">
        <v>179</v>
      </c>
      <c r="BM284" s="220" t="s">
        <v>1913</v>
      </c>
    </row>
    <row r="285" spans="1:65" s="2" customFormat="1" ht="21.75" customHeight="1">
      <c r="A285" s="35"/>
      <c r="B285" s="36"/>
      <c r="C285" s="255" t="s">
        <v>279</v>
      </c>
      <c r="D285" s="255" t="s">
        <v>358</v>
      </c>
      <c r="E285" s="256" t="s">
        <v>1914</v>
      </c>
      <c r="F285" s="257" t="s">
        <v>1915</v>
      </c>
      <c r="G285" s="258" t="s">
        <v>531</v>
      </c>
      <c r="H285" s="259">
        <v>172</v>
      </c>
      <c r="I285" s="260"/>
      <c r="J285" s="261">
        <f t="shared" si="0"/>
        <v>0</v>
      </c>
      <c r="K285" s="257" t="s">
        <v>1</v>
      </c>
      <c r="L285" s="262"/>
      <c r="M285" s="263" t="s">
        <v>1</v>
      </c>
      <c r="N285" s="264" t="s">
        <v>38</v>
      </c>
      <c r="O285" s="72"/>
      <c r="P285" s="218">
        <f t="shared" si="1"/>
        <v>0</v>
      </c>
      <c r="Q285" s="218">
        <v>0</v>
      </c>
      <c r="R285" s="218">
        <f t="shared" si="2"/>
        <v>0</v>
      </c>
      <c r="S285" s="218">
        <v>0</v>
      </c>
      <c r="T285" s="219">
        <f t="shared" si="3"/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20" t="s">
        <v>205</v>
      </c>
      <c r="AT285" s="220" t="s">
        <v>358</v>
      </c>
      <c r="AU285" s="220" t="s">
        <v>81</v>
      </c>
      <c r="AY285" s="18" t="s">
        <v>172</v>
      </c>
      <c r="BE285" s="221">
        <f t="shared" si="4"/>
        <v>0</v>
      </c>
      <c r="BF285" s="221">
        <f t="shared" si="5"/>
        <v>0</v>
      </c>
      <c r="BG285" s="221">
        <f t="shared" si="6"/>
        <v>0</v>
      </c>
      <c r="BH285" s="221">
        <f t="shared" si="7"/>
        <v>0</v>
      </c>
      <c r="BI285" s="221">
        <f t="shared" si="8"/>
        <v>0</v>
      </c>
      <c r="BJ285" s="18" t="s">
        <v>81</v>
      </c>
      <c r="BK285" s="221">
        <f t="shared" si="9"/>
        <v>0</v>
      </c>
      <c r="BL285" s="18" t="s">
        <v>179</v>
      </c>
      <c r="BM285" s="220" t="s">
        <v>1916</v>
      </c>
    </row>
    <row r="286" spans="1:65" s="2" customFormat="1" ht="16.5" customHeight="1">
      <c r="A286" s="35"/>
      <c r="B286" s="36"/>
      <c r="C286" s="255" t="s">
        <v>395</v>
      </c>
      <c r="D286" s="255" t="s">
        <v>358</v>
      </c>
      <c r="E286" s="256" t="s">
        <v>1917</v>
      </c>
      <c r="F286" s="257" t="s">
        <v>1918</v>
      </c>
      <c r="G286" s="258" t="s">
        <v>531</v>
      </c>
      <c r="H286" s="259">
        <v>24</v>
      </c>
      <c r="I286" s="260"/>
      <c r="J286" s="261">
        <f t="shared" si="0"/>
        <v>0</v>
      </c>
      <c r="K286" s="257" t="s">
        <v>1</v>
      </c>
      <c r="L286" s="262"/>
      <c r="M286" s="263" t="s">
        <v>1</v>
      </c>
      <c r="N286" s="264" t="s">
        <v>38</v>
      </c>
      <c r="O286" s="72"/>
      <c r="P286" s="218">
        <f t="shared" si="1"/>
        <v>0</v>
      </c>
      <c r="Q286" s="218">
        <v>0</v>
      </c>
      <c r="R286" s="218">
        <f t="shared" si="2"/>
        <v>0</v>
      </c>
      <c r="S286" s="218">
        <v>0</v>
      </c>
      <c r="T286" s="219">
        <f t="shared" si="3"/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20" t="s">
        <v>205</v>
      </c>
      <c r="AT286" s="220" t="s">
        <v>358</v>
      </c>
      <c r="AU286" s="220" t="s">
        <v>81</v>
      </c>
      <c r="AY286" s="18" t="s">
        <v>172</v>
      </c>
      <c r="BE286" s="221">
        <f t="shared" si="4"/>
        <v>0</v>
      </c>
      <c r="BF286" s="221">
        <f t="shared" si="5"/>
        <v>0</v>
      </c>
      <c r="BG286" s="221">
        <f t="shared" si="6"/>
        <v>0</v>
      </c>
      <c r="BH286" s="221">
        <f t="shared" si="7"/>
        <v>0</v>
      </c>
      <c r="BI286" s="221">
        <f t="shared" si="8"/>
        <v>0</v>
      </c>
      <c r="BJ286" s="18" t="s">
        <v>81</v>
      </c>
      <c r="BK286" s="221">
        <f t="shared" si="9"/>
        <v>0</v>
      </c>
      <c r="BL286" s="18" t="s">
        <v>179</v>
      </c>
      <c r="BM286" s="220" t="s">
        <v>1919</v>
      </c>
    </row>
    <row r="287" spans="1:65" s="2" customFormat="1" ht="21.75" customHeight="1">
      <c r="A287" s="35"/>
      <c r="B287" s="36"/>
      <c r="C287" s="255" t="s">
        <v>284</v>
      </c>
      <c r="D287" s="255" t="s">
        <v>358</v>
      </c>
      <c r="E287" s="256" t="s">
        <v>1920</v>
      </c>
      <c r="F287" s="257" t="s">
        <v>1921</v>
      </c>
      <c r="G287" s="258" t="s">
        <v>531</v>
      </c>
      <c r="H287" s="259">
        <v>68</v>
      </c>
      <c r="I287" s="260"/>
      <c r="J287" s="261">
        <f t="shared" si="0"/>
        <v>0</v>
      </c>
      <c r="K287" s="257" t="s">
        <v>1</v>
      </c>
      <c r="L287" s="262"/>
      <c r="M287" s="263" t="s">
        <v>1</v>
      </c>
      <c r="N287" s="264" t="s">
        <v>38</v>
      </c>
      <c r="O287" s="72"/>
      <c r="P287" s="218">
        <f t="shared" si="1"/>
        <v>0</v>
      </c>
      <c r="Q287" s="218">
        <v>0</v>
      </c>
      <c r="R287" s="218">
        <f t="shared" si="2"/>
        <v>0</v>
      </c>
      <c r="S287" s="218">
        <v>0</v>
      </c>
      <c r="T287" s="219">
        <f t="shared" si="3"/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20" t="s">
        <v>205</v>
      </c>
      <c r="AT287" s="220" t="s">
        <v>358</v>
      </c>
      <c r="AU287" s="220" t="s">
        <v>81</v>
      </c>
      <c r="AY287" s="18" t="s">
        <v>172</v>
      </c>
      <c r="BE287" s="221">
        <f t="shared" si="4"/>
        <v>0</v>
      </c>
      <c r="BF287" s="221">
        <f t="shared" si="5"/>
        <v>0</v>
      </c>
      <c r="BG287" s="221">
        <f t="shared" si="6"/>
        <v>0</v>
      </c>
      <c r="BH287" s="221">
        <f t="shared" si="7"/>
        <v>0</v>
      </c>
      <c r="BI287" s="221">
        <f t="shared" si="8"/>
        <v>0</v>
      </c>
      <c r="BJ287" s="18" t="s">
        <v>81</v>
      </c>
      <c r="BK287" s="221">
        <f t="shared" si="9"/>
        <v>0</v>
      </c>
      <c r="BL287" s="18" t="s">
        <v>179</v>
      </c>
      <c r="BM287" s="220" t="s">
        <v>1922</v>
      </c>
    </row>
    <row r="288" spans="1:65" s="2" customFormat="1" ht="16.5" customHeight="1">
      <c r="A288" s="35"/>
      <c r="B288" s="36"/>
      <c r="C288" s="255" t="s">
        <v>405</v>
      </c>
      <c r="D288" s="255" t="s">
        <v>358</v>
      </c>
      <c r="E288" s="256" t="s">
        <v>1923</v>
      </c>
      <c r="F288" s="257" t="s">
        <v>1924</v>
      </c>
      <c r="G288" s="258" t="s">
        <v>531</v>
      </c>
      <c r="H288" s="259">
        <v>104</v>
      </c>
      <c r="I288" s="260"/>
      <c r="J288" s="261">
        <f t="shared" si="0"/>
        <v>0</v>
      </c>
      <c r="K288" s="257" t="s">
        <v>1</v>
      </c>
      <c r="L288" s="262"/>
      <c r="M288" s="263" t="s">
        <v>1</v>
      </c>
      <c r="N288" s="264" t="s">
        <v>38</v>
      </c>
      <c r="O288" s="72"/>
      <c r="P288" s="218">
        <f t="shared" si="1"/>
        <v>0</v>
      </c>
      <c r="Q288" s="218">
        <v>0</v>
      </c>
      <c r="R288" s="218">
        <f t="shared" si="2"/>
        <v>0</v>
      </c>
      <c r="S288" s="218">
        <v>0</v>
      </c>
      <c r="T288" s="219">
        <f t="shared" si="3"/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20" t="s">
        <v>205</v>
      </c>
      <c r="AT288" s="220" t="s">
        <v>358</v>
      </c>
      <c r="AU288" s="220" t="s">
        <v>81</v>
      </c>
      <c r="AY288" s="18" t="s">
        <v>172</v>
      </c>
      <c r="BE288" s="221">
        <f t="shared" si="4"/>
        <v>0</v>
      </c>
      <c r="BF288" s="221">
        <f t="shared" si="5"/>
        <v>0</v>
      </c>
      <c r="BG288" s="221">
        <f t="shared" si="6"/>
        <v>0</v>
      </c>
      <c r="BH288" s="221">
        <f t="shared" si="7"/>
        <v>0</v>
      </c>
      <c r="BI288" s="221">
        <f t="shared" si="8"/>
        <v>0</v>
      </c>
      <c r="BJ288" s="18" t="s">
        <v>81</v>
      </c>
      <c r="BK288" s="221">
        <f t="shared" si="9"/>
        <v>0</v>
      </c>
      <c r="BL288" s="18" t="s">
        <v>179</v>
      </c>
      <c r="BM288" s="220" t="s">
        <v>1925</v>
      </c>
    </row>
    <row r="289" spans="1:65" s="2" customFormat="1" ht="16.5" customHeight="1">
      <c r="A289" s="35"/>
      <c r="B289" s="36"/>
      <c r="C289" s="255" t="s">
        <v>289</v>
      </c>
      <c r="D289" s="255" t="s">
        <v>358</v>
      </c>
      <c r="E289" s="256" t="s">
        <v>1926</v>
      </c>
      <c r="F289" s="257" t="s">
        <v>1927</v>
      </c>
      <c r="G289" s="258" t="s">
        <v>531</v>
      </c>
      <c r="H289" s="259">
        <v>1</v>
      </c>
      <c r="I289" s="260"/>
      <c r="J289" s="261">
        <f t="shared" si="0"/>
        <v>0</v>
      </c>
      <c r="K289" s="257" t="s">
        <v>1</v>
      </c>
      <c r="L289" s="262"/>
      <c r="M289" s="263" t="s">
        <v>1</v>
      </c>
      <c r="N289" s="264" t="s">
        <v>38</v>
      </c>
      <c r="O289" s="72"/>
      <c r="P289" s="218">
        <f t="shared" si="1"/>
        <v>0</v>
      </c>
      <c r="Q289" s="218">
        <v>0</v>
      </c>
      <c r="R289" s="218">
        <f t="shared" si="2"/>
        <v>0</v>
      </c>
      <c r="S289" s="218">
        <v>0</v>
      </c>
      <c r="T289" s="219">
        <f t="shared" si="3"/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20" t="s">
        <v>205</v>
      </c>
      <c r="AT289" s="220" t="s">
        <v>358</v>
      </c>
      <c r="AU289" s="220" t="s">
        <v>81</v>
      </c>
      <c r="AY289" s="18" t="s">
        <v>172</v>
      </c>
      <c r="BE289" s="221">
        <f t="shared" si="4"/>
        <v>0</v>
      </c>
      <c r="BF289" s="221">
        <f t="shared" si="5"/>
        <v>0</v>
      </c>
      <c r="BG289" s="221">
        <f t="shared" si="6"/>
        <v>0</v>
      </c>
      <c r="BH289" s="221">
        <f t="shared" si="7"/>
        <v>0</v>
      </c>
      <c r="BI289" s="221">
        <f t="shared" si="8"/>
        <v>0</v>
      </c>
      <c r="BJ289" s="18" t="s">
        <v>81</v>
      </c>
      <c r="BK289" s="221">
        <f t="shared" si="9"/>
        <v>0</v>
      </c>
      <c r="BL289" s="18" t="s">
        <v>179</v>
      </c>
      <c r="BM289" s="220" t="s">
        <v>1928</v>
      </c>
    </row>
    <row r="290" spans="1:65" s="2" customFormat="1" ht="16.5" customHeight="1">
      <c r="A290" s="35"/>
      <c r="B290" s="36"/>
      <c r="C290" s="255" t="s">
        <v>414</v>
      </c>
      <c r="D290" s="255" t="s">
        <v>358</v>
      </c>
      <c r="E290" s="256" t="s">
        <v>1929</v>
      </c>
      <c r="F290" s="257" t="s">
        <v>1930</v>
      </c>
      <c r="G290" s="258" t="s">
        <v>531</v>
      </c>
      <c r="H290" s="259">
        <v>102</v>
      </c>
      <c r="I290" s="260"/>
      <c r="J290" s="261">
        <f t="shared" si="0"/>
        <v>0</v>
      </c>
      <c r="K290" s="257" t="s">
        <v>1</v>
      </c>
      <c r="L290" s="262"/>
      <c r="M290" s="263" t="s">
        <v>1</v>
      </c>
      <c r="N290" s="264" t="s">
        <v>38</v>
      </c>
      <c r="O290" s="72"/>
      <c r="P290" s="218">
        <f t="shared" si="1"/>
        <v>0</v>
      </c>
      <c r="Q290" s="218">
        <v>0</v>
      </c>
      <c r="R290" s="218">
        <f t="shared" si="2"/>
        <v>0</v>
      </c>
      <c r="S290" s="218">
        <v>0</v>
      </c>
      <c r="T290" s="219">
        <f t="shared" si="3"/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20" t="s">
        <v>205</v>
      </c>
      <c r="AT290" s="220" t="s">
        <v>358</v>
      </c>
      <c r="AU290" s="220" t="s">
        <v>81</v>
      </c>
      <c r="AY290" s="18" t="s">
        <v>172</v>
      </c>
      <c r="BE290" s="221">
        <f t="shared" si="4"/>
        <v>0</v>
      </c>
      <c r="BF290" s="221">
        <f t="shared" si="5"/>
        <v>0</v>
      </c>
      <c r="BG290" s="221">
        <f t="shared" si="6"/>
        <v>0</v>
      </c>
      <c r="BH290" s="221">
        <f t="shared" si="7"/>
        <v>0</v>
      </c>
      <c r="BI290" s="221">
        <f t="shared" si="8"/>
        <v>0</v>
      </c>
      <c r="BJ290" s="18" t="s">
        <v>81</v>
      </c>
      <c r="BK290" s="221">
        <f t="shared" si="9"/>
        <v>0</v>
      </c>
      <c r="BL290" s="18" t="s">
        <v>179</v>
      </c>
      <c r="BM290" s="220" t="s">
        <v>1931</v>
      </c>
    </row>
    <row r="291" spans="1:65" s="2" customFormat="1" ht="16.5" customHeight="1">
      <c r="A291" s="35"/>
      <c r="B291" s="36"/>
      <c r="C291" s="255" t="s">
        <v>293</v>
      </c>
      <c r="D291" s="255" t="s">
        <v>358</v>
      </c>
      <c r="E291" s="256" t="s">
        <v>1932</v>
      </c>
      <c r="F291" s="257" t="s">
        <v>1933</v>
      </c>
      <c r="G291" s="258" t="s">
        <v>531</v>
      </c>
      <c r="H291" s="259">
        <v>54</v>
      </c>
      <c r="I291" s="260"/>
      <c r="J291" s="261">
        <f t="shared" si="0"/>
        <v>0</v>
      </c>
      <c r="K291" s="257" t="s">
        <v>1</v>
      </c>
      <c r="L291" s="262"/>
      <c r="M291" s="263" t="s">
        <v>1</v>
      </c>
      <c r="N291" s="264" t="s">
        <v>38</v>
      </c>
      <c r="O291" s="72"/>
      <c r="P291" s="218">
        <f t="shared" si="1"/>
        <v>0</v>
      </c>
      <c r="Q291" s="218">
        <v>0</v>
      </c>
      <c r="R291" s="218">
        <f t="shared" si="2"/>
        <v>0</v>
      </c>
      <c r="S291" s="218">
        <v>0</v>
      </c>
      <c r="T291" s="219">
        <f t="shared" si="3"/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20" t="s">
        <v>205</v>
      </c>
      <c r="AT291" s="220" t="s">
        <v>358</v>
      </c>
      <c r="AU291" s="220" t="s">
        <v>81</v>
      </c>
      <c r="AY291" s="18" t="s">
        <v>172</v>
      </c>
      <c r="BE291" s="221">
        <f t="shared" si="4"/>
        <v>0</v>
      </c>
      <c r="BF291" s="221">
        <f t="shared" si="5"/>
        <v>0</v>
      </c>
      <c r="BG291" s="221">
        <f t="shared" si="6"/>
        <v>0</v>
      </c>
      <c r="BH291" s="221">
        <f t="shared" si="7"/>
        <v>0</v>
      </c>
      <c r="BI291" s="221">
        <f t="shared" si="8"/>
        <v>0</v>
      </c>
      <c r="BJ291" s="18" t="s">
        <v>81</v>
      </c>
      <c r="BK291" s="221">
        <f t="shared" si="9"/>
        <v>0</v>
      </c>
      <c r="BL291" s="18" t="s">
        <v>179</v>
      </c>
      <c r="BM291" s="220" t="s">
        <v>1934</v>
      </c>
    </row>
    <row r="292" spans="1:65" s="2" customFormat="1" ht="16.5" customHeight="1">
      <c r="A292" s="35"/>
      <c r="B292" s="36"/>
      <c r="C292" s="255" t="s">
        <v>422</v>
      </c>
      <c r="D292" s="255" t="s">
        <v>358</v>
      </c>
      <c r="E292" s="256" t="s">
        <v>1935</v>
      </c>
      <c r="F292" s="257" t="s">
        <v>1936</v>
      </c>
      <c r="G292" s="258" t="s">
        <v>531</v>
      </c>
      <c r="H292" s="259">
        <v>40</v>
      </c>
      <c r="I292" s="260"/>
      <c r="J292" s="261">
        <f t="shared" si="0"/>
        <v>0</v>
      </c>
      <c r="K292" s="257" t="s">
        <v>1</v>
      </c>
      <c r="L292" s="262"/>
      <c r="M292" s="263" t="s">
        <v>1</v>
      </c>
      <c r="N292" s="264" t="s">
        <v>38</v>
      </c>
      <c r="O292" s="72"/>
      <c r="P292" s="218">
        <f t="shared" si="1"/>
        <v>0</v>
      </c>
      <c r="Q292" s="218">
        <v>0</v>
      </c>
      <c r="R292" s="218">
        <f t="shared" si="2"/>
        <v>0</v>
      </c>
      <c r="S292" s="218">
        <v>0</v>
      </c>
      <c r="T292" s="219">
        <f t="shared" si="3"/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20" t="s">
        <v>205</v>
      </c>
      <c r="AT292" s="220" t="s">
        <v>358</v>
      </c>
      <c r="AU292" s="220" t="s">
        <v>81</v>
      </c>
      <c r="AY292" s="18" t="s">
        <v>172</v>
      </c>
      <c r="BE292" s="221">
        <f t="shared" si="4"/>
        <v>0</v>
      </c>
      <c r="BF292" s="221">
        <f t="shared" si="5"/>
        <v>0</v>
      </c>
      <c r="BG292" s="221">
        <f t="shared" si="6"/>
        <v>0</v>
      </c>
      <c r="BH292" s="221">
        <f t="shared" si="7"/>
        <v>0</v>
      </c>
      <c r="BI292" s="221">
        <f t="shared" si="8"/>
        <v>0</v>
      </c>
      <c r="BJ292" s="18" t="s">
        <v>81</v>
      </c>
      <c r="BK292" s="221">
        <f t="shared" si="9"/>
        <v>0</v>
      </c>
      <c r="BL292" s="18" t="s">
        <v>179</v>
      </c>
      <c r="BM292" s="220" t="s">
        <v>1937</v>
      </c>
    </row>
    <row r="293" spans="1:65" s="2" customFormat="1" ht="16.5" customHeight="1">
      <c r="A293" s="35"/>
      <c r="B293" s="36"/>
      <c r="C293" s="255" t="s">
        <v>297</v>
      </c>
      <c r="D293" s="255" t="s">
        <v>358</v>
      </c>
      <c r="E293" s="256" t="s">
        <v>1938</v>
      </c>
      <c r="F293" s="257" t="s">
        <v>1939</v>
      </c>
      <c r="G293" s="258" t="s">
        <v>531</v>
      </c>
      <c r="H293" s="259">
        <v>42</v>
      </c>
      <c r="I293" s="260"/>
      <c r="J293" s="261">
        <f t="shared" si="0"/>
        <v>0</v>
      </c>
      <c r="K293" s="257" t="s">
        <v>1</v>
      </c>
      <c r="L293" s="262"/>
      <c r="M293" s="263" t="s">
        <v>1</v>
      </c>
      <c r="N293" s="264" t="s">
        <v>38</v>
      </c>
      <c r="O293" s="72"/>
      <c r="P293" s="218">
        <f t="shared" si="1"/>
        <v>0</v>
      </c>
      <c r="Q293" s="218">
        <v>0</v>
      </c>
      <c r="R293" s="218">
        <f t="shared" si="2"/>
        <v>0</v>
      </c>
      <c r="S293" s="218">
        <v>0</v>
      </c>
      <c r="T293" s="219">
        <f t="shared" si="3"/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20" t="s">
        <v>205</v>
      </c>
      <c r="AT293" s="220" t="s">
        <v>358</v>
      </c>
      <c r="AU293" s="220" t="s">
        <v>81</v>
      </c>
      <c r="AY293" s="18" t="s">
        <v>172</v>
      </c>
      <c r="BE293" s="221">
        <f t="shared" si="4"/>
        <v>0</v>
      </c>
      <c r="BF293" s="221">
        <f t="shared" si="5"/>
        <v>0</v>
      </c>
      <c r="BG293" s="221">
        <f t="shared" si="6"/>
        <v>0</v>
      </c>
      <c r="BH293" s="221">
        <f t="shared" si="7"/>
        <v>0</v>
      </c>
      <c r="BI293" s="221">
        <f t="shared" si="8"/>
        <v>0</v>
      </c>
      <c r="BJ293" s="18" t="s">
        <v>81</v>
      </c>
      <c r="BK293" s="221">
        <f t="shared" si="9"/>
        <v>0</v>
      </c>
      <c r="BL293" s="18" t="s">
        <v>179</v>
      </c>
      <c r="BM293" s="220" t="s">
        <v>1940</v>
      </c>
    </row>
    <row r="294" spans="1:65" s="2" customFormat="1" ht="16.5" customHeight="1">
      <c r="A294" s="35"/>
      <c r="B294" s="36"/>
      <c r="C294" s="255" t="s">
        <v>430</v>
      </c>
      <c r="D294" s="255" t="s">
        <v>358</v>
      </c>
      <c r="E294" s="256" t="s">
        <v>1941</v>
      </c>
      <c r="F294" s="257" t="s">
        <v>1942</v>
      </c>
      <c r="G294" s="258" t="s">
        <v>531</v>
      </c>
      <c r="H294" s="259">
        <v>170</v>
      </c>
      <c r="I294" s="260"/>
      <c r="J294" s="261">
        <f t="shared" si="0"/>
        <v>0</v>
      </c>
      <c r="K294" s="257" t="s">
        <v>1</v>
      </c>
      <c r="L294" s="262"/>
      <c r="M294" s="263" t="s">
        <v>1</v>
      </c>
      <c r="N294" s="264" t="s">
        <v>38</v>
      </c>
      <c r="O294" s="72"/>
      <c r="P294" s="218">
        <f t="shared" si="1"/>
        <v>0</v>
      </c>
      <c r="Q294" s="218">
        <v>0</v>
      </c>
      <c r="R294" s="218">
        <f t="shared" si="2"/>
        <v>0</v>
      </c>
      <c r="S294" s="218">
        <v>0</v>
      </c>
      <c r="T294" s="219">
        <f t="shared" si="3"/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20" t="s">
        <v>205</v>
      </c>
      <c r="AT294" s="220" t="s">
        <v>358</v>
      </c>
      <c r="AU294" s="220" t="s">
        <v>81</v>
      </c>
      <c r="AY294" s="18" t="s">
        <v>172</v>
      </c>
      <c r="BE294" s="221">
        <f t="shared" si="4"/>
        <v>0</v>
      </c>
      <c r="BF294" s="221">
        <f t="shared" si="5"/>
        <v>0</v>
      </c>
      <c r="BG294" s="221">
        <f t="shared" si="6"/>
        <v>0</v>
      </c>
      <c r="BH294" s="221">
        <f t="shared" si="7"/>
        <v>0</v>
      </c>
      <c r="BI294" s="221">
        <f t="shared" si="8"/>
        <v>0</v>
      </c>
      <c r="BJ294" s="18" t="s">
        <v>81</v>
      </c>
      <c r="BK294" s="221">
        <f t="shared" si="9"/>
        <v>0</v>
      </c>
      <c r="BL294" s="18" t="s">
        <v>179</v>
      </c>
      <c r="BM294" s="220" t="s">
        <v>1943</v>
      </c>
    </row>
    <row r="295" spans="1:65" s="2" customFormat="1" ht="16.5" customHeight="1">
      <c r="A295" s="35"/>
      <c r="B295" s="36"/>
      <c r="C295" s="255" t="s">
        <v>301</v>
      </c>
      <c r="D295" s="255" t="s">
        <v>358</v>
      </c>
      <c r="E295" s="256" t="s">
        <v>1944</v>
      </c>
      <c r="F295" s="257" t="s">
        <v>1945</v>
      </c>
      <c r="G295" s="258" t="s">
        <v>531</v>
      </c>
      <c r="H295" s="259">
        <v>54</v>
      </c>
      <c r="I295" s="260"/>
      <c r="J295" s="261">
        <f t="shared" si="0"/>
        <v>0</v>
      </c>
      <c r="K295" s="257" t="s">
        <v>1</v>
      </c>
      <c r="L295" s="262"/>
      <c r="M295" s="263" t="s">
        <v>1</v>
      </c>
      <c r="N295" s="264" t="s">
        <v>38</v>
      </c>
      <c r="O295" s="72"/>
      <c r="P295" s="218">
        <f t="shared" si="1"/>
        <v>0</v>
      </c>
      <c r="Q295" s="218">
        <v>0</v>
      </c>
      <c r="R295" s="218">
        <f t="shared" si="2"/>
        <v>0</v>
      </c>
      <c r="S295" s="218">
        <v>0</v>
      </c>
      <c r="T295" s="219">
        <f t="shared" si="3"/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20" t="s">
        <v>205</v>
      </c>
      <c r="AT295" s="220" t="s">
        <v>358</v>
      </c>
      <c r="AU295" s="220" t="s">
        <v>81</v>
      </c>
      <c r="AY295" s="18" t="s">
        <v>172</v>
      </c>
      <c r="BE295" s="221">
        <f t="shared" si="4"/>
        <v>0</v>
      </c>
      <c r="BF295" s="221">
        <f t="shared" si="5"/>
        <v>0</v>
      </c>
      <c r="BG295" s="221">
        <f t="shared" si="6"/>
        <v>0</v>
      </c>
      <c r="BH295" s="221">
        <f t="shared" si="7"/>
        <v>0</v>
      </c>
      <c r="BI295" s="221">
        <f t="shared" si="8"/>
        <v>0</v>
      </c>
      <c r="BJ295" s="18" t="s">
        <v>81</v>
      </c>
      <c r="BK295" s="221">
        <f t="shared" si="9"/>
        <v>0</v>
      </c>
      <c r="BL295" s="18" t="s">
        <v>179</v>
      </c>
      <c r="BM295" s="220" t="s">
        <v>1946</v>
      </c>
    </row>
    <row r="296" spans="1:65" s="2" customFormat="1" ht="16.5" customHeight="1">
      <c r="A296" s="35"/>
      <c r="B296" s="36"/>
      <c r="C296" s="255" t="s">
        <v>440</v>
      </c>
      <c r="D296" s="255" t="s">
        <v>358</v>
      </c>
      <c r="E296" s="256" t="s">
        <v>1947</v>
      </c>
      <c r="F296" s="257" t="s">
        <v>1948</v>
      </c>
      <c r="G296" s="258" t="s">
        <v>531</v>
      </c>
      <c r="H296" s="259">
        <v>2</v>
      </c>
      <c r="I296" s="260"/>
      <c r="J296" s="261">
        <f t="shared" si="0"/>
        <v>0</v>
      </c>
      <c r="K296" s="257" t="s">
        <v>1</v>
      </c>
      <c r="L296" s="262"/>
      <c r="M296" s="263" t="s">
        <v>1</v>
      </c>
      <c r="N296" s="264" t="s">
        <v>38</v>
      </c>
      <c r="O296" s="72"/>
      <c r="P296" s="218">
        <f t="shared" si="1"/>
        <v>0</v>
      </c>
      <c r="Q296" s="218">
        <v>0</v>
      </c>
      <c r="R296" s="218">
        <f t="shared" si="2"/>
        <v>0</v>
      </c>
      <c r="S296" s="218">
        <v>0</v>
      </c>
      <c r="T296" s="219">
        <f t="shared" si="3"/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20" t="s">
        <v>205</v>
      </c>
      <c r="AT296" s="220" t="s">
        <v>358</v>
      </c>
      <c r="AU296" s="220" t="s">
        <v>81</v>
      </c>
      <c r="AY296" s="18" t="s">
        <v>172</v>
      </c>
      <c r="BE296" s="221">
        <f t="shared" si="4"/>
        <v>0</v>
      </c>
      <c r="BF296" s="221">
        <f t="shared" si="5"/>
        <v>0</v>
      </c>
      <c r="BG296" s="221">
        <f t="shared" si="6"/>
        <v>0</v>
      </c>
      <c r="BH296" s="221">
        <f t="shared" si="7"/>
        <v>0</v>
      </c>
      <c r="BI296" s="221">
        <f t="shared" si="8"/>
        <v>0</v>
      </c>
      <c r="BJ296" s="18" t="s">
        <v>81</v>
      </c>
      <c r="BK296" s="221">
        <f t="shared" si="9"/>
        <v>0</v>
      </c>
      <c r="BL296" s="18" t="s">
        <v>179</v>
      </c>
      <c r="BM296" s="220" t="s">
        <v>1949</v>
      </c>
    </row>
    <row r="297" spans="1:65" s="2" customFormat="1" ht="16.5" customHeight="1">
      <c r="A297" s="35"/>
      <c r="B297" s="36"/>
      <c r="C297" s="255" t="s">
        <v>305</v>
      </c>
      <c r="D297" s="255" t="s">
        <v>358</v>
      </c>
      <c r="E297" s="256" t="s">
        <v>1950</v>
      </c>
      <c r="F297" s="257" t="s">
        <v>1951</v>
      </c>
      <c r="G297" s="258" t="s">
        <v>531</v>
      </c>
      <c r="H297" s="259">
        <v>1</v>
      </c>
      <c r="I297" s="260"/>
      <c r="J297" s="261">
        <f t="shared" si="0"/>
        <v>0</v>
      </c>
      <c r="K297" s="257" t="s">
        <v>1</v>
      </c>
      <c r="L297" s="262"/>
      <c r="M297" s="263" t="s">
        <v>1</v>
      </c>
      <c r="N297" s="264" t="s">
        <v>38</v>
      </c>
      <c r="O297" s="72"/>
      <c r="P297" s="218">
        <f t="shared" si="1"/>
        <v>0</v>
      </c>
      <c r="Q297" s="218">
        <v>0</v>
      </c>
      <c r="R297" s="218">
        <f t="shared" si="2"/>
        <v>0</v>
      </c>
      <c r="S297" s="218">
        <v>0</v>
      </c>
      <c r="T297" s="219">
        <f t="shared" si="3"/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20" t="s">
        <v>205</v>
      </c>
      <c r="AT297" s="220" t="s">
        <v>358</v>
      </c>
      <c r="AU297" s="220" t="s">
        <v>81</v>
      </c>
      <c r="AY297" s="18" t="s">
        <v>172</v>
      </c>
      <c r="BE297" s="221">
        <f t="shared" si="4"/>
        <v>0</v>
      </c>
      <c r="BF297" s="221">
        <f t="shared" si="5"/>
        <v>0</v>
      </c>
      <c r="BG297" s="221">
        <f t="shared" si="6"/>
        <v>0</v>
      </c>
      <c r="BH297" s="221">
        <f t="shared" si="7"/>
        <v>0</v>
      </c>
      <c r="BI297" s="221">
        <f t="shared" si="8"/>
        <v>0</v>
      </c>
      <c r="BJ297" s="18" t="s">
        <v>81</v>
      </c>
      <c r="BK297" s="221">
        <f t="shared" si="9"/>
        <v>0</v>
      </c>
      <c r="BL297" s="18" t="s">
        <v>179</v>
      </c>
      <c r="BM297" s="220" t="s">
        <v>1952</v>
      </c>
    </row>
    <row r="298" spans="1:65" s="2" customFormat="1" ht="16.5" customHeight="1">
      <c r="A298" s="35"/>
      <c r="B298" s="36"/>
      <c r="C298" s="255" t="s">
        <v>452</v>
      </c>
      <c r="D298" s="255" t="s">
        <v>358</v>
      </c>
      <c r="E298" s="256" t="s">
        <v>1953</v>
      </c>
      <c r="F298" s="257" t="s">
        <v>1954</v>
      </c>
      <c r="G298" s="258" t="s">
        <v>531</v>
      </c>
      <c r="H298" s="259">
        <v>1</v>
      </c>
      <c r="I298" s="260"/>
      <c r="J298" s="261">
        <f t="shared" si="0"/>
        <v>0</v>
      </c>
      <c r="K298" s="257" t="s">
        <v>1</v>
      </c>
      <c r="L298" s="262"/>
      <c r="M298" s="263" t="s">
        <v>1</v>
      </c>
      <c r="N298" s="264" t="s">
        <v>38</v>
      </c>
      <c r="O298" s="72"/>
      <c r="P298" s="218">
        <f t="shared" si="1"/>
        <v>0</v>
      </c>
      <c r="Q298" s="218">
        <v>0</v>
      </c>
      <c r="R298" s="218">
        <f t="shared" si="2"/>
        <v>0</v>
      </c>
      <c r="S298" s="218">
        <v>0</v>
      </c>
      <c r="T298" s="219">
        <f t="shared" si="3"/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20" t="s">
        <v>205</v>
      </c>
      <c r="AT298" s="220" t="s">
        <v>358</v>
      </c>
      <c r="AU298" s="220" t="s">
        <v>81</v>
      </c>
      <c r="AY298" s="18" t="s">
        <v>172</v>
      </c>
      <c r="BE298" s="221">
        <f t="shared" si="4"/>
        <v>0</v>
      </c>
      <c r="BF298" s="221">
        <f t="shared" si="5"/>
        <v>0</v>
      </c>
      <c r="BG298" s="221">
        <f t="shared" si="6"/>
        <v>0</v>
      </c>
      <c r="BH298" s="221">
        <f t="shared" si="7"/>
        <v>0</v>
      </c>
      <c r="BI298" s="221">
        <f t="shared" si="8"/>
        <v>0</v>
      </c>
      <c r="BJ298" s="18" t="s">
        <v>81</v>
      </c>
      <c r="BK298" s="221">
        <f t="shared" si="9"/>
        <v>0</v>
      </c>
      <c r="BL298" s="18" t="s">
        <v>179</v>
      </c>
      <c r="BM298" s="220" t="s">
        <v>1955</v>
      </c>
    </row>
    <row r="299" spans="1:65" s="2" customFormat="1" ht="16.5" customHeight="1">
      <c r="A299" s="35"/>
      <c r="B299" s="36"/>
      <c r="C299" s="255" t="s">
        <v>309</v>
      </c>
      <c r="D299" s="255" t="s">
        <v>358</v>
      </c>
      <c r="E299" s="256" t="s">
        <v>1956</v>
      </c>
      <c r="F299" s="257" t="s">
        <v>1957</v>
      </c>
      <c r="G299" s="258" t="s">
        <v>531</v>
      </c>
      <c r="H299" s="259">
        <v>2</v>
      </c>
      <c r="I299" s="260"/>
      <c r="J299" s="261">
        <f t="shared" si="0"/>
        <v>0</v>
      </c>
      <c r="K299" s="257" t="s">
        <v>1</v>
      </c>
      <c r="L299" s="262"/>
      <c r="M299" s="263" t="s">
        <v>1</v>
      </c>
      <c r="N299" s="264" t="s">
        <v>38</v>
      </c>
      <c r="O299" s="72"/>
      <c r="P299" s="218">
        <f t="shared" si="1"/>
        <v>0</v>
      </c>
      <c r="Q299" s="218">
        <v>0</v>
      </c>
      <c r="R299" s="218">
        <f t="shared" si="2"/>
        <v>0</v>
      </c>
      <c r="S299" s="218">
        <v>0</v>
      </c>
      <c r="T299" s="219">
        <f t="shared" si="3"/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20" t="s">
        <v>205</v>
      </c>
      <c r="AT299" s="220" t="s">
        <v>358</v>
      </c>
      <c r="AU299" s="220" t="s">
        <v>81</v>
      </c>
      <c r="AY299" s="18" t="s">
        <v>172</v>
      </c>
      <c r="BE299" s="221">
        <f t="shared" si="4"/>
        <v>0</v>
      </c>
      <c r="BF299" s="221">
        <f t="shared" si="5"/>
        <v>0</v>
      </c>
      <c r="BG299" s="221">
        <f t="shared" si="6"/>
        <v>0</v>
      </c>
      <c r="BH299" s="221">
        <f t="shared" si="7"/>
        <v>0</v>
      </c>
      <c r="BI299" s="221">
        <f t="shared" si="8"/>
        <v>0</v>
      </c>
      <c r="BJ299" s="18" t="s">
        <v>81</v>
      </c>
      <c r="BK299" s="221">
        <f t="shared" si="9"/>
        <v>0</v>
      </c>
      <c r="BL299" s="18" t="s">
        <v>179</v>
      </c>
      <c r="BM299" s="220" t="s">
        <v>1958</v>
      </c>
    </row>
    <row r="300" spans="1:65" s="2" customFormat="1" ht="16.5" customHeight="1">
      <c r="A300" s="35"/>
      <c r="B300" s="36"/>
      <c r="C300" s="255" t="s">
        <v>466</v>
      </c>
      <c r="D300" s="255" t="s">
        <v>358</v>
      </c>
      <c r="E300" s="256" t="s">
        <v>1959</v>
      </c>
      <c r="F300" s="257" t="s">
        <v>1960</v>
      </c>
      <c r="G300" s="258" t="s">
        <v>531</v>
      </c>
      <c r="H300" s="259">
        <v>5</v>
      </c>
      <c r="I300" s="260"/>
      <c r="J300" s="261">
        <f t="shared" si="0"/>
        <v>0</v>
      </c>
      <c r="K300" s="257" t="s">
        <v>1</v>
      </c>
      <c r="L300" s="262"/>
      <c r="M300" s="263" t="s">
        <v>1</v>
      </c>
      <c r="N300" s="264" t="s">
        <v>38</v>
      </c>
      <c r="O300" s="72"/>
      <c r="P300" s="218">
        <f t="shared" si="1"/>
        <v>0</v>
      </c>
      <c r="Q300" s="218">
        <v>0</v>
      </c>
      <c r="R300" s="218">
        <f t="shared" si="2"/>
        <v>0</v>
      </c>
      <c r="S300" s="218">
        <v>0</v>
      </c>
      <c r="T300" s="219">
        <f t="shared" si="3"/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20" t="s">
        <v>205</v>
      </c>
      <c r="AT300" s="220" t="s">
        <v>358</v>
      </c>
      <c r="AU300" s="220" t="s">
        <v>81</v>
      </c>
      <c r="AY300" s="18" t="s">
        <v>172</v>
      </c>
      <c r="BE300" s="221">
        <f t="shared" si="4"/>
        <v>0</v>
      </c>
      <c r="BF300" s="221">
        <f t="shared" si="5"/>
        <v>0</v>
      </c>
      <c r="BG300" s="221">
        <f t="shared" si="6"/>
        <v>0</v>
      </c>
      <c r="BH300" s="221">
        <f t="shared" si="7"/>
        <v>0</v>
      </c>
      <c r="BI300" s="221">
        <f t="shared" si="8"/>
        <v>0</v>
      </c>
      <c r="BJ300" s="18" t="s">
        <v>81</v>
      </c>
      <c r="BK300" s="221">
        <f t="shared" si="9"/>
        <v>0</v>
      </c>
      <c r="BL300" s="18" t="s">
        <v>179</v>
      </c>
      <c r="BM300" s="220" t="s">
        <v>1961</v>
      </c>
    </row>
    <row r="301" spans="1:65" s="2" customFormat="1" ht="16.5" customHeight="1">
      <c r="A301" s="35"/>
      <c r="B301" s="36"/>
      <c r="C301" s="255" t="s">
        <v>314</v>
      </c>
      <c r="D301" s="255" t="s">
        <v>358</v>
      </c>
      <c r="E301" s="256" t="s">
        <v>1962</v>
      </c>
      <c r="F301" s="257" t="s">
        <v>1963</v>
      </c>
      <c r="G301" s="258" t="s">
        <v>531</v>
      </c>
      <c r="H301" s="259">
        <v>5</v>
      </c>
      <c r="I301" s="260"/>
      <c r="J301" s="261">
        <f t="shared" si="0"/>
        <v>0</v>
      </c>
      <c r="K301" s="257" t="s">
        <v>1</v>
      </c>
      <c r="L301" s="262"/>
      <c r="M301" s="263" t="s">
        <v>1</v>
      </c>
      <c r="N301" s="264" t="s">
        <v>38</v>
      </c>
      <c r="O301" s="72"/>
      <c r="P301" s="218">
        <f t="shared" si="1"/>
        <v>0</v>
      </c>
      <c r="Q301" s="218">
        <v>0</v>
      </c>
      <c r="R301" s="218">
        <f t="shared" si="2"/>
        <v>0</v>
      </c>
      <c r="S301" s="218">
        <v>0</v>
      </c>
      <c r="T301" s="219">
        <f t="shared" si="3"/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20" t="s">
        <v>205</v>
      </c>
      <c r="AT301" s="220" t="s">
        <v>358</v>
      </c>
      <c r="AU301" s="220" t="s">
        <v>81</v>
      </c>
      <c r="AY301" s="18" t="s">
        <v>172</v>
      </c>
      <c r="BE301" s="221">
        <f t="shared" si="4"/>
        <v>0</v>
      </c>
      <c r="BF301" s="221">
        <f t="shared" si="5"/>
        <v>0</v>
      </c>
      <c r="BG301" s="221">
        <f t="shared" si="6"/>
        <v>0</v>
      </c>
      <c r="BH301" s="221">
        <f t="shared" si="7"/>
        <v>0</v>
      </c>
      <c r="BI301" s="221">
        <f t="shared" si="8"/>
        <v>0</v>
      </c>
      <c r="BJ301" s="18" t="s">
        <v>81</v>
      </c>
      <c r="BK301" s="221">
        <f t="shared" si="9"/>
        <v>0</v>
      </c>
      <c r="BL301" s="18" t="s">
        <v>179</v>
      </c>
      <c r="BM301" s="220" t="s">
        <v>1964</v>
      </c>
    </row>
    <row r="302" spans="1:65" s="2" customFormat="1" ht="16.5" customHeight="1">
      <c r="A302" s="35"/>
      <c r="B302" s="36"/>
      <c r="C302" s="255" t="s">
        <v>335</v>
      </c>
      <c r="D302" s="255" t="s">
        <v>358</v>
      </c>
      <c r="E302" s="256" t="s">
        <v>1965</v>
      </c>
      <c r="F302" s="257" t="s">
        <v>1966</v>
      </c>
      <c r="G302" s="258" t="s">
        <v>531</v>
      </c>
      <c r="H302" s="259">
        <v>5</v>
      </c>
      <c r="I302" s="260"/>
      <c r="J302" s="261">
        <f t="shared" si="0"/>
        <v>0</v>
      </c>
      <c r="K302" s="257" t="s">
        <v>1</v>
      </c>
      <c r="L302" s="262"/>
      <c r="M302" s="263" t="s">
        <v>1</v>
      </c>
      <c r="N302" s="264" t="s">
        <v>38</v>
      </c>
      <c r="O302" s="72"/>
      <c r="P302" s="218">
        <f t="shared" si="1"/>
        <v>0</v>
      </c>
      <c r="Q302" s="218">
        <v>0</v>
      </c>
      <c r="R302" s="218">
        <f t="shared" si="2"/>
        <v>0</v>
      </c>
      <c r="S302" s="218">
        <v>0</v>
      </c>
      <c r="T302" s="219">
        <f t="shared" si="3"/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20" t="s">
        <v>205</v>
      </c>
      <c r="AT302" s="220" t="s">
        <v>358</v>
      </c>
      <c r="AU302" s="220" t="s">
        <v>81</v>
      </c>
      <c r="AY302" s="18" t="s">
        <v>172</v>
      </c>
      <c r="BE302" s="221">
        <f t="shared" si="4"/>
        <v>0</v>
      </c>
      <c r="BF302" s="221">
        <f t="shared" si="5"/>
        <v>0</v>
      </c>
      <c r="BG302" s="221">
        <f t="shared" si="6"/>
        <v>0</v>
      </c>
      <c r="BH302" s="221">
        <f t="shared" si="7"/>
        <v>0</v>
      </c>
      <c r="BI302" s="221">
        <f t="shared" si="8"/>
        <v>0</v>
      </c>
      <c r="BJ302" s="18" t="s">
        <v>81</v>
      </c>
      <c r="BK302" s="221">
        <f t="shared" si="9"/>
        <v>0</v>
      </c>
      <c r="BL302" s="18" t="s">
        <v>179</v>
      </c>
      <c r="BM302" s="220" t="s">
        <v>1967</v>
      </c>
    </row>
    <row r="303" spans="1:65" s="2" customFormat="1" ht="16.5" customHeight="1">
      <c r="A303" s="35"/>
      <c r="B303" s="36"/>
      <c r="C303" s="255" t="s">
        <v>318</v>
      </c>
      <c r="D303" s="255" t="s">
        <v>358</v>
      </c>
      <c r="E303" s="256" t="s">
        <v>1968</v>
      </c>
      <c r="F303" s="257" t="s">
        <v>1969</v>
      </c>
      <c r="G303" s="258" t="s">
        <v>820</v>
      </c>
      <c r="H303" s="259">
        <v>37.65</v>
      </c>
      <c r="I303" s="260"/>
      <c r="J303" s="261">
        <f t="shared" si="0"/>
        <v>0</v>
      </c>
      <c r="K303" s="257" t="s">
        <v>1</v>
      </c>
      <c r="L303" s="262"/>
      <c r="M303" s="263" t="s">
        <v>1</v>
      </c>
      <c r="N303" s="264" t="s">
        <v>38</v>
      </c>
      <c r="O303" s="72"/>
      <c r="P303" s="218">
        <f t="shared" si="1"/>
        <v>0</v>
      </c>
      <c r="Q303" s="218">
        <v>0</v>
      </c>
      <c r="R303" s="218">
        <f t="shared" si="2"/>
        <v>0</v>
      </c>
      <c r="S303" s="218">
        <v>0</v>
      </c>
      <c r="T303" s="219">
        <f t="shared" si="3"/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20" t="s">
        <v>205</v>
      </c>
      <c r="AT303" s="220" t="s">
        <v>358</v>
      </c>
      <c r="AU303" s="220" t="s">
        <v>81</v>
      </c>
      <c r="AY303" s="18" t="s">
        <v>172</v>
      </c>
      <c r="BE303" s="221">
        <f t="shared" si="4"/>
        <v>0</v>
      </c>
      <c r="BF303" s="221">
        <f t="shared" si="5"/>
        <v>0</v>
      </c>
      <c r="BG303" s="221">
        <f t="shared" si="6"/>
        <v>0</v>
      </c>
      <c r="BH303" s="221">
        <f t="shared" si="7"/>
        <v>0</v>
      </c>
      <c r="BI303" s="221">
        <f t="shared" si="8"/>
        <v>0</v>
      </c>
      <c r="BJ303" s="18" t="s">
        <v>81</v>
      </c>
      <c r="BK303" s="221">
        <f t="shared" si="9"/>
        <v>0</v>
      </c>
      <c r="BL303" s="18" t="s">
        <v>179</v>
      </c>
      <c r="BM303" s="220" t="s">
        <v>1970</v>
      </c>
    </row>
    <row r="304" spans="1:65" s="13" customFormat="1">
      <c r="B304" s="222"/>
      <c r="C304" s="223"/>
      <c r="D304" s="224" t="s">
        <v>180</v>
      </c>
      <c r="E304" s="225" t="s">
        <v>1</v>
      </c>
      <c r="F304" s="226" t="s">
        <v>1971</v>
      </c>
      <c r="G304" s="223"/>
      <c r="H304" s="225" t="s">
        <v>1</v>
      </c>
      <c r="I304" s="227"/>
      <c r="J304" s="223"/>
      <c r="K304" s="223"/>
      <c r="L304" s="228"/>
      <c r="M304" s="229"/>
      <c r="N304" s="230"/>
      <c r="O304" s="230"/>
      <c r="P304" s="230"/>
      <c r="Q304" s="230"/>
      <c r="R304" s="230"/>
      <c r="S304" s="230"/>
      <c r="T304" s="231"/>
      <c r="AT304" s="232" t="s">
        <v>180</v>
      </c>
      <c r="AU304" s="232" t="s">
        <v>81</v>
      </c>
      <c r="AV304" s="13" t="s">
        <v>81</v>
      </c>
      <c r="AW304" s="13" t="s">
        <v>30</v>
      </c>
      <c r="AX304" s="13" t="s">
        <v>73</v>
      </c>
      <c r="AY304" s="232" t="s">
        <v>172</v>
      </c>
    </row>
    <row r="305" spans="1:65" s="14" customFormat="1">
      <c r="B305" s="233"/>
      <c r="C305" s="234"/>
      <c r="D305" s="224" t="s">
        <v>180</v>
      </c>
      <c r="E305" s="235" t="s">
        <v>1</v>
      </c>
      <c r="F305" s="236" t="s">
        <v>1972</v>
      </c>
      <c r="G305" s="234"/>
      <c r="H305" s="237">
        <v>37.65</v>
      </c>
      <c r="I305" s="238"/>
      <c r="J305" s="234"/>
      <c r="K305" s="234"/>
      <c r="L305" s="239"/>
      <c r="M305" s="240"/>
      <c r="N305" s="241"/>
      <c r="O305" s="241"/>
      <c r="P305" s="241"/>
      <c r="Q305" s="241"/>
      <c r="R305" s="241"/>
      <c r="S305" s="241"/>
      <c r="T305" s="242"/>
      <c r="AT305" s="243" t="s">
        <v>180</v>
      </c>
      <c r="AU305" s="243" t="s">
        <v>81</v>
      </c>
      <c r="AV305" s="14" t="s">
        <v>83</v>
      </c>
      <c r="AW305" s="14" t="s">
        <v>30</v>
      </c>
      <c r="AX305" s="14" t="s">
        <v>73</v>
      </c>
      <c r="AY305" s="243" t="s">
        <v>172</v>
      </c>
    </row>
    <row r="306" spans="1:65" s="15" customFormat="1">
      <c r="B306" s="244"/>
      <c r="C306" s="245"/>
      <c r="D306" s="224" t="s">
        <v>180</v>
      </c>
      <c r="E306" s="246" t="s">
        <v>1</v>
      </c>
      <c r="F306" s="247" t="s">
        <v>186</v>
      </c>
      <c r="G306" s="245"/>
      <c r="H306" s="248">
        <v>37.65</v>
      </c>
      <c r="I306" s="249"/>
      <c r="J306" s="245"/>
      <c r="K306" s="245"/>
      <c r="L306" s="250"/>
      <c r="M306" s="251"/>
      <c r="N306" s="252"/>
      <c r="O306" s="252"/>
      <c r="P306" s="252"/>
      <c r="Q306" s="252"/>
      <c r="R306" s="252"/>
      <c r="S306" s="252"/>
      <c r="T306" s="253"/>
      <c r="AT306" s="254" t="s">
        <v>180</v>
      </c>
      <c r="AU306" s="254" t="s">
        <v>81</v>
      </c>
      <c r="AV306" s="15" t="s">
        <v>179</v>
      </c>
      <c r="AW306" s="15" t="s">
        <v>30</v>
      </c>
      <c r="AX306" s="15" t="s">
        <v>81</v>
      </c>
      <c r="AY306" s="254" t="s">
        <v>172</v>
      </c>
    </row>
    <row r="307" spans="1:65" s="2" customFormat="1" ht="16.5" customHeight="1">
      <c r="A307" s="35"/>
      <c r="B307" s="36"/>
      <c r="C307" s="255" t="s">
        <v>438</v>
      </c>
      <c r="D307" s="255" t="s">
        <v>358</v>
      </c>
      <c r="E307" s="256" t="s">
        <v>1973</v>
      </c>
      <c r="F307" s="257" t="s">
        <v>1974</v>
      </c>
      <c r="G307" s="258" t="s">
        <v>531</v>
      </c>
      <c r="H307" s="259">
        <v>69</v>
      </c>
      <c r="I307" s="260"/>
      <c r="J307" s="261">
        <f>ROUND(I307*H307,2)</f>
        <v>0</v>
      </c>
      <c r="K307" s="257" t="s">
        <v>1</v>
      </c>
      <c r="L307" s="262"/>
      <c r="M307" s="263" t="s">
        <v>1</v>
      </c>
      <c r="N307" s="264" t="s">
        <v>38</v>
      </c>
      <c r="O307" s="72"/>
      <c r="P307" s="218">
        <f>O307*H307</f>
        <v>0</v>
      </c>
      <c r="Q307" s="218">
        <v>0</v>
      </c>
      <c r="R307" s="218">
        <f>Q307*H307</f>
        <v>0</v>
      </c>
      <c r="S307" s="218">
        <v>0</v>
      </c>
      <c r="T307" s="219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20" t="s">
        <v>205</v>
      </c>
      <c r="AT307" s="220" t="s">
        <v>358</v>
      </c>
      <c r="AU307" s="220" t="s">
        <v>81</v>
      </c>
      <c r="AY307" s="18" t="s">
        <v>172</v>
      </c>
      <c r="BE307" s="221">
        <f>IF(N307="základní",J307,0)</f>
        <v>0</v>
      </c>
      <c r="BF307" s="221">
        <f>IF(N307="snížená",J307,0)</f>
        <v>0</v>
      </c>
      <c r="BG307" s="221">
        <f>IF(N307="zákl. přenesená",J307,0)</f>
        <v>0</v>
      </c>
      <c r="BH307" s="221">
        <f>IF(N307="sníž. přenesená",J307,0)</f>
        <v>0</v>
      </c>
      <c r="BI307" s="221">
        <f>IF(N307="nulová",J307,0)</f>
        <v>0</v>
      </c>
      <c r="BJ307" s="18" t="s">
        <v>81</v>
      </c>
      <c r="BK307" s="221">
        <f>ROUND(I307*H307,2)</f>
        <v>0</v>
      </c>
      <c r="BL307" s="18" t="s">
        <v>179</v>
      </c>
      <c r="BM307" s="220" t="s">
        <v>1975</v>
      </c>
    </row>
    <row r="308" spans="1:65" s="13" customFormat="1">
      <c r="B308" s="222"/>
      <c r="C308" s="223"/>
      <c r="D308" s="224" t="s">
        <v>180</v>
      </c>
      <c r="E308" s="225" t="s">
        <v>1</v>
      </c>
      <c r="F308" s="226" t="s">
        <v>1976</v>
      </c>
      <c r="G308" s="223"/>
      <c r="H308" s="225" t="s">
        <v>1</v>
      </c>
      <c r="I308" s="227"/>
      <c r="J308" s="223"/>
      <c r="K308" s="223"/>
      <c r="L308" s="228"/>
      <c r="M308" s="229"/>
      <c r="N308" s="230"/>
      <c r="O308" s="230"/>
      <c r="P308" s="230"/>
      <c r="Q308" s="230"/>
      <c r="R308" s="230"/>
      <c r="S308" s="230"/>
      <c r="T308" s="231"/>
      <c r="AT308" s="232" t="s">
        <v>180</v>
      </c>
      <c r="AU308" s="232" t="s">
        <v>81</v>
      </c>
      <c r="AV308" s="13" t="s">
        <v>81</v>
      </c>
      <c r="AW308" s="13" t="s">
        <v>30</v>
      </c>
      <c r="AX308" s="13" t="s">
        <v>73</v>
      </c>
      <c r="AY308" s="232" t="s">
        <v>172</v>
      </c>
    </row>
    <row r="309" spans="1:65" s="14" customFormat="1">
      <c r="B309" s="233"/>
      <c r="C309" s="234"/>
      <c r="D309" s="224" t="s">
        <v>180</v>
      </c>
      <c r="E309" s="235" t="s">
        <v>1</v>
      </c>
      <c r="F309" s="236" t="s">
        <v>528</v>
      </c>
      <c r="G309" s="234"/>
      <c r="H309" s="237">
        <v>69</v>
      </c>
      <c r="I309" s="238"/>
      <c r="J309" s="234"/>
      <c r="K309" s="234"/>
      <c r="L309" s="239"/>
      <c r="M309" s="240"/>
      <c r="N309" s="241"/>
      <c r="O309" s="241"/>
      <c r="P309" s="241"/>
      <c r="Q309" s="241"/>
      <c r="R309" s="241"/>
      <c r="S309" s="241"/>
      <c r="T309" s="242"/>
      <c r="AT309" s="243" t="s">
        <v>180</v>
      </c>
      <c r="AU309" s="243" t="s">
        <v>81</v>
      </c>
      <c r="AV309" s="14" t="s">
        <v>83</v>
      </c>
      <c r="AW309" s="14" t="s">
        <v>30</v>
      </c>
      <c r="AX309" s="14" t="s">
        <v>73</v>
      </c>
      <c r="AY309" s="243" t="s">
        <v>172</v>
      </c>
    </row>
    <row r="310" spans="1:65" s="15" customFormat="1">
      <c r="B310" s="244"/>
      <c r="C310" s="245"/>
      <c r="D310" s="224" t="s">
        <v>180</v>
      </c>
      <c r="E310" s="246" t="s">
        <v>1</v>
      </c>
      <c r="F310" s="247" t="s">
        <v>186</v>
      </c>
      <c r="G310" s="245"/>
      <c r="H310" s="248">
        <v>69</v>
      </c>
      <c r="I310" s="249"/>
      <c r="J310" s="245"/>
      <c r="K310" s="245"/>
      <c r="L310" s="250"/>
      <c r="M310" s="251"/>
      <c r="N310" s="252"/>
      <c r="O310" s="252"/>
      <c r="P310" s="252"/>
      <c r="Q310" s="252"/>
      <c r="R310" s="252"/>
      <c r="S310" s="252"/>
      <c r="T310" s="253"/>
      <c r="AT310" s="254" t="s">
        <v>180</v>
      </c>
      <c r="AU310" s="254" t="s">
        <v>81</v>
      </c>
      <c r="AV310" s="15" t="s">
        <v>179</v>
      </c>
      <c r="AW310" s="15" t="s">
        <v>30</v>
      </c>
      <c r="AX310" s="15" t="s">
        <v>81</v>
      </c>
      <c r="AY310" s="254" t="s">
        <v>172</v>
      </c>
    </row>
    <row r="311" spans="1:65" s="2" customFormat="1" ht="16.5" customHeight="1">
      <c r="A311" s="35"/>
      <c r="B311" s="36"/>
      <c r="C311" s="255" t="s">
        <v>323</v>
      </c>
      <c r="D311" s="255" t="s">
        <v>358</v>
      </c>
      <c r="E311" s="256" t="s">
        <v>1977</v>
      </c>
      <c r="F311" s="257" t="s">
        <v>1978</v>
      </c>
      <c r="G311" s="258" t="s">
        <v>531</v>
      </c>
      <c r="H311" s="259">
        <v>7</v>
      </c>
      <c r="I311" s="260"/>
      <c r="J311" s="261">
        <f>ROUND(I311*H311,2)</f>
        <v>0</v>
      </c>
      <c r="K311" s="257" t="s">
        <v>1</v>
      </c>
      <c r="L311" s="262"/>
      <c r="M311" s="263" t="s">
        <v>1</v>
      </c>
      <c r="N311" s="264" t="s">
        <v>38</v>
      </c>
      <c r="O311" s="72"/>
      <c r="P311" s="218">
        <f>O311*H311</f>
        <v>0</v>
      </c>
      <c r="Q311" s="218">
        <v>0</v>
      </c>
      <c r="R311" s="218">
        <f>Q311*H311</f>
        <v>0</v>
      </c>
      <c r="S311" s="218">
        <v>0</v>
      </c>
      <c r="T311" s="219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20" t="s">
        <v>205</v>
      </c>
      <c r="AT311" s="220" t="s">
        <v>358</v>
      </c>
      <c r="AU311" s="220" t="s">
        <v>81</v>
      </c>
      <c r="AY311" s="18" t="s">
        <v>172</v>
      </c>
      <c r="BE311" s="221">
        <f>IF(N311="základní",J311,0)</f>
        <v>0</v>
      </c>
      <c r="BF311" s="221">
        <f>IF(N311="snížená",J311,0)</f>
        <v>0</v>
      </c>
      <c r="BG311" s="221">
        <f>IF(N311="zákl. přenesená",J311,0)</f>
        <v>0</v>
      </c>
      <c r="BH311" s="221">
        <f>IF(N311="sníž. přenesená",J311,0)</f>
        <v>0</v>
      </c>
      <c r="BI311" s="221">
        <f>IF(N311="nulová",J311,0)</f>
        <v>0</v>
      </c>
      <c r="BJ311" s="18" t="s">
        <v>81</v>
      </c>
      <c r="BK311" s="221">
        <f>ROUND(I311*H311,2)</f>
        <v>0</v>
      </c>
      <c r="BL311" s="18" t="s">
        <v>179</v>
      </c>
      <c r="BM311" s="220" t="s">
        <v>1979</v>
      </c>
    </row>
    <row r="312" spans="1:65" s="13" customFormat="1">
      <c r="B312" s="222"/>
      <c r="C312" s="223"/>
      <c r="D312" s="224" t="s">
        <v>180</v>
      </c>
      <c r="E312" s="225" t="s">
        <v>1</v>
      </c>
      <c r="F312" s="226" t="s">
        <v>1980</v>
      </c>
      <c r="G312" s="223"/>
      <c r="H312" s="225" t="s">
        <v>1</v>
      </c>
      <c r="I312" s="227"/>
      <c r="J312" s="223"/>
      <c r="K312" s="223"/>
      <c r="L312" s="228"/>
      <c r="M312" s="229"/>
      <c r="N312" s="230"/>
      <c r="O312" s="230"/>
      <c r="P312" s="230"/>
      <c r="Q312" s="230"/>
      <c r="R312" s="230"/>
      <c r="S312" s="230"/>
      <c r="T312" s="231"/>
      <c r="AT312" s="232" t="s">
        <v>180</v>
      </c>
      <c r="AU312" s="232" t="s">
        <v>81</v>
      </c>
      <c r="AV312" s="13" t="s">
        <v>81</v>
      </c>
      <c r="AW312" s="13" t="s">
        <v>30</v>
      </c>
      <c r="AX312" s="13" t="s">
        <v>73</v>
      </c>
      <c r="AY312" s="232" t="s">
        <v>172</v>
      </c>
    </row>
    <row r="313" spans="1:65" s="14" customFormat="1">
      <c r="B313" s="233"/>
      <c r="C313" s="234"/>
      <c r="D313" s="224" t="s">
        <v>180</v>
      </c>
      <c r="E313" s="235" t="s">
        <v>1</v>
      </c>
      <c r="F313" s="236" t="s">
        <v>81</v>
      </c>
      <c r="G313" s="234"/>
      <c r="H313" s="237">
        <v>1</v>
      </c>
      <c r="I313" s="238"/>
      <c r="J313" s="234"/>
      <c r="K313" s="234"/>
      <c r="L313" s="239"/>
      <c r="M313" s="240"/>
      <c r="N313" s="241"/>
      <c r="O313" s="241"/>
      <c r="P313" s="241"/>
      <c r="Q313" s="241"/>
      <c r="R313" s="241"/>
      <c r="S313" s="241"/>
      <c r="T313" s="242"/>
      <c r="AT313" s="243" t="s">
        <v>180</v>
      </c>
      <c r="AU313" s="243" t="s">
        <v>81</v>
      </c>
      <c r="AV313" s="14" t="s">
        <v>83</v>
      </c>
      <c r="AW313" s="14" t="s">
        <v>30</v>
      </c>
      <c r="AX313" s="14" t="s">
        <v>73</v>
      </c>
      <c r="AY313" s="243" t="s">
        <v>172</v>
      </c>
    </row>
    <row r="314" spans="1:65" s="13" customFormat="1">
      <c r="B314" s="222"/>
      <c r="C314" s="223"/>
      <c r="D314" s="224" t="s">
        <v>180</v>
      </c>
      <c r="E314" s="225" t="s">
        <v>1</v>
      </c>
      <c r="F314" s="226" t="s">
        <v>1981</v>
      </c>
      <c r="G314" s="223"/>
      <c r="H314" s="225" t="s">
        <v>1</v>
      </c>
      <c r="I314" s="227"/>
      <c r="J314" s="223"/>
      <c r="K314" s="223"/>
      <c r="L314" s="228"/>
      <c r="M314" s="229"/>
      <c r="N314" s="230"/>
      <c r="O314" s="230"/>
      <c r="P314" s="230"/>
      <c r="Q314" s="230"/>
      <c r="R314" s="230"/>
      <c r="S314" s="230"/>
      <c r="T314" s="231"/>
      <c r="AT314" s="232" t="s">
        <v>180</v>
      </c>
      <c r="AU314" s="232" t="s">
        <v>81</v>
      </c>
      <c r="AV314" s="13" t="s">
        <v>81</v>
      </c>
      <c r="AW314" s="13" t="s">
        <v>30</v>
      </c>
      <c r="AX314" s="13" t="s">
        <v>73</v>
      </c>
      <c r="AY314" s="232" t="s">
        <v>172</v>
      </c>
    </row>
    <row r="315" spans="1:65" s="14" customFormat="1">
      <c r="B315" s="233"/>
      <c r="C315" s="234"/>
      <c r="D315" s="224" t="s">
        <v>180</v>
      </c>
      <c r="E315" s="235" t="s">
        <v>1</v>
      </c>
      <c r="F315" s="236" t="s">
        <v>199</v>
      </c>
      <c r="G315" s="234"/>
      <c r="H315" s="237">
        <v>6</v>
      </c>
      <c r="I315" s="238"/>
      <c r="J315" s="234"/>
      <c r="K315" s="234"/>
      <c r="L315" s="239"/>
      <c r="M315" s="240"/>
      <c r="N315" s="241"/>
      <c r="O315" s="241"/>
      <c r="P315" s="241"/>
      <c r="Q315" s="241"/>
      <c r="R315" s="241"/>
      <c r="S315" s="241"/>
      <c r="T315" s="242"/>
      <c r="AT315" s="243" t="s">
        <v>180</v>
      </c>
      <c r="AU315" s="243" t="s">
        <v>81</v>
      </c>
      <c r="AV315" s="14" t="s">
        <v>83</v>
      </c>
      <c r="AW315" s="14" t="s">
        <v>30</v>
      </c>
      <c r="AX315" s="14" t="s">
        <v>73</v>
      </c>
      <c r="AY315" s="243" t="s">
        <v>172</v>
      </c>
    </row>
    <row r="316" spans="1:65" s="15" customFormat="1">
      <c r="B316" s="244"/>
      <c r="C316" s="245"/>
      <c r="D316" s="224" t="s">
        <v>180</v>
      </c>
      <c r="E316" s="246" t="s">
        <v>1</v>
      </c>
      <c r="F316" s="247" t="s">
        <v>186</v>
      </c>
      <c r="G316" s="245"/>
      <c r="H316" s="248">
        <v>7</v>
      </c>
      <c r="I316" s="249"/>
      <c r="J316" s="245"/>
      <c r="K316" s="245"/>
      <c r="L316" s="250"/>
      <c r="M316" s="251"/>
      <c r="N316" s="252"/>
      <c r="O316" s="252"/>
      <c r="P316" s="252"/>
      <c r="Q316" s="252"/>
      <c r="R316" s="252"/>
      <c r="S316" s="252"/>
      <c r="T316" s="253"/>
      <c r="AT316" s="254" t="s">
        <v>180</v>
      </c>
      <c r="AU316" s="254" t="s">
        <v>81</v>
      </c>
      <c r="AV316" s="15" t="s">
        <v>179</v>
      </c>
      <c r="AW316" s="15" t="s">
        <v>30</v>
      </c>
      <c r="AX316" s="15" t="s">
        <v>81</v>
      </c>
      <c r="AY316" s="254" t="s">
        <v>172</v>
      </c>
    </row>
    <row r="317" spans="1:65" s="2" customFormat="1" ht="16.5" customHeight="1">
      <c r="A317" s="35"/>
      <c r="B317" s="36"/>
      <c r="C317" s="255" t="s">
        <v>486</v>
      </c>
      <c r="D317" s="255" t="s">
        <v>358</v>
      </c>
      <c r="E317" s="256" t="s">
        <v>1982</v>
      </c>
      <c r="F317" s="257" t="s">
        <v>1983</v>
      </c>
      <c r="G317" s="258" t="s">
        <v>222</v>
      </c>
      <c r="H317" s="259">
        <v>3</v>
      </c>
      <c r="I317" s="260"/>
      <c r="J317" s="261">
        <f>ROUND(I317*H317,2)</f>
        <v>0</v>
      </c>
      <c r="K317" s="257" t="s">
        <v>1</v>
      </c>
      <c r="L317" s="262"/>
      <c r="M317" s="263" t="s">
        <v>1</v>
      </c>
      <c r="N317" s="264" t="s">
        <v>38</v>
      </c>
      <c r="O317" s="72"/>
      <c r="P317" s="218">
        <f>O317*H317</f>
        <v>0</v>
      </c>
      <c r="Q317" s="218">
        <v>0</v>
      </c>
      <c r="R317" s="218">
        <f>Q317*H317</f>
        <v>0</v>
      </c>
      <c r="S317" s="218">
        <v>0</v>
      </c>
      <c r="T317" s="219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20" t="s">
        <v>205</v>
      </c>
      <c r="AT317" s="220" t="s">
        <v>358</v>
      </c>
      <c r="AU317" s="220" t="s">
        <v>81</v>
      </c>
      <c r="AY317" s="18" t="s">
        <v>172</v>
      </c>
      <c r="BE317" s="221">
        <f>IF(N317="základní",J317,0)</f>
        <v>0</v>
      </c>
      <c r="BF317" s="221">
        <f>IF(N317="snížená",J317,0)</f>
        <v>0</v>
      </c>
      <c r="BG317" s="221">
        <f>IF(N317="zákl. přenesená",J317,0)</f>
        <v>0</v>
      </c>
      <c r="BH317" s="221">
        <f>IF(N317="sníž. přenesená",J317,0)</f>
        <v>0</v>
      </c>
      <c r="BI317" s="221">
        <f>IF(N317="nulová",J317,0)</f>
        <v>0</v>
      </c>
      <c r="BJ317" s="18" t="s">
        <v>81</v>
      </c>
      <c r="BK317" s="221">
        <f>ROUND(I317*H317,2)</f>
        <v>0</v>
      </c>
      <c r="BL317" s="18" t="s">
        <v>179</v>
      </c>
      <c r="BM317" s="220" t="s">
        <v>1984</v>
      </c>
    </row>
    <row r="318" spans="1:65" s="13" customFormat="1">
      <c r="B318" s="222"/>
      <c r="C318" s="223"/>
      <c r="D318" s="224" t="s">
        <v>180</v>
      </c>
      <c r="E318" s="225" t="s">
        <v>1</v>
      </c>
      <c r="F318" s="226" t="s">
        <v>1985</v>
      </c>
      <c r="G318" s="223"/>
      <c r="H318" s="225" t="s">
        <v>1</v>
      </c>
      <c r="I318" s="227"/>
      <c r="J318" s="223"/>
      <c r="K318" s="223"/>
      <c r="L318" s="228"/>
      <c r="M318" s="229"/>
      <c r="N318" s="230"/>
      <c r="O318" s="230"/>
      <c r="P318" s="230"/>
      <c r="Q318" s="230"/>
      <c r="R318" s="230"/>
      <c r="S318" s="230"/>
      <c r="T318" s="231"/>
      <c r="AT318" s="232" t="s">
        <v>180</v>
      </c>
      <c r="AU318" s="232" t="s">
        <v>81</v>
      </c>
      <c r="AV318" s="13" t="s">
        <v>81</v>
      </c>
      <c r="AW318" s="13" t="s">
        <v>30</v>
      </c>
      <c r="AX318" s="13" t="s">
        <v>73</v>
      </c>
      <c r="AY318" s="232" t="s">
        <v>172</v>
      </c>
    </row>
    <row r="319" spans="1:65" s="14" customFormat="1">
      <c r="B319" s="233"/>
      <c r="C319" s="234"/>
      <c r="D319" s="224" t="s">
        <v>180</v>
      </c>
      <c r="E319" s="235" t="s">
        <v>1</v>
      </c>
      <c r="F319" s="236" t="s">
        <v>192</v>
      </c>
      <c r="G319" s="234"/>
      <c r="H319" s="237">
        <v>3</v>
      </c>
      <c r="I319" s="238"/>
      <c r="J319" s="234"/>
      <c r="K319" s="234"/>
      <c r="L319" s="239"/>
      <c r="M319" s="240"/>
      <c r="N319" s="241"/>
      <c r="O319" s="241"/>
      <c r="P319" s="241"/>
      <c r="Q319" s="241"/>
      <c r="R319" s="241"/>
      <c r="S319" s="241"/>
      <c r="T319" s="242"/>
      <c r="AT319" s="243" t="s">
        <v>180</v>
      </c>
      <c r="AU319" s="243" t="s">
        <v>81</v>
      </c>
      <c r="AV319" s="14" t="s">
        <v>83</v>
      </c>
      <c r="AW319" s="14" t="s">
        <v>30</v>
      </c>
      <c r="AX319" s="14" t="s">
        <v>73</v>
      </c>
      <c r="AY319" s="243" t="s">
        <v>172</v>
      </c>
    </row>
    <row r="320" spans="1:65" s="15" customFormat="1">
      <c r="B320" s="244"/>
      <c r="C320" s="245"/>
      <c r="D320" s="224" t="s">
        <v>180</v>
      </c>
      <c r="E320" s="246" t="s">
        <v>1</v>
      </c>
      <c r="F320" s="247" t="s">
        <v>186</v>
      </c>
      <c r="G320" s="245"/>
      <c r="H320" s="248">
        <v>3</v>
      </c>
      <c r="I320" s="249"/>
      <c r="J320" s="245"/>
      <c r="K320" s="245"/>
      <c r="L320" s="250"/>
      <c r="M320" s="251"/>
      <c r="N320" s="252"/>
      <c r="O320" s="252"/>
      <c r="P320" s="252"/>
      <c r="Q320" s="252"/>
      <c r="R320" s="252"/>
      <c r="S320" s="252"/>
      <c r="T320" s="253"/>
      <c r="AT320" s="254" t="s">
        <v>180</v>
      </c>
      <c r="AU320" s="254" t="s">
        <v>81</v>
      </c>
      <c r="AV320" s="15" t="s">
        <v>179</v>
      </c>
      <c r="AW320" s="15" t="s">
        <v>30</v>
      </c>
      <c r="AX320" s="15" t="s">
        <v>81</v>
      </c>
      <c r="AY320" s="254" t="s">
        <v>172</v>
      </c>
    </row>
    <row r="321" spans="1:65" s="2" customFormat="1" ht="16.5" customHeight="1">
      <c r="A321" s="35"/>
      <c r="B321" s="36"/>
      <c r="C321" s="255" t="s">
        <v>326</v>
      </c>
      <c r="D321" s="255" t="s">
        <v>358</v>
      </c>
      <c r="E321" s="256" t="s">
        <v>1986</v>
      </c>
      <c r="F321" s="257" t="s">
        <v>1987</v>
      </c>
      <c r="G321" s="258" t="s">
        <v>177</v>
      </c>
      <c r="H321" s="259">
        <v>11.24</v>
      </c>
      <c r="I321" s="260"/>
      <c r="J321" s="261">
        <f>ROUND(I321*H321,2)</f>
        <v>0</v>
      </c>
      <c r="K321" s="257" t="s">
        <v>1</v>
      </c>
      <c r="L321" s="262"/>
      <c r="M321" s="263" t="s">
        <v>1</v>
      </c>
      <c r="N321" s="264" t="s">
        <v>38</v>
      </c>
      <c r="O321" s="72"/>
      <c r="P321" s="218">
        <f>O321*H321</f>
        <v>0</v>
      </c>
      <c r="Q321" s="218">
        <v>0</v>
      </c>
      <c r="R321" s="218">
        <f>Q321*H321</f>
        <v>0</v>
      </c>
      <c r="S321" s="218">
        <v>0</v>
      </c>
      <c r="T321" s="219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20" t="s">
        <v>205</v>
      </c>
      <c r="AT321" s="220" t="s">
        <v>358</v>
      </c>
      <c r="AU321" s="220" t="s">
        <v>81</v>
      </c>
      <c r="AY321" s="18" t="s">
        <v>172</v>
      </c>
      <c r="BE321" s="221">
        <f>IF(N321="základní",J321,0)</f>
        <v>0</v>
      </c>
      <c r="BF321" s="221">
        <f>IF(N321="snížená",J321,0)</f>
        <v>0</v>
      </c>
      <c r="BG321" s="221">
        <f>IF(N321="zákl. přenesená",J321,0)</f>
        <v>0</v>
      </c>
      <c r="BH321" s="221">
        <f>IF(N321="sníž. přenesená",J321,0)</f>
        <v>0</v>
      </c>
      <c r="BI321" s="221">
        <f>IF(N321="nulová",J321,0)</f>
        <v>0</v>
      </c>
      <c r="BJ321" s="18" t="s">
        <v>81</v>
      </c>
      <c r="BK321" s="221">
        <f>ROUND(I321*H321,2)</f>
        <v>0</v>
      </c>
      <c r="BL321" s="18" t="s">
        <v>179</v>
      </c>
      <c r="BM321" s="220" t="s">
        <v>1988</v>
      </c>
    </row>
    <row r="322" spans="1:65" s="13" customFormat="1">
      <c r="B322" s="222"/>
      <c r="C322" s="223"/>
      <c r="D322" s="224" t="s">
        <v>180</v>
      </c>
      <c r="E322" s="225" t="s">
        <v>1</v>
      </c>
      <c r="F322" s="226" t="s">
        <v>1989</v>
      </c>
      <c r="G322" s="223"/>
      <c r="H322" s="225" t="s">
        <v>1</v>
      </c>
      <c r="I322" s="227"/>
      <c r="J322" s="223"/>
      <c r="K322" s="223"/>
      <c r="L322" s="228"/>
      <c r="M322" s="229"/>
      <c r="N322" s="230"/>
      <c r="O322" s="230"/>
      <c r="P322" s="230"/>
      <c r="Q322" s="230"/>
      <c r="R322" s="230"/>
      <c r="S322" s="230"/>
      <c r="T322" s="231"/>
      <c r="AT322" s="232" t="s">
        <v>180</v>
      </c>
      <c r="AU322" s="232" t="s">
        <v>81</v>
      </c>
      <c r="AV322" s="13" t="s">
        <v>81</v>
      </c>
      <c r="AW322" s="13" t="s">
        <v>30</v>
      </c>
      <c r="AX322" s="13" t="s">
        <v>73</v>
      </c>
      <c r="AY322" s="232" t="s">
        <v>172</v>
      </c>
    </row>
    <row r="323" spans="1:65" s="14" customFormat="1">
      <c r="B323" s="233"/>
      <c r="C323" s="234"/>
      <c r="D323" s="224" t="s">
        <v>180</v>
      </c>
      <c r="E323" s="235" t="s">
        <v>1</v>
      </c>
      <c r="F323" s="236" t="s">
        <v>1990</v>
      </c>
      <c r="G323" s="234"/>
      <c r="H323" s="237">
        <v>11.24</v>
      </c>
      <c r="I323" s="238"/>
      <c r="J323" s="234"/>
      <c r="K323" s="234"/>
      <c r="L323" s="239"/>
      <c r="M323" s="240"/>
      <c r="N323" s="241"/>
      <c r="O323" s="241"/>
      <c r="P323" s="241"/>
      <c r="Q323" s="241"/>
      <c r="R323" s="241"/>
      <c r="S323" s="241"/>
      <c r="T323" s="242"/>
      <c r="AT323" s="243" t="s">
        <v>180</v>
      </c>
      <c r="AU323" s="243" t="s">
        <v>81</v>
      </c>
      <c r="AV323" s="14" t="s">
        <v>83</v>
      </c>
      <c r="AW323" s="14" t="s">
        <v>30</v>
      </c>
      <c r="AX323" s="14" t="s">
        <v>73</v>
      </c>
      <c r="AY323" s="243" t="s">
        <v>172</v>
      </c>
    </row>
    <row r="324" spans="1:65" s="15" customFormat="1">
      <c r="B324" s="244"/>
      <c r="C324" s="245"/>
      <c r="D324" s="224" t="s">
        <v>180</v>
      </c>
      <c r="E324" s="246" t="s">
        <v>1</v>
      </c>
      <c r="F324" s="247" t="s">
        <v>186</v>
      </c>
      <c r="G324" s="245"/>
      <c r="H324" s="248">
        <v>11.24</v>
      </c>
      <c r="I324" s="249"/>
      <c r="J324" s="245"/>
      <c r="K324" s="245"/>
      <c r="L324" s="250"/>
      <c r="M324" s="251"/>
      <c r="N324" s="252"/>
      <c r="O324" s="252"/>
      <c r="P324" s="252"/>
      <c r="Q324" s="252"/>
      <c r="R324" s="252"/>
      <c r="S324" s="252"/>
      <c r="T324" s="253"/>
      <c r="AT324" s="254" t="s">
        <v>180</v>
      </c>
      <c r="AU324" s="254" t="s">
        <v>81</v>
      </c>
      <c r="AV324" s="15" t="s">
        <v>179</v>
      </c>
      <c r="AW324" s="15" t="s">
        <v>30</v>
      </c>
      <c r="AX324" s="15" t="s">
        <v>81</v>
      </c>
      <c r="AY324" s="254" t="s">
        <v>172</v>
      </c>
    </row>
    <row r="325" spans="1:65" s="2" customFormat="1" ht="16.5" customHeight="1">
      <c r="A325" s="35"/>
      <c r="B325" s="36"/>
      <c r="C325" s="255" t="s">
        <v>516</v>
      </c>
      <c r="D325" s="255" t="s">
        <v>358</v>
      </c>
      <c r="E325" s="256" t="s">
        <v>1991</v>
      </c>
      <c r="F325" s="257" t="s">
        <v>1992</v>
      </c>
      <c r="G325" s="258" t="s">
        <v>195</v>
      </c>
      <c r="H325" s="259">
        <v>45</v>
      </c>
      <c r="I325" s="260"/>
      <c r="J325" s="261">
        <f>ROUND(I325*H325,2)</f>
        <v>0</v>
      </c>
      <c r="K325" s="257" t="s">
        <v>1</v>
      </c>
      <c r="L325" s="262"/>
      <c r="M325" s="263" t="s">
        <v>1</v>
      </c>
      <c r="N325" s="264" t="s">
        <v>38</v>
      </c>
      <c r="O325" s="72"/>
      <c r="P325" s="218">
        <f>O325*H325</f>
        <v>0</v>
      </c>
      <c r="Q325" s="218">
        <v>0</v>
      </c>
      <c r="R325" s="218">
        <f>Q325*H325</f>
        <v>0</v>
      </c>
      <c r="S325" s="218">
        <v>0</v>
      </c>
      <c r="T325" s="219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20" t="s">
        <v>205</v>
      </c>
      <c r="AT325" s="220" t="s">
        <v>358</v>
      </c>
      <c r="AU325" s="220" t="s">
        <v>81</v>
      </c>
      <c r="AY325" s="18" t="s">
        <v>172</v>
      </c>
      <c r="BE325" s="221">
        <f>IF(N325="základní",J325,0)</f>
        <v>0</v>
      </c>
      <c r="BF325" s="221">
        <f>IF(N325="snížená",J325,0)</f>
        <v>0</v>
      </c>
      <c r="BG325" s="221">
        <f>IF(N325="zákl. přenesená",J325,0)</f>
        <v>0</v>
      </c>
      <c r="BH325" s="221">
        <f>IF(N325="sníž. přenesená",J325,0)</f>
        <v>0</v>
      </c>
      <c r="BI325" s="221">
        <f>IF(N325="nulová",J325,0)</f>
        <v>0</v>
      </c>
      <c r="BJ325" s="18" t="s">
        <v>81</v>
      </c>
      <c r="BK325" s="221">
        <f>ROUND(I325*H325,2)</f>
        <v>0</v>
      </c>
      <c r="BL325" s="18" t="s">
        <v>179</v>
      </c>
      <c r="BM325" s="220" t="s">
        <v>1993</v>
      </c>
    </row>
    <row r="326" spans="1:65" s="13" customFormat="1">
      <c r="B326" s="222"/>
      <c r="C326" s="223"/>
      <c r="D326" s="224" t="s">
        <v>180</v>
      </c>
      <c r="E326" s="225" t="s">
        <v>1</v>
      </c>
      <c r="F326" s="226" t="s">
        <v>1994</v>
      </c>
      <c r="G326" s="223"/>
      <c r="H326" s="225" t="s">
        <v>1</v>
      </c>
      <c r="I326" s="227"/>
      <c r="J326" s="223"/>
      <c r="K326" s="223"/>
      <c r="L326" s="228"/>
      <c r="M326" s="229"/>
      <c r="N326" s="230"/>
      <c r="O326" s="230"/>
      <c r="P326" s="230"/>
      <c r="Q326" s="230"/>
      <c r="R326" s="230"/>
      <c r="S326" s="230"/>
      <c r="T326" s="231"/>
      <c r="AT326" s="232" t="s">
        <v>180</v>
      </c>
      <c r="AU326" s="232" t="s">
        <v>81</v>
      </c>
      <c r="AV326" s="13" t="s">
        <v>81</v>
      </c>
      <c r="AW326" s="13" t="s">
        <v>30</v>
      </c>
      <c r="AX326" s="13" t="s">
        <v>73</v>
      </c>
      <c r="AY326" s="232" t="s">
        <v>172</v>
      </c>
    </row>
    <row r="327" spans="1:65" s="14" customFormat="1">
      <c r="B327" s="233"/>
      <c r="C327" s="234"/>
      <c r="D327" s="224" t="s">
        <v>180</v>
      </c>
      <c r="E327" s="235" t="s">
        <v>1</v>
      </c>
      <c r="F327" s="236" t="s">
        <v>1995</v>
      </c>
      <c r="G327" s="234"/>
      <c r="H327" s="237">
        <v>45</v>
      </c>
      <c r="I327" s="238"/>
      <c r="J327" s="234"/>
      <c r="K327" s="234"/>
      <c r="L327" s="239"/>
      <c r="M327" s="240"/>
      <c r="N327" s="241"/>
      <c r="O327" s="241"/>
      <c r="P327" s="241"/>
      <c r="Q327" s="241"/>
      <c r="R327" s="241"/>
      <c r="S327" s="241"/>
      <c r="T327" s="242"/>
      <c r="AT327" s="243" t="s">
        <v>180</v>
      </c>
      <c r="AU327" s="243" t="s">
        <v>81</v>
      </c>
      <c r="AV327" s="14" t="s">
        <v>83</v>
      </c>
      <c r="AW327" s="14" t="s">
        <v>30</v>
      </c>
      <c r="AX327" s="14" t="s">
        <v>73</v>
      </c>
      <c r="AY327" s="243" t="s">
        <v>172</v>
      </c>
    </row>
    <row r="328" spans="1:65" s="15" customFormat="1">
      <c r="B328" s="244"/>
      <c r="C328" s="245"/>
      <c r="D328" s="224" t="s">
        <v>180</v>
      </c>
      <c r="E328" s="246" t="s">
        <v>1</v>
      </c>
      <c r="F328" s="247" t="s">
        <v>186</v>
      </c>
      <c r="G328" s="245"/>
      <c r="H328" s="248">
        <v>45</v>
      </c>
      <c r="I328" s="249"/>
      <c r="J328" s="245"/>
      <c r="K328" s="245"/>
      <c r="L328" s="250"/>
      <c r="M328" s="251"/>
      <c r="N328" s="252"/>
      <c r="O328" s="252"/>
      <c r="P328" s="252"/>
      <c r="Q328" s="252"/>
      <c r="R328" s="252"/>
      <c r="S328" s="252"/>
      <c r="T328" s="253"/>
      <c r="AT328" s="254" t="s">
        <v>180</v>
      </c>
      <c r="AU328" s="254" t="s">
        <v>81</v>
      </c>
      <c r="AV328" s="15" t="s">
        <v>179</v>
      </c>
      <c r="AW328" s="15" t="s">
        <v>30</v>
      </c>
      <c r="AX328" s="15" t="s">
        <v>81</v>
      </c>
      <c r="AY328" s="254" t="s">
        <v>172</v>
      </c>
    </row>
    <row r="329" spans="1:65" s="2" customFormat="1" ht="16.5" customHeight="1">
      <c r="A329" s="35"/>
      <c r="B329" s="36"/>
      <c r="C329" s="255" t="s">
        <v>332</v>
      </c>
      <c r="D329" s="255" t="s">
        <v>358</v>
      </c>
      <c r="E329" s="256" t="s">
        <v>1996</v>
      </c>
      <c r="F329" s="257" t="s">
        <v>1997</v>
      </c>
      <c r="G329" s="258" t="s">
        <v>245</v>
      </c>
      <c r="H329" s="259">
        <v>14.5</v>
      </c>
      <c r="I329" s="260"/>
      <c r="J329" s="261">
        <f>ROUND(I329*H329,2)</f>
        <v>0</v>
      </c>
      <c r="K329" s="257" t="s">
        <v>1</v>
      </c>
      <c r="L329" s="262"/>
      <c r="M329" s="263" t="s">
        <v>1</v>
      </c>
      <c r="N329" s="264" t="s">
        <v>38</v>
      </c>
      <c r="O329" s="72"/>
      <c r="P329" s="218">
        <f>O329*H329</f>
        <v>0</v>
      </c>
      <c r="Q329" s="218">
        <v>0</v>
      </c>
      <c r="R329" s="218">
        <f>Q329*H329</f>
        <v>0</v>
      </c>
      <c r="S329" s="218">
        <v>0</v>
      </c>
      <c r="T329" s="219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20" t="s">
        <v>205</v>
      </c>
      <c r="AT329" s="220" t="s">
        <v>358</v>
      </c>
      <c r="AU329" s="220" t="s">
        <v>81</v>
      </c>
      <c r="AY329" s="18" t="s">
        <v>172</v>
      </c>
      <c r="BE329" s="221">
        <f>IF(N329="základní",J329,0)</f>
        <v>0</v>
      </c>
      <c r="BF329" s="221">
        <f>IF(N329="snížená",J329,0)</f>
        <v>0</v>
      </c>
      <c r="BG329" s="221">
        <f>IF(N329="zákl. přenesená",J329,0)</f>
        <v>0</v>
      </c>
      <c r="BH329" s="221">
        <f>IF(N329="sníž. přenesená",J329,0)</f>
        <v>0</v>
      </c>
      <c r="BI329" s="221">
        <f>IF(N329="nulová",J329,0)</f>
        <v>0</v>
      </c>
      <c r="BJ329" s="18" t="s">
        <v>81</v>
      </c>
      <c r="BK329" s="221">
        <f>ROUND(I329*H329,2)</f>
        <v>0</v>
      </c>
      <c r="BL329" s="18" t="s">
        <v>179</v>
      </c>
      <c r="BM329" s="220" t="s">
        <v>1998</v>
      </c>
    </row>
    <row r="330" spans="1:65" s="13" customFormat="1">
      <c r="B330" s="222"/>
      <c r="C330" s="223"/>
      <c r="D330" s="224" t="s">
        <v>180</v>
      </c>
      <c r="E330" s="225" t="s">
        <v>1</v>
      </c>
      <c r="F330" s="226" t="s">
        <v>1999</v>
      </c>
      <c r="G330" s="223"/>
      <c r="H330" s="225" t="s">
        <v>1</v>
      </c>
      <c r="I330" s="227"/>
      <c r="J330" s="223"/>
      <c r="K330" s="223"/>
      <c r="L330" s="228"/>
      <c r="M330" s="229"/>
      <c r="N330" s="230"/>
      <c r="O330" s="230"/>
      <c r="P330" s="230"/>
      <c r="Q330" s="230"/>
      <c r="R330" s="230"/>
      <c r="S330" s="230"/>
      <c r="T330" s="231"/>
      <c r="AT330" s="232" t="s">
        <v>180</v>
      </c>
      <c r="AU330" s="232" t="s">
        <v>81</v>
      </c>
      <c r="AV330" s="13" t="s">
        <v>81</v>
      </c>
      <c r="AW330" s="13" t="s">
        <v>30</v>
      </c>
      <c r="AX330" s="13" t="s">
        <v>73</v>
      </c>
      <c r="AY330" s="232" t="s">
        <v>172</v>
      </c>
    </row>
    <row r="331" spans="1:65" s="14" customFormat="1">
      <c r="B331" s="233"/>
      <c r="C331" s="234"/>
      <c r="D331" s="224" t="s">
        <v>180</v>
      </c>
      <c r="E331" s="235" t="s">
        <v>1</v>
      </c>
      <c r="F331" s="236" t="s">
        <v>2000</v>
      </c>
      <c r="G331" s="234"/>
      <c r="H331" s="237">
        <v>14.5</v>
      </c>
      <c r="I331" s="238"/>
      <c r="J331" s="234"/>
      <c r="K331" s="234"/>
      <c r="L331" s="239"/>
      <c r="M331" s="240"/>
      <c r="N331" s="241"/>
      <c r="O331" s="241"/>
      <c r="P331" s="241"/>
      <c r="Q331" s="241"/>
      <c r="R331" s="241"/>
      <c r="S331" s="241"/>
      <c r="T331" s="242"/>
      <c r="AT331" s="243" t="s">
        <v>180</v>
      </c>
      <c r="AU331" s="243" t="s">
        <v>81</v>
      </c>
      <c r="AV331" s="14" t="s">
        <v>83</v>
      </c>
      <c r="AW331" s="14" t="s">
        <v>30</v>
      </c>
      <c r="AX331" s="14" t="s">
        <v>73</v>
      </c>
      <c r="AY331" s="243" t="s">
        <v>172</v>
      </c>
    </row>
    <row r="332" spans="1:65" s="15" customFormat="1">
      <c r="B332" s="244"/>
      <c r="C332" s="245"/>
      <c r="D332" s="224" t="s">
        <v>180</v>
      </c>
      <c r="E332" s="246" t="s">
        <v>1</v>
      </c>
      <c r="F332" s="247" t="s">
        <v>186</v>
      </c>
      <c r="G332" s="245"/>
      <c r="H332" s="248">
        <v>14.5</v>
      </c>
      <c r="I332" s="249"/>
      <c r="J332" s="245"/>
      <c r="K332" s="245"/>
      <c r="L332" s="250"/>
      <c r="M332" s="251"/>
      <c r="N332" s="252"/>
      <c r="O332" s="252"/>
      <c r="P332" s="252"/>
      <c r="Q332" s="252"/>
      <c r="R332" s="252"/>
      <c r="S332" s="252"/>
      <c r="T332" s="253"/>
      <c r="AT332" s="254" t="s">
        <v>180</v>
      </c>
      <c r="AU332" s="254" t="s">
        <v>81</v>
      </c>
      <c r="AV332" s="15" t="s">
        <v>179</v>
      </c>
      <c r="AW332" s="15" t="s">
        <v>30</v>
      </c>
      <c r="AX332" s="15" t="s">
        <v>81</v>
      </c>
      <c r="AY332" s="254" t="s">
        <v>172</v>
      </c>
    </row>
    <row r="333" spans="1:65" s="2" customFormat="1" ht="16.5" customHeight="1">
      <c r="A333" s="35"/>
      <c r="B333" s="36"/>
      <c r="C333" s="255" t="s">
        <v>528</v>
      </c>
      <c r="D333" s="255" t="s">
        <v>358</v>
      </c>
      <c r="E333" s="256" t="s">
        <v>2001</v>
      </c>
      <c r="F333" s="257" t="s">
        <v>2002</v>
      </c>
      <c r="G333" s="258" t="s">
        <v>531</v>
      </c>
      <c r="H333" s="259">
        <v>69</v>
      </c>
      <c r="I333" s="260"/>
      <c r="J333" s="261">
        <f>ROUND(I333*H333,2)</f>
        <v>0</v>
      </c>
      <c r="K333" s="257" t="s">
        <v>1</v>
      </c>
      <c r="L333" s="262"/>
      <c r="M333" s="263" t="s">
        <v>1</v>
      </c>
      <c r="N333" s="264" t="s">
        <v>38</v>
      </c>
      <c r="O333" s="72"/>
      <c r="P333" s="218">
        <f>O333*H333</f>
        <v>0</v>
      </c>
      <c r="Q333" s="218">
        <v>0</v>
      </c>
      <c r="R333" s="218">
        <f>Q333*H333</f>
        <v>0</v>
      </c>
      <c r="S333" s="218">
        <v>0</v>
      </c>
      <c r="T333" s="219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20" t="s">
        <v>205</v>
      </c>
      <c r="AT333" s="220" t="s">
        <v>358</v>
      </c>
      <c r="AU333" s="220" t="s">
        <v>81</v>
      </c>
      <c r="AY333" s="18" t="s">
        <v>172</v>
      </c>
      <c r="BE333" s="221">
        <f>IF(N333="základní",J333,0)</f>
        <v>0</v>
      </c>
      <c r="BF333" s="221">
        <f>IF(N333="snížená",J333,0)</f>
        <v>0</v>
      </c>
      <c r="BG333" s="221">
        <f>IF(N333="zákl. přenesená",J333,0)</f>
        <v>0</v>
      </c>
      <c r="BH333" s="221">
        <f>IF(N333="sníž. přenesená",J333,0)</f>
        <v>0</v>
      </c>
      <c r="BI333" s="221">
        <f>IF(N333="nulová",J333,0)</f>
        <v>0</v>
      </c>
      <c r="BJ333" s="18" t="s">
        <v>81</v>
      </c>
      <c r="BK333" s="221">
        <f>ROUND(I333*H333,2)</f>
        <v>0</v>
      </c>
      <c r="BL333" s="18" t="s">
        <v>179</v>
      </c>
      <c r="BM333" s="220" t="s">
        <v>2003</v>
      </c>
    </row>
    <row r="334" spans="1:65" s="13" customFormat="1">
      <c r="B334" s="222"/>
      <c r="C334" s="223"/>
      <c r="D334" s="224" t="s">
        <v>180</v>
      </c>
      <c r="E334" s="225" t="s">
        <v>1</v>
      </c>
      <c r="F334" s="226" t="s">
        <v>2004</v>
      </c>
      <c r="G334" s="223"/>
      <c r="H334" s="225" t="s">
        <v>1</v>
      </c>
      <c r="I334" s="227"/>
      <c r="J334" s="223"/>
      <c r="K334" s="223"/>
      <c r="L334" s="228"/>
      <c r="M334" s="229"/>
      <c r="N334" s="230"/>
      <c r="O334" s="230"/>
      <c r="P334" s="230"/>
      <c r="Q334" s="230"/>
      <c r="R334" s="230"/>
      <c r="S334" s="230"/>
      <c r="T334" s="231"/>
      <c r="AT334" s="232" t="s">
        <v>180</v>
      </c>
      <c r="AU334" s="232" t="s">
        <v>81</v>
      </c>
      <c r="AV334" s="13" t="s">
        <v>81</v>
      </c>
      <c r="AW334" s="13" t="s">
        <v>30</v>
      </c>
      <c r="AX334" s="13" t="s">
        <v>73</v>
      </c>
      <c r="AY334" s="232" t="s">
        <v>172</v>
      </c>
    </row>
    <row r="335" spans="1:65" s="14" customFormat="1">
      <c r="B335" s="233"/>
      <c r="C335" s="234"/>
      <c r="D335" s="224" t="s">
        <v>180</v>
      </c>
      <c r="E335" s="235" t="s">
        <v>1</v>
      </c>
      <c r="F335" s="236" t="s">
        <v>2005</v>
      </c>
      <c r="G335" s="234"/>
      <c r="H335" s="237">
        <v>69</v>
      </c>
      <c r="I335" s="238"/>
      <c r="J335" s="234"/>
      <c r="K335" s="234"/>
      <c r="L335" s="239"/>
      <c r="M335" s="240"/>
      <c r="N335" s="241"/>
      <c r="O335" s="241"/>
      <c r="P335" s="241"/>
      <c r="Q335" s="241"/>
      <c r="R335" s="241"/>
      <c r="S335" s="241"/>
      <c r="T335" s="242"/>
      <c r="AT335" s="243" t="s">
        <v>180</v>
      </c>
      <c r="AU335" s="243" t="s">
        <v>81</v>
      </c>
      <c r="AV335" s="14" t="s">
        <v>83</v>
      </c>
      <c r="AW335" s="14" t="s">
        <v>30</v>
      </c>
      <c r="AX335" s="14" t="s">
        <v>73</v>
      </c>
      <c r="AY335" s="243" t="s">
        <v>172</v>
      </c>
    </row>
    <row r="336" spans="1:65" s="15" customFormat="1">
      <c r="B336" s="244"/>
      <c r="C336" s="245"/>
      <c r="D336" s="224" t="s">
        <v>180</v>
      </c>
      <c r="E336" s="246" t="s">
        <v>1</v>
      </c>
      <c r="F336" s="247" t="s">
        <v>186</v>
      </c>
      <c r="G336" s="245"/>
      <c r="H336" s="248">
        <v>69</v>
      </c>
      <c r="I336" s="249"/>
      <c r="J336" s="245"/>
      <c r="K336" s="245"/>
      <c r="L336" s="250"/>
      <c r="M336" s="251"/>
      <c r="N336" s="252"/>
      <c r="O336" s="252"/>
      <c r="P336" s="252"/>
      <c r="Q336" s="252"/>
      <c r="R336" s="252"/>
      <c r="S336" s="252"/>
      <c r="T336" s="253"/>
      <c r="AT336" s="254" t="s">
        <v>180</v>
      </c>
      <c r="AU336" s="254" t="s">
        <v>81</v>
      </c>
      <c r="AV336" s="15" t="s">
        <v>179</v>
      </c>
      <c r="AW336" s="15" t="s">
        <v>30</v>
      </c>
      <c r="AX336" s="15" t="s">
        <v>81</v>
      </c>
      <c r="AY336" s="254" t="s">
        <v>172</v>
      </c>
    </row>
    <row r="337" spans="1:65" s="2" customFormat="1" ht="16.5" customHeight="1">
      <c r="A337" s="35"/>
      <c r="B337" s="36"/>
      <c r="C337" s="255" t="s">
        <v>343</v>
      </c>
      <c r="D337" s="255" t="s">
        <v>358</v>
      </c>
      <c r="E337" s="256" t="s">
        <v>2006</v>
      </c>
      <c r="F337" s="257" t="s">
        <v>2007</v>
      </c>
      <c r="G337" s="258" t="s">
        <v>177</v>
      </c>
      <c r="H337" s="259">
        <v>8.0399999999999991</v>
      </c>
      <c r="I337" s="260"/>
      <c r="J337" s="261">
        <f>ROUND(I337*H337,2)</f>
        <v>0</v>
      </c>
      <c r="K337" s="257" t="s">
        <v>1</v>
      </c>
      <c r="L337" s="262"/>
      <c r="M337" s="263" t="s">
        <v>1</v>
      </c>
      <c r="N337" s="264" t="s">
        <v>38</v>
      </c>
      <c r="O337" s="72"/>
      <c r="P337" s="218">
        <f>O337*H337</f>
        <v>0</v>
      </c>
      <c r="Q337" s="218">
        <v>0</v>
      </c>
      <c r="R337" s="218">
        <f>Q337*H337</f>
        <v>0</v>
      </c>
      <c r="S337" s="218">
        <v>0</v>
      </c>
      <c r="T337" s="219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20" t="s">
        <v>205</v>
      </c>
      <c r="AT337" s="220" t="s">
        <v>358</v>
      </c>
      <c r="AU337" s="220" t="s">
        <v>81</v>
      </c>
      <c r="AY337" s="18" t="s">
        <v>172</v>
      </c>
      <c r="BE337" s="221">
        <f>IF(N337="základní",J337,0)</f>
        <v>0</v>
      </c>
      <c r="BF337" s="221">
        <f>IF(N337="snížená",J337,0)</f>
        <v>0</v>
      </c>
      <c r="BG337" s="221">
        <f>IF(N337="zákl. přenesená",J337,0)</f>
        <v>0</v>
      </c>
      <c r="BH337" s="221">
        <f>IF(N337="sníž. přenesená",J337,0)</f>
        <v>0</v>
      </c>
      <c r="BI337" s="221">
        <f>IF(N337="nulová",J337,0)</f>
        <v>0</v>
      </c>
      <c r="BJ337" s="18" t="s">
        <v>81</v>
      </c>
      <c r="BK337" s="221">
        <f>ROUND(I337*H337,2)</f>
        <v>0</v>
      </c>
      <c r="BL337" s="18" t="s">
        <v>179</v>
      </c>
      <c r="BM337" s="220" t="s">
        <v>2008</v>
      </c>
    </row>
    <row r="338" spans="1:65" s="13" customFormat="1">
      <c r="B338" s="222"/>
      <c r="C338" s="223"/>
      <c r="D338" s="224" t="s">
        <v>180</v>
      </c>
      <c r="E338" s="225" t="s">
        <v>1</v>
      </c>
      <c r="F338" s="226" t="s">
        <v>2009</v>
      </c>
      <c r="G338" s="223"/>
      <c r="H338" s="225" t="s">
        <v>1</v>
      </c>
      <c r="I338" s="227"/>
      <c r="J338" s="223"/>
      <c r="K338" s="223"/>
      <c r="L338" s="228"/>
      <c r="M338" s="229"/>
      <c r="N338" s="230"/>
      <c r="O338" s="230"/>
      <c r="P338" s="230"/>
      <c r="Q338" s="230"/>
      <c r="R338" s="230"/>
      <c r="S338" s="230"/>
      <c r="T338" s="231"/>
      <c r="AT338" s="232" t="s">
        <v>180</v>
      </c>
      <c r="AU338" s="232" t="s">
        <v>81</v>
      </c>
      <c r="AV338" s="13" t="s">
        <v>81</v>
      </c>
      <c r="AW338" s="13" t="s">
        <v>30</v>
      </c>
      <c r="AX338" s="13" t="s">
        <v>73</v>
      </c>
      <c r="AY338" s="232" t="s">
        <v>172</v>
      </c>
    </row>
    <row r="339" spans="1:65" s="14" customFormat="1">
      <c r="B339" s="233"/>
      <c r="C339" s="234"/>
      <c r="D339" s="224" t="s">
        <v>180</v>
      </c>
      <c r="E339" s="235" t="s">
        <v>1</v>
      </c>
      <c r="F339" s="236" t="s">
        <v>2010</v>
      </c>
      <c r="G339" s="234"/>
      <c r="H339" s="237">
        <v>4.08</v>
      </c>
      <c r="I339" s="238"/>
      <c r="J339" s="234"/>
      <c r="K339" s="234"/>
      <c r="L339" s="239"/>
      <c r="M339" s="240"/>
      <c r="N339" s="241"/>
      <c r="O339" s="241"/>
      <c r="P339" s="241"/>
      <c r="Q339" s="241"/>
      <c r="R339" s="241"/>
      <c r="S339" s="241"/>
      <c r="T339" s="242"/>
      <c r="AT339" s="243" t="s">
        <v>180</v>
      </c>
      <c r="AU339" s="243" t="s">
        <v>81</v>
      </c>
      <c r="AV339" s="14" t="s">
        <v>83</v>
      </c>
      <c r="AW339" s="14" t="s">
        <v>30</v>
      </c>
      <c r="AX339" s="14" t="s">
        <v>73</v>
      </c>
      <c r="AY339" s="243" t="s">
        <v>172</v>
      </c>
    </row>
    <row r="340" spans="1:65" s="13" customFormat="1">
      <c r="B340" s="222"/>
      <c r="C340" s="223"/>
      <c r="D340" s="224" t="s">
        <v>180</v>
      </c>
      <c r="E340" s="225" t="s">
        <v>1</v>
      </c>
      <c r="F340" s="226" t="s">
        <v>2011</v>
      </c>
      <c r="G340" s="223"/>
      <c r="H340" s="225" t="s">
        <v>1</v>
      </c>
      <c r="I340" s="227"/>
      <c r="J340" s="223"/>
      <c r="K340" s="223"/>
      <c r="L340" s="228"/>
      <c r="M340" s="229"/>
      <c r="N340" s="230"/>
      <c r="O340" s="230"/>
      <c r="P340" s="230"/>
      <c r="Q340" s="230"/>
      <c r="R340" s="230"/>
      <c r="S340" s="230"/>
      <c r="T340" s="231"/>
      <c r="AT340" s="232" t="s">
        <v>180</v>
      </c>
      <c r="AU340" s="232" t="s">
        <v>81</v>
      </c>
      <c r="AV340" s="13" t="s">
        <v>81</v>
      </c>
      <c r="AW340" s="13" t="s">
        <v>30</v>
      </c>
      <c r="AX340" s="13" t="s">
        <v>73</v>
      </c>
      <c r="AY340" s="232" t="s">
        <v>172</v>
      </c>
    </row>
    <row r="341" spans="1:65" s="14" customFormat="1">
      <c r="B341" s="233"/>
      <c r="C341" s="234"/>
      <c r="D341" s="224" t="s">
        <v>180</v>
      </c>
      <c r="E341" s="235" t="s">
        <v>1</v>
      </c>
      <c r="F341" s="236" t="s">
        <v>2012</v>
      </c>
      <c r="G341" s="234"/>
      <c r="H341" s="237">
        <v>0.36</v>
      </c>
      <c r="I341" s="238"/>
      <c r="J341" s="234"/>
      <c r="K341" s="234"/>
      <c r="L341" s="239"/>
      <c r="M341" s="240"/>
      <c r="N341" s="241"/>
      <c r="O341" s="241"/>
      <c r="P341" s="241"/>
      <c r="Q341" s="241"/>
      <c r="R341" s="241"/>
      <c r="S341" s="241"/>
      <c r="T341" s="242"/>
      <c r="AT341" s="243" t="s">
        <v>180</v>
      </c>
      <c r="AU341" s="243" t="s">
        <v>81</v>
      </c>
      <c r="AV341" s="14" t="s">
        <v>83</v>
      </c>
      <c r="AW341" s="14" t="s">
        <v>30</v>
      </c>
      <c r="AX341" s="14" t="s">
        <v>73</v>
      </c>
      <c r="AY341" s="243" t="s">
        <v>172</v>
      </c>
    </row>
    <row r="342" spans="1:65" s="13" customFormat="1">
      <c r="B342" s="222"/>
      <c r="C342" s="223"/>
      <c r="D342" s="224" t="s">
        <v>180</v>
      </c>
      <c r="E342" s="225" t="s">
        <v>1</v>
      </c>
      <c r="F342" s="226" t="s">
        <v>2013</v>
      </c>
      <c r="G342" s="223"/>
      <c r="H342" s="225" t="s">
        <v>1</v>
      </c>
      <c r="I342" s="227"/>
      <c r="J342" s="223"/>
      <c r="K342" s="223"/>
      <c r="L342" s="228"/>
      <c r="M342" s="229"/>
      <c r="N342" s="230"/>
      <c r="O342" s="230"/>
      <c r="P342" s="230"/>
      <c r="Q342" s="230"/>
      <c r="R342" s="230"/>
      <c r="S342" s="230"/>
      <c r="T342" s="231"/>
      <c r="AT342" s="232" t="s">
        <v>180</v>
      </c>
      <c r="AU342" s="232" t="s">
        <v>81</v>
      </c>
      <c r="AV342" s="13" t="s">
        <v>81</v>
      </c>
      <c r="AW342" s="13" t="s">
        <v>30</v>
      </c>
      <c r="AX342" s="13" t="s">
        <v>73</v>
      </c>
      <c r="AY342" s="232" t="s">
        <v>172</v>
      </c>
    </row>
    <row r="343" spans="1:65" s="14" customFormat="1">
      <c r="B343" s="233"/>
      <c r="C343" s="234"/>
      <c r="D343" s="224" t="s">
        <v>180</v>
      </c>
      <c r="E343" s="235" t="s">
        <v>1</v>
      </c>
      <c r="F343" s="236" t="s">
        <v>2014</v>
      </c>
      <c r="G343" s="234"/>
      <c r="H343" s="237">
        <v>3.6</v>
      </c>
      <c r="I343" s="238"/>
      <c r="J343" s="234"/>
      <c r="K343" s="234"/>
      <c r="L343" s="239"/>
      <c r="M343" s="240"/>
      <c r="N343" s="241"/>
      <c r="O343" s="241"/>
      <c r="P343" s="241"/>
      <c r="Q343" s="241"/>
      <c r="R343" s="241"/>
      <c r="S343" s="241"/>
      <c r="T343" s="242"/>
      <c r="AT343" s="243" t="s">
        <v>180</v>
      </c>
      <c r="AU343" s="243" t="s">
        <v>81</v>
      </c>
      <c r="AV343" s="14" t="s">
        <v>83</v>
      </c>
      <c r="AW343" s="14" t="s">
        <v>30</v>
      </c>
      <c r="AX343" s="14" t="s">
        <v>73</v>
      </c>
      <c r="AY343" s="243" t="s">
        <v>172</v>
      </c>
    </row>
    <row r="344" spans="1:65" s="15" customFormat="1">
      <c r="B344" s="244"/>
      <c r="C344" s="245"/>
      <c r="D344" s="224" t="s">
        <v>180</v>
      </c>
      <c r="E344" s="246" t="s">
        <v>1</v>
      </c>
      <c r="F344" s="247" t="s">
        <v>186</v>
      </c>
      <c r="G344" s="245"/>
      <c r="H344" s="248">
        <v>8.0400000000000009</v>
      </c>
      <c r="I344" s="249"/>
      <c r="J344" s="245"/>
      <c r="K344" s="245"/>
      <c r="L344" s="250"/>
      <c r="M344" s="251"/>
      <c r="N344" s="252"/>
      <c r="O344" s="252"/>
      <c r="P344" s="252"/>
      <c r="Q344" s="252"/>
      <c r="R344" s="252"/>
      <c r="S344" s="252"/>
      <c r="T344" s="253"/>
      <c r="AT344" s="254" t="s">
        <v>180</v>
      </c>
      <c r="AU344" s="254" t="s">
        <v>81</v>
      </c>
      <c r="AV344" s="15" t="s">
        <v>179</v>
      </c>
      <c r="AW344" s="15" t="s">
        <v>30</v>
      </c>
      <c r="AX344" s="15" t="s">
        <v>81</v>
      </c>
      <c r="AY344" s="254" t="s">
        <v>172</v>
      </c>
    </row>
    <row r="345" spans="1:65" s="2" customFormat="1" ht="16.5" customHeight="1">
      <c r="A345" s="35"/>
      <c r="B345" s="36"/>
      <c r="C345" s="255" t="s">
        <v>540</v>
      </c>
      <c r="D345" s="255" t="s">
        <v>358</v>
      </c>
      <c r="E345" s="256" t="s">
        <v>2015</v>
      </c>
      <c r="F345" s="257" t="s">
        <v>2016</v>
      </c>
      <c r="G345" s="258" t="s">
        <v>177</v>
      </c>
      <c r="H345" s="259">
        <v>60.868000000000002</v>
      </c>
      <c r="I345" s="260"/>
      <c r="J345" s="261">
        <f>ROUND(I345*H345,2)</f>
        <v>0</v>
      </c>
      <c r="K345" s="257" t="s">
        <v>1</v>
      </c>
      <c r="L345" s="262"/>
      <c r="M345" s="263" t="s">
        <v>1</v>
      </c>
      <c r="N345" s="264" t="s">
        <v>38</v>
      </c>
      <c r="O345" s="72"/>
      <c r="P345" s="218">
        <f>O345*H345</f>
        <v>0</v>
      </c>
      <c r="Q345" s="218">
        <v>0</v>
      </c>
      <c r="R345" s="218">
        <f>Q345*H345</f>
        <v>0</v>
      </c>
      <c r="S345" s="218">
        <v>0</v>
      </c>
      <c r="T345" s="219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20" t="s">
        <v>205</v>
      </c>
      <c r="AT345" s="220" t="s">
        <v>358</v>
      </c>
      <c r="AU345" s="220" t="s">
        <v>81</v>
      </c>
      <c r="AY345" s="18" t="s">
        <v>172</v>
      </c>
      <c r="BE345" s="221">
        <f>IF(N345="základní",J345,0)</f>
        <v>0</v>
      </c>
      <c r="BF345" s="221">
        <f>IF(N345="snížená",J345,0)</f>
        <v>0</v>
      </c>
      <c r="BG345" s="221">
        <f>IF(N345="zákl. přenesená",J345,0)</f>
        <v>0</v>
      </c>
      <c r="BH345" s="221">
        <f>IF(N345="sníž. přenesená",J345,0)</f>
        <v>0</v>
      </c>
      <c r="BI345" s="221">
        <f>IF(N345="nulová",J345,0)</f>
        <v>0</v>
      </c>
      <c r="BJ345" s="18" t="s">
        <v>81</v>
      </c>
      <c r="BK345" s="221">
        <f>ROUND(I345*H345,2)</f>
        <v>0</v>
      </c>
      <c r="BL345" s="18" t="s">
        <v>179</v>
      </c>
      <c r="BM345" s="220" t="s">
        <v>2017</v>
      </c>
    </row>
    <row r="346" spans="1:65" s="13" customFormat="1">
      <c r="B346" s="222"/>
      <c r="C346" s="223"/>
      <c r="D346" s="224" t="s">
        <v>180</v>
      </c>
      <c r="E346" s="225" t="s">
        <v>1</v>
      </c>
      <c r="F346" s="226" t="s">
        <v>2018</v>
      </c>
      <c r="G346" s="223"/>
      <c r="H346" s="225" t="s">
        <v>1</v>
      </c>
      <c r="I346" s="227"/>
      <c r="J346" s="223"/>
      <c r="K346" s="223"/>
      <c r="L346" s="228"/>
      <c r="M346" s="229"/>
      <c r="N346" s="230"/>
      <c r="O346" s="230"/>
      <c r="P346" s="230"/>
      <c r="Q346" s="230"/>
      <c r="R346" s="230"/>
      <c r="S346" s="230"/>
      <c r="T346" s="231"/>
      <c r="AT346" s="232" t="s">
        <v>180</v>
      </c>
      <c r="AU346" s="232" t="s">
        <v>81</v>
      </c>
      <c r="AV346" s="13" t="s">
        <v>81</v>
      </c>
      <c r="AW346" s="13" t="s">
        <v>30</v>
      </c>
      <c r="AX346" s="13" t="s">
        <v>73</v>
      </c>
      <c r="AY346" s="232" t="s">
        <v>172</v>
      </c>
    </row>
    <row r="347" spans="1:65" s="14" customFormat="1">
      <c r="B347" s="233"/>
      <c r="C347" s="234"/>
      <c r="D347" s="224" t="s">
        <v>180</v>
      </c>
      <c r="E347" s="235" t="s">
        <v>1</v>
      </c>
      <c r="F347" s="236" t="s">
        <v>2019</v>
      </c>
      <c r="G347" s="234"/>
      <c r="H347" s="237">
        <v>60.868000000000002</v>
      </c>
      <c r="I347" s="238"/>
      <c r="J347" s="234"/>
      <c r="K347" s="234"/>
      <c r="L347" s="239"/>
      <c r="M347" s="240"/>
      <c r="N347" s="241"/>
      <c r="O347" s="241"/>
      <c r="P347" s="241"/>
      <c r="Q347" s="241"/>
      <c r="R347" s="241"/>
      <c r="S347" s="241"/>
      <c r="T347" s="242"/>
      <c r="AT347" s="243" t="s">
        <v>180</v>
      </c>
      <c r="AU347" s="243" t="s">
        <v>81</v>
      </c>
      <c r="AV347" s="14" t="s">
        <v>83</v>
      </c>
      <c r="AW347" s="14" t="s">
        <v>30</v>
      </c>
      <c r="AX347" s="14" t="s">
        <v>73</v>
      </c>
      <c r="AY347" s="243" t="s">
        <v>172</v>
      </c>
    </row>
    <row r="348" spans="1:65" s="15" customFormat="1">
      <c r="B348" s="244"/>
      <c r="C348" s="245"/>
      <c r="D348" s="224" t="s">
        <v>180</v>
      </c>
      <c r="E348" s="246" t="s">
        <v>1</v>
      </c>
      <c r="F348" s="247" t="s">
        <v>186</v>
      </c>
      <c r="G348" s="245"/>
      <c r="H348" s="248">
        <v>60.868000000000002</v>
      </c>
      <c r="I348" s="249"/>
      <c r="J348" s="245"/>
      <c r="K348" s="245"/>
      <c r="L348" s="250"/>
      <c r="M348" s="251"/>
      <c r="N348" s="252"/>
      <c r="O348" s="252"/>
      <c r="P348" s="252"/>
      <c r="Q348" s="252"/>
      <c r="R348" s="252"/>
      <c r="S348" s="252"/>
      <c r="T348" s="253"/>
      <c r="AT348" s="254" t="s">
        <v>180</v>
      </c>
      <c r="AU348" s="254" t="s">
        <v>81</v>
      </c>
      <c r="AV348" s="15" t="s">
        <v>179</v>
      </c>
      <c r="AW348" s="15" t="s">
        <v>30</v>
      </c>
      <c r="AX348" s="15" t="s">
        <v>81</v>
      </c>
      <c r="AY348" s="254" t="s">
        <v>172</v>
      </c>
    </row>
    <row r="349" spans="1:65" s="2" customFormat="1" ht="16.5" customHeight="1">
      <c r="A349" s="35"/>
      <c r="B349" s="36"/>
      <c r="C349" s="255" t="s">
        <v>346</v>
      </c>
      <c r="D349" s="255" t="s">
        <v>358</v>
      </c>
      <c r="E349" s="256" t="s">
        <v>2020</v>
      </c>
      <c r="F349" s="257" t="s">
        <v>2021</v>
      </c>
      <c r="G349" s="258" t="s">
        <v>177</v>
      </c>
      <c r="H349" s="259">
        <v>3.4</v>
      </c>
      <c r="I349" s="260"/>
      <c r="J349" s="261">
        <f>ROUND(I349*H349,2)</f>
        <v>0</v>
      </c>
      <c r="K349" s="257" t="s">
        <v>1</v>
      </c>
      <c r="L349" s="262"/>
      <c r="M349" s="263" t="s">
        <v>1</v>
      </c>
      <c r="N349" s="264" t="s">
        <v>38</v>
      </c>
      <c r="O349" s="72"/>
      <c r="P349" s="218">
        <f>O349*H349</f>
        <v>0</v>
      </c>
      <c r="Q349" s="218">
        <v>0</v>
      </c>
      <c r="R349" s="218">
        <f>Q349*H349</f>
        <v>0</v>
      </c>
      <c r="S349" s="218">
        <v>0</v>
      </c>
      <c r="T349" s="219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220" t="s">
        <v>205</v>
      </c>
      <c r="AT349" s="220" t="s">
        <v>358</v>
      </c>
      <c r="AU349" s="220" t="s">
        <v>81</v>
      </c>
      <c r="AY349" s="18" t="s">
        <v>172</v>
      </c>
      <c r="BE349" s="221">
        <f>IF(N349="základní",J349,0)</f>
        <v>0</v>
      </c>
      <c r="BF349" s="221">
        <f>IF(N349="snížená",J349,0)</f>
        <v>0</v>
      </c>
      <c r="BG349" s="221">
        <f>IF(N349="zákl. přenesená",J349,0)</f>
        <v>0</v>
      </c>
      <c r="BH349" s="221">
        <f>IF(N349="sníž. přenesená",J349,0)</f>
        <v>0</v>
      </c>
      <c r="BI349" s="221">
        <f>IF(N349="nulová",J349,0)</f>
        <v>0</v>
      </c>
      <c r="BJ349" s="18" t="s">
        <v>81</v>
      </c>
      <c r="BK349" s="221">
        <f>ROUND(I349*H349,2)</f>
        <v>0</v>
      </c>
      <c r="BL349" s="18" t="s">
        <v>179</v>
      </c>
      <c r="BM349" s="220" t="s">
        <v>2022</v>
      </c>
    </row>
    <row r="350" spans="1:65" s="13" customFormat="1">
      <c r="B350" s="222"/>
      <c r="C350" s="223"/>
      <c r="D350" s="224" t="s">
        <v>180</v>
      </c>
      <c r="E350" s="225" t="s">
        <v>1</v>
      </c>
      <c r="F350" s="226" t="s">
        <v>2023</v>
      </c>
      <c r="G350" s="223"/>
      <c r="H350" s="225" t="s">
        <v>1</v>
      </c>
      <c r="I350" s="227"/>
      <c r="J350" s="223"/>
      <c r="K350" s="223"/>
      <c r="L350" s="228"/>
      <c r="M350" s="229"/>
      <c r="N350" s="230"/>
      <c r="O350" s="230"/>
      <c r="P350" s="230"/>
      <c r="Q350" s="230"/>
      <c r="R350" s="230"/>
      <c r="S350" s="230"/>
      <c r="T350" s="231"/>
      <c r="AT350" s="232" t="s">
        <v>180</v>
      </c>
      <c r="AU350" s="232" t="s">
        <v>81</v>
      </c>
      <c r="AV350" s="13" t="s">
        <v>81</v>
      </c>
      <c r="AW350" s="13" t="s">
        <v>30</v>
      </c>
      <c r="AX350" s="13" t="s">
        <v>73</v>
      </c>
      <c r="AY350" s="232" t="s">
        <v>172</v>
      </c>
    </row>
    <row r="351" spans="1:65" s="14" customFormat="1">
      <c r="B351" s="233"/>
      <c r="C351" s="234"/>
      <c r="D351" s="224" t="s">
        <v>180</v>
      </c>
      <c r="E351" s="235" t="s">
        <v>1</v>
      </c>
      <c r="F351" s="236" t="s">
        <v>2024</v>
      </c>
      <c r="G351" s="234"/>
      <c r="H351" s="237">
        <v>3.4</v>
      </c>
      <c r="I351" s="238"/>
      <c r="J351" s="234"/>
      <c r="K351" s="234"/>
      <c r="L351" s="239"/>
      <c r="M351" s="240"/>
      <c r="N351" s="241"/>
      <c r="O351" s="241"/>
      <c r="P351" s="241"/>
      <c r="Q351" s="241"/>
      <c r="R351" s="241"/>
      <c r="S351" s="241"/>
      <c r="T351" s="242"/>
      <c r="AT351" s="243" t="s">
        <v>180</v>
      </c>
      <c r="AU351" s="243" t="s">
        <v>81</v>
      </c>
      <c r="AV351" s="14" t="s">
        <v>83</v>
      </c>
      <c r="AW351" s="14" t="s">
        <v>30</v>
      </c>
      <c r="AX351" s="14" t="s">
        <v>73</v>
      </c>
      <c r="AY351" s="243" t="s">
        <v>172</v>
      </c>
    </row>
    <row r="352" spans="1:65" s="15" customFormat="1">
      <c r="B352" s="244"/>
      <c r="C352" s="245"/>
      <c r="D352" s="224" t="s">
        <v>180</v>
      </c>
      <c r="E352" s="246" t="s">
        <v>1</v>
      </c>
      <c r="F352" s="247" t="s">
        <v>186</v>
      </c>
      <c r="G352" s="245"/>
      <c r="H352" s="248">
        <v>3.4</v>
      </c>
      <c r="I352" s="249"/>
      <c r="J352" s="245"/>
      <c r="K352" s="245"/>
      <c r="L352" s="250"/>
      <c r="M352" s="251"/>
      <c r="N352" s="252"/>
      <c r="O352" s="252"/>
      <c r="P352" s="252"/>
      <c r="Q352" s="252"/>
      <c r="R352" s="252"/>
      <c r="S352" s="252"/>
      <c r="T352" s="253"/>
      <c r="AT352" s="254" t="s">
        <v>180</v>
      </c>
      <c r="AU352" s="254" t="s">
        <v>81</v>
      </c>
      <c r="AV352" s="15" t="s">
        <v>179</v>
      </c>
      <c r="AW352" s="15" t="s">
        <v>30</v>
      </c>
      <c r="AX352" s="15" t="s">
        <v>81</v>
      </c>
      <c r="AY352" s="254" t="s">
        <v>172</v>
      </c>
    </row>
    <row r="353" spans="1:65" s="2" customFormat="1" ht="16.5" customHeight="1">
      <c r="A353" s="35"/>
      <c r="B353" s="36"/>
      <c r="C353" s="255" t="s">
        <v>547</v>
      </c>
      <c r="D353" s="255" t="s">
        <v>358</v>
      </c>
      <c r="E353" s="256" t="s">
        <v>2025</v>
      </c>
      <c r="F353" s="257" t="s">
        <v>2026</v>
      </c>
      <c r="G353" s="258" t="s">
        <v>531</v>
      </c>
      <c r="H353" s="259">
        <v>2262</v>
      </c>
      <c r="I353" s="260"/>
      <c r="J353" s="261">
        <f>ROUND(I353*H353,2)</f>
        <v>0</v>
      </c>
      <c r="K353" s="257" t="s">
        <v>1</v>
      </c>
      <c r="L353" s="262"/>
      <c r="M353" s="263" t="s">
        <v>1</v>
      </c>
      <c r="N353" s="264" t="s">
        <v>38</v>
      </c>
      <c r="O353" s="72"/>
      <c r="P353" s="218">
        <f>O353*H353</f>
        <v>0</v>
      </c>
      <c r="Q353" s="218">
        <v>0</v>
      </c>
      <c r="R353" s="218">
        <f>Q353*H353</f>
        <v>0</v>
      </c>
      <c r="S353" s="218">
        <v>0</v>
      </c>
      <c r="T353" s="219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20" t="s">
        <v>205</v>
      </c>
      <c r="AT353" s="220" t="s">
        <v>358</v>
      </c>
      <c r="AU353" s="220" t="s">
        <v>81</v>
      </c>
      <c r="AY353" s="18" t="s">
        <v>172</v>
      </c>
      <c r="BE353" s="221">
        <f>IF(N353="základní",J353,0)</f>
        <v>0</v>
      </c>
      <c r="BF353" s="221">
        <f>IF(N353="snížená",J353,0)</f>
        <v>0</v>
      </c>
      <c r="BG353" s="221">
        <f>IF(N353="zákl. přenesená",J353,0)</f>
        <v>0</v>
      </c>
      <c r="BH353" s="221">
        <f>IF(N353="sníž. přenesená",J353,0)</f>
        <v>0</v>
      </c>
      <c r="BI353" s="221">
        <f>IF(N353="nulová",J353,0)</f>
        <v>0</v>
      </c>
      <c r="BJ353" s="18" t="s">
        <v>81</v>
      </c>
      <c r="BK353" s="221">
        <f>ROUND(I353*H353,2)</f>
        <v>0</v>
      </c>
      <c r="BL353" s="18" t="s">
        <v>179</v>
      </c>
      <c r="BM353" s="220" t="s">
        <v>2027</v>
      </c>
    </row>
    <row r="354" spans="1:65" s="13" customFormat="1">
      <c r="B354" s="222"/>
      <c r="C354" s="223"/>
      <c r="D354" s="224" t="s">
        <v>180</v>
      </c>
      <c r="E354" s="225" t="s">
        <v>1</v>
      </c>
      <c r="F354" s="226" t="s">
        <v>2028</v>
      </c>
      <c r="G354" s="223"/>
      <c r="H354" s="225" t="s">
        <v>1</v>
      </c>
      <c r="I354" s="227"/>
      <c r="J354" s="223"/>
      <c r="K354" s="223"/>
      <c r="L354" s="228"/>
      <c r="M354" s="229"/>
      <c r="N354" s="230"/>
      <c r="O354" s="230"/>
      <c r="P354" s="230"/>
      <c r="Q354" s="230"/>
      <c r="R354" s="230"/>
      <c r="S354" s="230"/>
      <c r="T354" s="231"/>
      <c r="AT354" s="232" t="s">
        <v>180</v>
      </c>
      <c r="AU354" s="232" t="s">
        <v>81</v>
      </c>
      <c r="AV354" s="13" t="s">
        <v>81</v>
      </c>
      <c r="AW354" s="13" t="s">
        <v>30</v>
      </c>
      <c r="AX354" s="13" t="s">
        <v>73</v>
      </c>
      <c r="AY354" s="232" t="s">
        <v>172</v>
      </c>
    </row>
    <row r="355" spans="1:65" s="14" customFormat="1">
      <c r="B355" s="233"/>
      <c r="C355" s="234"/>
      <c r="D355" s="224" t="s">
        <v>180</v>
      </c>
      <c r="E355" s="235" t="s">
        <v>1</v>
      </c>
      <c r="F355" s="236" t="s">
        <v>539</v>
      </c>
      <c r="G355" s="234"/>
      <c r="H355" s="237">
        <v>120</v>
      </c>
      <c r="I355" s="238"/>
      <c r="J355" s="234"/>
      <c r="K355" s="234"/>
      <c r="L355" s="239"/>
      <c r="M355" s="240"/>
      <c r="N355" s="241"/>
      <c r="O355" s="241"/>
      <c r="P355" s="241"/>
      <c r="Q355" s="241"/>
      <c r="R355" s="241"/>
      <c r="S355" s="241"/>
      <c r="T355" s="242"/>
      <c r="AT355" s="243" t="s">
        <v>180</v>
      </c>
      <c r="AU355" s="243" t="s">
        <v>81</v>
      </c>
      <c r="AV355" s="14" t="s">
        <v>83</v>
      </c>
      <c r="AW355" s="14" t="s">
        <v>30</v>
      </c>
      <c r="AX355" s="14" t="s">
        <v>73</v>
      </c>
      <c r="AY355" s="243" t="s">
        <v>172</v>
      </c>
    </row>
    <row r="356" spans="1:65" s="13" customFormat="1">
      <c r="B356" s="222"/>
      <c r="C356" s="223"/>
      <c r="D356" s="224" t="s">
        <v>180</v>
      </c>
      <c r="E356" s="225" t="s">
        <v>1</v>
      </c>
      <c r="F356" s="226" t="s">
        <v>2029</v>
      </c>
      <c r="G356" s="223"/>
      <c r="H356" s="225" t="s">
        <v>1</v>
      </c>
      <c r="I356" s="227"/>
      <c r="J356" s="223"/>
      <c r="K356" s="223"/>
      <c r="L356" s="228"/>
      <c r="M356" s="229"/>
      <c r="N356" s="230"/>
      <c r="O356" s="230"/>
      <c r="P356" s="230"/>
      <c r="Q356" s="230"/>
      <c r="R356" s="230"/>
      <c r="S356" s="230"/>
      <c r="T356" s="231"/>
      <c r="AT356" s="232" t="s">
        <v>180</v>
      </c>
      <c r="AU356" s="232" t="s">
        <v>81</v>
      </c>
      <c r="AV356" s="13" t="s">
        <v>81</v>
      </c>
      <c r="AW356" s="13" t="s">
        <v>30</v>
      </c>
      <c r="AX356" s="13" t="s">
        <v>73</v>
      </c>
      <c r="AY356" s="232" t="s">
        <v>172</v>
      </c>
    </row>
    <row r="357" spans="1:65" s="14" customFormat="1">
      <c r="B357" s="233"/>
      <c r="C357" s="234"/>
      <c r="D357" s="224" t="s">
        <v>180</v>
      </c>
      <c r="E357" s="235" t="s">
        <v>1</v>
      </c>
      <c r="F357" s="236" t="s">
        <v>2030</v>
      </c>
      <c r="G357" s="234"/>
      <c r="H357" s="237">
        <v>1749</v>
      </c>
      <c r="I357" s="238"/>
      <c r="J357" s="234"/>
      <c r="K357" s="234"/>
      <c r="L357" s="239"/>
      <c r="M357" s="240"/>
      <c r="N357" s="241"/>
      <c r="O357" s="241"/>
      <c r="P357" s="241"/>
      <c r="Q357" s="241"/>
      <c r="R357" s="241"/>
      <c r="S357" s="241"/>
      <c r="T357" s="242"/>
      <c r="AT357" s="243" t="s">
        <v>180</v>
      </c>
      <c r="AU357" s="243" t="s">
        <v>81</v>
      </c>
      <c r="AV357" s="14" t="s">
        <v>83</v>
      </c>
      <c r="AW357" s="14" t="s">
        <v>30</v>
      </c>
      <c r="AX357" s="14" t="s">
        <v>73</v>
      </c>
      <c r="AY357" s="243" t="s">
        <v>172</v>
      </c>
    </row>
    <row r="358" spans="1:65" s="13" customFormat="1">
      <c r="B358" s="222"/>
      <c r="C358" s="223"/>
      <c r="D358" s="224" t="s">
        <v>180</v>
      </c>
      <c r="E358" s="225" t="s">
        <v>1</v>
      </c>
      <c r="F358" s="226" t="s">
        <v>2031</v>
      </c>
      <c r="G358" s="223"/>
      <c r="H358" s="225" t="s">
        <v>1</v>
      </c>
      <c r="I358" s="227"/>
      <c r="J358" s="223"/>
      <c r="K358" s="223"/>
      <c r="L358" s="228"/>
      <c r="M358" s="229"/>
      <c r="N358" s="230"/>
      <c r="O358" s="230"/>
      <c r="P358" s="230"/>
      <c r="Q358" s="230"/>
      <c r="R358" s="230"/>
      <c r="S358" s="230"/>
      <c r="T358" s="231"/>
      <c r="AT358" s="232" t="s">
        <v>180</v>
      </c>
      <c r="AU358" s="232" t="s">
        <v>81</v>
      </c>
      <c r="AV358" s="13" t="s">
        <v>81</v>
      </c>
      <c r="AW358" s="13" t="s">
        <v>30</v>
      </c>
      <c r="AX358" s="13" t="s">
        <v>73</v>
      </c>
      <c r="AY358" s="232" t="s">
        <v>172</v>
      </c>
    </row>
    <row r="359" spans="1:65" s="14" customFormat="1">
      <c r="B359" s="233"/>
      <c r="C359" s="234"/>
      <c r="D359" s="224" t="s">
        <v>180</v>
      </c>
      <c r="E359" s="235" t="s">
        <v>1</v>
      </c>
      <c r="F359" s="236" t="s">
        <v>229</v>
      </c>
      <c r="G359" s="234"/>
      <c r="H359" s="237">
        <v>18</v>
      </c>
      <c r="I359" s="238"/>
      <c r="J359" s="234"/>
      <c r="K359" s="234"/>
      <c r="L359" s="239"/>
      <c r="M359" s="240"/>
      <c r="N359" s="241"/>
      <c r="O359" s="241"/>
      <c r="P359" s="241"/>
      <c r="Q359" s="241"/>
      <c r="R359" s="241"/>
      <c r="S359" s="241"/>
      <c r="T359" s="242"/>
      <c r="AT359" s="243" t="s">
        <v>180</v>
      </c>
      <c r="AU359" s="243" t="s">
        <v>81</v>
      </c>
      <c r="AV359" s="14" t="s">
        <v>83</v>
      </c>
      <c r="AW359" s="14" t="s">
        <v>30</v>
      </c>
      <c r="AX359" s="14" t="s">
        <v>73</v>
      </c>
      <c r="AY359" s="243" t="s">
        <v>172</v>
      </c>
    </row>
    <row r="360" spans="1:65" s="13" customFormat="1">
      <c r="B360" s="222"/>
      <c r="C360" s="223"/>
      <c r="D360" s="224" t="s">
        <v>180</v>
      </c>
      <c r="E360" s="225" t="s">
        <v>1</v>
      </c>
      <c r="F360" s="226" t="s">
        <v>2032</v>
      </c>
      <c r="G360" s="223"/>
      <c r="H360" s="225" t="s">
        <v>1</v>
      </c>
      <c r="I360" s="227"/>
      <c r="J360" s="223"/>
      <c r="K360" s="223"/>
      <c r="L360" s="228"/>
      <c r="M360" s="229"/>
      <c r="N360" s="230"/>
      <c r="O360" s="230"/>
      <c r="P360" s="230"/>
      <c r="Q360" s="230"/>
      <c r="R360" s="230"/>
      <c r="S360" s="230"/>
      <c r="T360" s="231"/>
      <c r="AT360" s="232" t="s">
        <v>180</v>
      </c>
      <c r="AU360" s="232" t="s">
        <v>81</v>
      </c>
      <c r="AV360" s="13" t="s">
        <v>81</v>
      </c>
      <c r="AW360" s="13" t="s">
        <v>30</v>
      </c>
      <c r="AX360" s="13" t="s">
        <v>73</v>
      </c>
      <c r="AY360" s="232" t="s">
        <v>172</v>
      </c>
    </row>
    <row r="361" spans="1:65" s="14" customFormat="1">
      <c r="B361" s="233"/>
      <c r="C361" s="234"/>
      <c r="D361" s="224" t="s">
        <v>180</v>
      </c>
      <c r="E361" s="235" t="s">
        <v>1</v>
      </c>
      <c r="F361" s="236" t="s">
        <v>8</v>
      </c>
      <c r="G361" s="234"/>
      <c r="H361" s="237">
        <v>15</v>
      </c>
      <c r="I361" s="238"/>
      <c r="J361" s="234"/>
      <c r="K361" s="234"/>
      <c r="L361" s="239"/>
      <c r="M361" s="240"/>
      <c r="N361" s="241"/>
      <c r="O361" s="241"/>
      <c r="P361" s="241"/>
      <c r="Q361" s="241"/>
      <c r="R361" s="241"/>
      <c r="S361" s="241"/>
      <c r="T361" s="242"/>
      <c r="AT361" s="243" t="s">
        <v>180</v>
      </c>
      <c r="AU361" s="243" t="s">
        <v>81</v>
      </c>
      <c r="AV361" s="14" t="s">
        <v>83</v>
      </c>
      <c r="AW361" s="14" t="s">
        <v>30</v>
      </c>
      <c r="AX361" s="14" t="s">
        <v>73</v>
      </c>
      <c r="AY361" s="243" t="s">
        <v>172</v>
      </c>
    </row>
    <row r="362" spans="1:65" s="13" customFormat="1">
      <c r="B362" s="222"/>
      <c r="C362" s="223"/>
      <c r="D362" s="224" t="s">
        <v>180</v>
      </c>
      <c r="E362" s="225" t="s">
        <v>1</v>
      </c>
      <c r="F362" s="226" t="s">
        <v>2033</v>
      </c>
      <c r="G362" s="223"/>
      <c r="H362" s="225" t="s">
        <v>1</v>
      </c>
      <c r="I362" s="227"/>
      <c r="J362" s="223"/>
      <c r="K362" s="223"/>
      <c r="L362" s="228"/>
      <c r="M362" s="229"/>
      <c r="N362" s="230"/>
      <c r="O362" s="230"/>
      <c r="P362" s="230"/>
      <c r="Q362" s="230"/>
      <c r="R362" s="230"/>
      <c r="S362" s="230"/>
      <c r="T362" s="231"/>
      <c r="AT362" s="232" t="s">
        <v>180</v>
      </c>
      <c r="AU362" s="232" t="s">
        <v>81</v>
      </c>
      <c r="AV362" s="13" t="s">
        <v>81</v>
      </c>
      <c r="AW362" s="13" t="s">
        <v>30</v>
      </c>
      <c r="AX362" s="13" t="s">
        <v>73</v>
      </c>
      <c r="AY362" s="232" t="s">
        <v>172</v>
      </c>
    </row>
    <row r="363" spans="1:65" s="14" customFormat="1">
      <c r="B363" s="233"/>
      <c r="C363" s="234"/>
      <c r="D363" s="224" t="s">
        <v>180</v>
      </c>
      <c r="E363" s="235" t="s">
        <v>1</v>
      </c>
      <c r="F363" s="236" t="s">
        <v>1773</v>
      </c>
      <c r="G363" s="234"/>
      <c r="H363" s="237">
        <v>360</v>
      </c>
      <c r="I363" s="238"/>
      <c r="J363" s="234"/>
      <c r="K363" s="234"/>
      <c r="L363" s="239"/>
      <c r="M363" s="240"/>
      <c r="N363" s="241"/>
      <c r="O363" s="241"/>
      <c r="P363" s="241"/>
      <c r="Q363" s="241"/>
      <c r="R363" s="241"/>
      <c r="S363" s="241"/>
      <c r="T363" s="242"/>
      <c r="AT363" s="243" t="s">
        <v>180</v>
      </c>
      <c r="AU363" s="243" t="s">
        <v>81</v>
      </c>
      <c r="AV363" s="14" t="s">
        <v>83</v>
      </c>
      <c r="AW363" s="14" t="s">
        <v>30</v>
      </c>
      <c r="AX363" s="14" t="s">
        <v>73</v>
      </c>
      <c r="AY363" s="243" t="s">
        <v>172</v>
      </c>
    </row>
    <row r="364" spans="1:65" s="15" customFormat="1">
      <c r="B364" s="244"/>
      <c r="C364" s="245"/>
      <c r="D364" s="224" t="s">
        <v>180</v>
      </c>
      <c r="E364" s="246" t="s">
        <v>1</v>
      </c>
      <c r="F364" s="247" t="s">
        <v>186</v>
      </c>
      <c r="G364" s="245"/>
      <c r="H364" s="248">
        <v>2262</v>
      </c>
      <c r="I364" s="249"/>
      <c r="J364" s="245"/>
      <c r="K364" s="245"/>
      <c r="L364" s="250"/>
      <c r="M364" s="251"/>
      <c r="N364" s="252"/>
      <c r="O364" s="252"/>
      <c r="P364" s="252"/>
      <c r="Q364" s="252"/>
      <c r="R364" s="252"/>
      <c r="S364" s="252"/>
      <c r="T364" s="253"/>
      <c r="AT364" s="254" t="s">
        <v>180</v>
      </c>
      <c r="AU364" s="254" t="s">
        <v>81</v>
      </c>
      <c r="AV364" s="15" t="s">
        <v>179</v>
      </c>
      <c r="AW364" s="15" t="s">
        <v>30</v>
      </c>
      <c r="AX364" s="15" t="s">
        <v>81</v>
      </c>
      <c r="AY364" s="254" t="s">
        <v>172</v>
      </c>
    </row>
    <row r="365" spans="1:65" s="2" customFormat="1" ht="16.5" customHeight="1">
      <c r="A365" s="35"/>
      <c r="B365" s="36"/>
      <c r="C365" s="255" t="s">
        <v>386</v>
      </c>
      <c r="D365" s="255" t="s">
        <v>358</v>
      </c>
      <c r="E365" s="256" t="s">
        <v>2034</v>
      </c>
      <c r="F365" s="257" t="s">
        <v>2035</v>
      </c>
      <c r="G365" s="258" t="s">
        <v>820</v>
      </c>
      <c r="H365" s="259">
        <v>25.1</v>
      </c>
      <c r="I365" s="260"/>
      <c r="J365" s="261">
        <f>ROUND(I365*H365,2)</f>
        <v>0</v>
      </c>
      <c r="K365" s="257" t="s">
        <v>1</v>
      </c>
      <c r="L365" s="262"/>
      <c r="M365" s="263" t="s">
        <v>1</v>
      </c>
      <c r="N365" s="264" t="s">
        <v>38</v>
      </c>
      <c r="O365" s="72"/>
      <c r="P365" s="218">
        <f>O365*H365</f>
        <v>0</v>
      </c>
      <c r="Q365" s="218">
        <v>0</v>
      </c>
      <c r="R365" s="218">
        <f>Q365*H365</f>
        <v>0</v>
      </c>
      <c r="S365" s="218">
        <v>0</v>
      </c>
      <c r="T365" s="219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220" t="s">
        <v>205</v>
      </c>
      <c r="AT365" s="220" t="s">
        <v>358</v>
      </c>
      <c r="AU365" s="220" t="s">
        <v>81</v>
      </c>
      <c r="AY365" s="18" t="s">
        <v>172</v>
      </c>
      <c r="BE365" s="221">
        <f>IF(N365="základní",J365,0)</f>
        <v>0</v>
      </c>
      <c r="BF365" s="221">
        <f>IF(N365="snížená",J365,0)</f>
        <v>0</v>
      </c>
      <c r="BG365" s="221">
        <f>IF(N365="zákl. přenesená",J365,0)</f>
        <v>0</v>
      </c>
      <c r="BH365" s="221">
        <f>IF(N365="sníž. přenesená",J365,0)</f>
        <v>0</v>
      </c>
      <c r="BI365" s="221">
        <f>IF(N365="nulová",J365,0)</f>
        <v>0</v>
      </c>
      <c r="BJ365" s="18" t="s">
        <v>81</v>
      </c>
      <c r="BK365" s="221">
        <f>ROUND(I365*H365,2)</f>
        <v>0</v>
      </c>
      <c r="BL365" s="18" t="s">
        <v>179</v>
      </c>
      <c r="BM365" s="220" t="s">
        <v>2036</v>
      </c>
    </row>
    <row r="366" spans="1:65" s="13" customFormat="1">
      <c r="B366" s="222"/>
      <c r="C366" s="223"/>
      <c r="D366" s="224" t="s">
        <v>180</v>
      </c>
      <c r="E366" s="225" t="s">
        <v>1</v>
      </c>
      <c r="F366" s="226" t="s">
        <v>2037</v>
      </c>
      <c r="G366" s="223"/>
      <c r="H366" s="225" t="s">
        <v>1</v>
      </c>
      <c r="I366" s="227"/>
      <c r="J366" s="223"/>
      <c r="K366" s="223"/>
      <c r="L366" s="228"/>
      <c r="M366" s="229"/>
      <c r="N366" s="230"/>
      <c r="O366" s="230"/>
      <c r="P366" s="230"/>
      <c r="Q366" s="230"/>
      <c r="R366" s="230"/>
      <c r="S366" s="230"/>
      <c r="T366" s="231"/>
      <c r="AT366" s="232" t="s">
        <v>180</v>
      </c>
      <c r="AU366" s="232" t="s">
        <v>81</v>
      </c>
      <c r="AV366" s="13" t="s">
        <v>81</v>
      </c>
      <c r="AW366" s="13" t="s">
        <v>30</v>
      </c>
      <c r="AX366" s="13" t="s">
        <v>73</v>
      </c>
      <c r="AY366" s="232" t="s">
        <v>172</v>
      </c>
    </row>
    <row r="367" spans="1:65" s="14" customFormat="1">
      <c r="B367" s="233"/>
      <c r="C367" s="234"/>
      <c r="D367" s="224" t="s">
        <v>180</v>
      </c>
      <c r="E367" s="235" t="s">
        <v>1</v>
      </c>
      <c r="F367" s="236" t="s">
        <v>2038</v>
      </c>
      <c r="G367" s="234"/>
      <c r="H367" s="237">
        <v>25.1</v>
      </c>
      <c r="I367" s="238"/>
      <c r="J367" s="234"/>
      <c r="K367" s="234"/>
      <c r="L367" s="239"/>
      <c r="M367" s="240"/>
      <c r="N367" s="241"/>
      <c r="O367" s="241"/>
      <c r="P367" s="241"/>
      <c r="Q367" s="241"/>
      <c r="R367" s="241"/>
      <c r="S367" s="241"/>
      <c r="T367" s="242"/>
      <c r="AT367" s="243" t="s">
        <v>180</v>
      </c>
      <c r="AU367" s="243" t="s">
        <v>81</v>
      </c>
      <c r="AV367" s="14" t="s">
        <v>83</v>
      </c>
      <c r="AW367" s="14" t="s">
        <v>30</v>
      </c>
      <c r="AX367" s="14" t="s">
        <v>73</v>
      </c>
      <c r="AY367" s="243" t="s">
        <v>172</v>
      </c>
    </row>
    <row r="368" spans="1:65" s="15" customFormat="1">
      <c r="B368" s="244"/>
      <c r="C368" s="245"/>
      <c r="D368" s="224" t="s">
        <v>180</v>
      </c>
      <c r="E368" s="246" t="s">
        <v>1</v>
      </c>
      <c r="F368" s="247" t="s">
        <v>186</v>
      </c>
      <c r="G368" s="245"/>
      <c r="H368" s="248">
        <v>25.1</v>
      </c>
      <c r="I368" s="249"/>
      <c r="J368" s="245"/>
      <c r="K368" s="245"/>
      <c r="L368" s="250"/>
      <c r="M368" s="251"/>
      <c r="N368" s="252"/>
      <c r="O368" s="252"/>
      <c r="P368" s="252"/>
      <c r="Q368" s="252"/>
      <c r="R368" s="252"/>
      <c r="S368" s="252"/>
      <c r="T368" s="253"/>
      <c r="AT368" s="254" t="s">
        <v>180</v>
      </c>
      <c r="AU368" s="254" t="s">
        <v>81</v>
      </c>
      <c r="AV368" s="15" t="s">
        <v>179</v>
      </c>
      <c r="AW368" s="15" t="s">
        <v>30</v>
      </c>
      <c r="AX368" s="15" t="s">
        <v>81</v>
      </c>
      <c r="AY368" s="254" t="s">
        <v>172</v>
      </c>
    </row>
    <row r="369" spans="1:65" s="2" customFormat="1" ht="16.5" customHeight="1">
      <c r="A369" s="35"/>
      <c r="B369" s="36"/>
      <c r="C369" s="255" t="s">
        <v>556</v>
      </c>
      <c r="D369" s="255" t="s">
        <v>358</v>
      </c>
      <c r="E369" s="256" t="s">
        <v>2039</v>
      </c>
      <c r="F369" s="257" t="s">
        <v>2040</v>
      </c>
      <c r="G369" s="258" t="s">
        <v>177</v>
      </c>
      <c r="H369" s="259">
        <v>1.2</v>
      </c>
      <c r="I369" s="260"/>
      <c r="J369" s="261">
        <f>ROUND(I369*H369,2)</f>
        <v>0</v>
      </c>
      <c r="K369" s="257" t="s">
        <v>1</v>
      </c>
      <c r="L369" s="262"/>
      <c r="M369" s="263" t="s">
        <v>1</v>
      </c>
      <c r="N369" s="264" t="s">
        <v>38</v>
      </c>
      <c r="O369" s="72"/>
      <c r="P369" s="218">
        <f>O369*H369</f>
        <v>0</v>
      </c>
      <c r="Q369" s="218">
        <v>0</v>
      </c>
      <c r="R369" s="218">
        <f>Q369*H369</f>
        <v>0</v>
      </c>
      <c r="S369" s="218">
        <v>0</v>
      </c>
      <c r="T369" s="219">
        <f>S369*H369</f>
        <v>0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220" t="s">
        <v>205</v>
      </c>
      <c r="AT369" s="220" t="s">
        <v>358</v>
      </c>
      <c r="AU369" s="220" t="s">
        <v>81</v>
      </c>
      <c r="AY369" s="18" t="s">
        <v>172</v>
      </c>
      <c r="BE369" s="221">
        <f>IF(N369="základní",J369,0)</f>
        <v>0</v>
      </c>
      <c r="BF369" s="221">
        <f>IF(N369="snížená",J369,0)</f>
        <v>0</v>
      </c>
      <c r="BG369" s="221">
        <f>IF(N369="zákl. přenesená",J369,0)</f>
        <v>0</v>
      </c>
      <c r="BH369" s="221">
        <f>IF(N369="sníž. přenesená",J369,0)</f>
        <v>0</v>
      </c>
      <c r="BI369" s="221">
        <f>IF(N369="nulová",J369,0)</f>
        <v>0</v>
      </c>
      <c r="BJ369" s="18" t="s">
        <v>81</v>
      </c>
      <c r="BK369" s="221">
        <f>ROUND(I369*H369,2)</f>
        <v>0</v>
      </c>
      <c r="BL369" s="18" t="s">
        <v>179</v>
      </c>
      <c r="BM369" s="220" t="s">
        <v>2041</v>
      </c>
    </row>
    <row r="370" spans="1:65" s="13" customFormat="1">
      <c r="B370" s="222"/>
      <c r="C370" s="223"/>
      <c r="D370" s="224" t="s">
        <v>180</v>
      </c>
      <c r="E370" s="225" t="s">
        <v>1</v>
      </c>
      <c r="F370" s="226" t="s">
        <v>2042</v>
      </c>
      <c r="G370" s="223"/>
      <c r="H370" s="225" t="s">
        <v>1</v>
      </c>
      <c r="I370" s="227"/>
      <c r="J370" s="223"/>
      <c r="K370" s="223"/>
      <c r="L370" s="228"/>
      <c r="M370" s="229"/>
      <c r="N370" s="230"/>
      <c r="O370" s="230"/>
      <c r="P370" s="230"/>
      <c r="Q370" s="230"/>
      <c r="R370" s="230"/>
      <c r="S370" s="230"/>
      <c r="T370" s="231"/>
      <c r="AT370" s="232" t="s">
        <v>180</v>
      </c>
      <c r="AU370" s="232" t="s">
        <v>81</v>
      </c>
      <c r="AV370" s="13" t="s">
        <v>81</v>
      </c>
      <c r="AW370" s="13" t="s">
        <v>30</v>
      </c>
      <c r="AX370" s="13" t="s">
        <v>73</v>
      </c>
      <c r="AY370" s="232" t="s">
        <v>172</v>
      </c>
    </row>
    <row r="371" spans="1:65" s="14" customFormat="1">
      <c r="B371" s="233"/>
      <c r="C371" s="234"/>
      <c r="D371" s="224" t="s">
        <v>180</v>
      </c>
      <c r="E371" s="235" t="s">
        <v>1</v>
      </c>
      <c r="F371" s="236" t="s">
        <v>2043</v>
      </c>
      <c r="G371" s="234"/>
      <c r="H371" s="237">
        <v>1.2</v>
      </c>
      <c r="I371" s="238"/>
      <c r="J371" s="234"/>
      <c r="K371" s="234"/>
      <c r="L371" s="239"/>
      <c r="M371" s="240"/>
      <c r="N371" s="241"/>
      <c r="O371" s="241"/>
      <c r="P371" s="241"/>
      <c r="Q371" s="241"/>
      <c r="R371" s="241"/>
      <c r="S371" s="241"/>
      <c r="T371" s="242"/>
      <c r="AT371" s="243" t="s">
        <v>180</v>
      </c>
      <c r="AU371" s="243" t="s">
        <v>81</v>
      </c>
      <c r="AV371" s="14" t="s">
        <v>83</v>
      </c>
      <c r="AW371" s="14" t="s">
        <v>30</v>
      </c>
      <c r="AX371" s="14" t="s">
        <v>73</v>
      </c>
      <c r="AY371" s="243" t="s">
        <v>172</v>
      </c>
    </row>
    <row r="372" spans="1:65" s="15" customFormat="1">
      <c r="B372" s="244"/>
      <c r="C372" s="245"/>
      <c r="D372" s="224" t="s">
        <v>180</v>
      </c>
      <c r="E372" s="246" t="s">
        <v>1</v>
      </c>
      <c r="F372" s="247" t="s">
        <v>186</v>
      </c>
      <c r="G372" s="245"/>
      <c r="H372" s="248">
        <v>1.2</v>
      </c>
      <c r="I372" s="249"/>
      <c r="J372" s="245"/>
      <c r="K372" s="245"/>
      <c r="L372" s="250"/>
      <c r="M372" s="251"/>
      <c r="N372" s="252"/>
      <c r="O372" s="252"/>
      <c r="P372" s="252"/>
      <c r="Q372" s="252"/>
      <c r="R372" s="252"/>
      <c r="S372" s="252"/>
      <c r="T372" s="253"/>
      <c r="AT372" s="254" t="s">
        <v>180</v>
      </c>
      <c r="AU372" s="254" t="s">
        <v>81</v>
      </c>
      <c r="AV372" s="15" t="s">
        <v>179</v>
      </c>
      <c r="AW372" s="15" t="s">
        <v>30</v>
      </c>
      <c r="AX372" s="15" t="s">
        <v>81</v>
      </c>
      <c r="AY372" s="254" t="s">
        <v>172</v>
      </c>
    </row>
    <row r="373" spans="1:65" s="2" customFormat="1" ht="16.5" customHeight="1">
      <c r="A373" s="35"/>
      <c r="B373" s="36"/>
      <c r="C373" s="255" t="s">
        <v>398</v>
      </c>
      <c r="D373" s="255" t="s">
        <v>358</v>
      </c>
      <c r="E373" s="256" t="s">
        <v>2044</v>
      </c>
      <c r="F373" s="257" t="s">
        <v>2045</v>
      </c>
      <c r="G373" s="258" t="s">
        <v>245</v>
      </c>
      <c r="H373" s="259">
        <v>15</v>
      </c>
      <c r="I373" s="260"/>
      <c r="J373" s="261">
        <f>ROUND(I373*H373,2)</f>
        <v>0</v>
      </c>
      <c r="K373" s="257" t="s">
        <v>1</v>
      </c>
      <c r="L373" s="262"/>
      <c r="M373" s="263" t="s">
        <v>1</v>
      </c>
      <c r="N373" s="264" t="s">
        <v>38</v>
      </c>
      <c r="O373" s="72"/>
      <c r="P373" s="218">
        <f>O373*H373</f>
        <v>0</v>
      </c>
      <c r="Q373" s="218">
        <v>0</v>
      </c>
      <c r="R373" s="218">
        <f>Q373*H373</f>
        <v>0</v>
      </c>
      <c r="S373" s="218">
        <v>0</v>
      </c>
      <c r="T373" s="219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220" t="s">
        <v>205</v>
      </c>
      <c r="AT373" s="220" t="s">
        <v>358</v>
      </c>
      <c r="AU373" s="220" t="s">
        <v>81</v>
      </c>
      <c r="AY373" s="18" t="s">
        <v>172</v>
      </c>
      <c r="BE373" s="221">
        <f>IF(N373="základní",J373,0)</f>
        <v>0</v>
      </c>
      <c r="BF373" s="221">
        <f>IF(N373="snížená",J373,0)</f>
        <v>0</v>
      </c>
      <c r="BG373" s="221">
        <f>IF(N373="zákl. přenesená",J373,0)</f>
        <v>0</v>
      </c>
      <c r="BH373" s="221">
        <f>IF(N373="sníž. přenesená",J373,0)</f>
        <v>0</v>
      </c>
      <c r="BI373" s="221">
        <f>IF(N373="nulová",J373,0)</f>
        <v>0</v>
      </c>
      <c r="BJ373" s="18" t="s">
        <v>81</v>
      </c>
      <c r="BK373" s="221">
        <f>ROUND(I373*H373,2)</f>
        <v>0</v>
      </c>
      <c r="BL373" s="18" t="s">
        <v>179</v>
      </c>
      <c r="BM373" s="220" t="s">
        <v>2046</v>
      </c>
    </row>
    <row r="374" spans="1:65" s="13" customFormat="1">
      <c r="B374" s="222"/>
      <c r="C374" s="223"/>
      <c r="D374" s="224" t="s">
        <v>180</v>
      </c>
      <c r="E374" s="225" t="s">
        <v>1</v>
      </c>
      <c r="F374" s="226" t="s">
        <v>2047</v>
      </c>
      <c r="G374" s="223"/>
      <c r="H374" s="225" t="s">
        <v>1</v>
      </c>
      <c r="I374" s="227"/>
      <c r="J374" s="223"/>
      <c r="K374" s="223"/>
      <c r="L374" s="228"/>
      <c r="M374" s="229"/>
      <c r="N374" s="230"/>
      <c r="O374" s="230"/>
      <c r="P374" s="230"/>
      <c r="Q374" s="230"/>
      <c r="R374" s="230"/>
      <c r="S374" s="230"/>
      <c r="T374" s="231"/>
      <c r="AT374" s="232" t="s">
        <v>180</v>
      </c>
      <c r="AU374" s="232" t="s">
        <v>81</v>
      </c>
      <c r="AV374" s="13" t="s">
        <v>81</v>
      </c>
      <c r="AW374" s="13" t="s">
        <v>30</v>
      </c>
      <c r="AX374" s="13" t="s">
        <v>73</v>
      </c>
      <c r="AY374" s="232" t="s">
        <v>172</v>
      </c>
    </row>
    <row r="375" spans="1:65" s="14" customFormat="1">
      <c r="B375" s="233"/>
      <c r="C375" s="234"/>
      <c r="D375" s="224" t="s">
        <v>180</v>
      </c>
      <c r="E375" s="235" t="s">
        <v>1</v>
      </c>
      <c r="F375" s="236" t="s">
        <v>8</v>
      </c>
      <c r="G375" s="234"/>
      <c r="H375" s="237">
        <v>15</v>
      </c>
      <c r="I375" s="238"/>
      <c r="J375" s="234"/>
      <c r="K375" s="234"/>
      <c r="L375" s="239"/>
      <c r="M375" s="240"/>
      <c r="N375" s="241"/>
      <c r="O375" s="241"/>
      <c r="P375" s="241"/>
      <c r="Q375" s="241"/>
      <c r="R375" s="241"/>
      <c r="S375" s="241"/>
      <c r="T375" s="242"/>
      <c r="AT375" s="243" t="s">
        <v>180</v>
      </c>
      <c r="AU375" s="243" t="s">
        <v>81</v>
      </c>
      <c r="AV375" s="14" t="s">
        <v>83</v>
      </c>
      <c r="AW375" s="14" t="s">
        <v>30</v>
      </c>
      <c r="AX375" s="14" t="s">
        <v>73</v>
      </c>
      <c r="AY375" s="243" t="s">
        <v>172</v>
      </c>
    </row>
    <row r="376" spans="1:65" s="15" customFormat="1">
      <c r="B376" s="244"/>
      <c r="C376" s="245"/>
      <c r="D376" s="224" t="s">
        <v>180</v>
      </c>
      <c r="E376" s="246" t="s">
        <v>1</v>
      </c>
      <c r="F376" s="247" t="s">
        <v>186</v>
      </c>
      <c r="G376" s="245"/>
      <c r="H376" s="248">
        <v>15</v>
      </c>
      <c r="I376" s="249"/>
      <c r="J376" s="245"/>
      <c r="K376" s="245"/>
      <c r="L376" s="250"/>
      <c r="M376" s="251"/>
      <c r="N376" s="252"/>
      <c r="O376" s="252"/>
      <c r="P376" s="252"/>
      <c r="Q376" s="252"/>
      <c r="R376" s="252"/>
      <c r="S376" s="252"/>
      <c r="T376" s="253"/>
      <c r="AT376" s="254" t="s">
        <v>180</v>
      </c>
      <c r="AU376" s="254" t="s">
        <v>81</v>
      </c>
      <c r="AV376" s="15" t="s">
        <v>179</v>
      </c>
      <c r="AW376" s="15" t="s">
        <v>30</v>
      </c>
      <c r="AX376" s="15" t="s">
        <v>81</v>
      </c>
      <c r="AY376" s="254" t="s">
        <v>172</v>
      </c>
    </row>
    <row r="377" spans="1:65" s="12" customFormat="1" ht="25.9" customHeight="1">
      <c r="B377" s="193"/>
      <c r="C377" s="194"/>
      <c r="D377" s="195" t="s">
        <v>72</v>
      </c>
      <c r="E377" s="196" t="s">
        <v>2048</v>
      </c>
      <c r="F377" s="196" t="s">
        <v>2049</v>
      </c>
      <c r="G377" s="194"/>
      <c r="H377" s="194"/>
      <c r="I377" s="197"/>
      <c r="J377" s="198">
        <f>BK377</f>
        <v>0</v>
      </c>
      <c r="K377" s="194"/>
      <c r="L377" s="199"/>
      <c r="M377" s="200"/>
      <c r="N377" s="201"/>
      <c r="O377" s="201"/>
      <c r="P377" s="202">
        <f>SUM(P378:P402)</f>
        <v>0</v>
      </c>
      <c r="Q377" s="201"/>
      <c r="R377" s="202">
        <f>SUM(R378:R402)</f>
        <v>0</v>
      </c>
      <c r="S377" s="201"/>
      <c r="T377" s="203">
        <f>SUM(T378:T402)</f>
        <v>0</v>
      </c>
      <c r="AR377" s="204" t="s">
        <v>81</v>
      </c>
      <c r="AT377" s="205" t="s">
        <v>72</v>
      </c>
      <c r="AU377" s="205" t="s">
        <v>73</v>
      </c>
      <c r="AY377" s="204" t="s">
        <v>172</v>
      </c>
      <c r="BK377" s="206">
        <f>SUM(BK378:BK402)</f>
        <v>0</v>
      </c>
    </row>
    <row r="378" spans="1:65" s="2" customFormat="1" ht="21.75" customHeight="1">
      <c r="A378" s="35"/>
      <c r="B378" s="36"/>
      <c r="C378" s="209" t="s">
        <v>564</v>
      </c>
      <c r="D378" s="209" t="s">
        <v>174</v>
      </c>
      <c r="E378" s="210" t="s">
        <v>2050</v>
      </c>
      <c r="F378" s="211" t="s">
        <v>2051</v>
      </c>
      <c r="G378" s="212" t="s">
        <v>1370</v>
      </c>
      <c r="H378" s="213">
        <v>30</v>
      </c>
      <c r="I378" s="214"/>
      <c r="J378" s="215">
        <f>ROUND(I378*H378,2)</f>
        <v>0</v>
      </c>
      <c r="K378" s="211" t="s">
        <v>1</v>
      </c>
      <c r="L378" s="40"/>
      <c r="M378" s="216" t="s">
        <v>1</v>
      </c>
      <c r="N378" s="217" t="s">
        <v>38</v>
      </c>
      <c r="O378" s="72"/>
      <c r="P378" s="218">
        <f>O378*H378</f>
        <v>0</v>
      </c>
      <c r="Q378" s="218">
        <v>0</v>
      </c>
      <c r="R378" s="218">
        <f>Q378*H378</f>
        <v>0</v>
      </c>
      <c r="S378" s="218">
        <v>0</v>
      </c>
      <c r="T378" s="219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220" t="s">
        <v>179</v>
      </c>
      <c r="AT378" s="220" t="s">
        <v>174</v>
      </c>
      <c r="AU378" s="220" t="s">
        <v>81</v>
      </c>
      <c r="AY378" s="18" t="s">
        <v>172</v>
      </c>
      <c r="BE378" s="221">
        <f>IF(N378="základní",J378,0)</f>
        <v>0</v>
      </c>
      <c r="BF378" s="221">
        <f>IF(N378="snížená",J378,0)</f>
        <v>0</v>
      </c>
      <c r="BG378" s="221">
        <f>IF(N378="zákl. přenesená",J378,0)</f>
        <v>0</v>
      </c>
      <c r="BH378" s="221">
        <f>IF(N378="sníž. přenesená",J378,0)</f>
        <v>0</v>
      </c>
      <c r="BI378" s="221">
        <f>IF(N378="nulová",J378,0)</f>
        <v>0</v>
      </c>
      <c r="BJ378" s="18" t="s">
        <v>81</v>
      </c>
      <c r="BK378" s="221">
        <f>ROUND(I378*H378,2)</f>
        <v>0</v>
      </c>
      <c r="BL378" s="18" t="s">
        <v>179</v>
      </c>
      <c r="BM378" s="220" t="s">
        <v>653</v>
      </c>
    </row>
    <row r="379" spans="1:65" s="2" customFormat="1" ht="21.75" customHeight="1">
      <c r="A379" s="35"/>
      <c r="B379" s="36"/>
      <c r="C379" s="209" t="s">
        <v>411</v>
      </c>
      <c r="D379" s="209" t="s">
        <v>174</v>
      </c>
      <c r="E379" s="210" t="s">
        <v>2052</v>
      </c>
      <c r="F379" s="211" t="s">
        <v>2053</v>
      </c>
      <c r="G379" s="212" t="s">
        <v>1370</v>
      </c>
      <c r="H379" s="213">
        <v>10</v>
      </c>
      <c r="I379" s="214"/>
      <c r="J379" s="215">
        <f>ROUND(I379*H379,2)</f>
        <v>0</v>
      </c>
      <c r="K379" s="211" t="s">
        <v>1</v>
      </c>
      <c r="L379" s="40"/>
      <c r="M379" s="216" t="s">
        <v>1</v>
      </c>
      <c r="N379" s="217" t="s">
        <v>38</v>
      </c>
      <c r="O379" s="72"/>
      <c r="P379" s="218">
        <f>O379*H379</f>
        <v>0</v>
      </c>
      <c r="Q379" s="218">
        <v>0</v>
      </c>
      <c r="R379" s="218">
        <f>Q379*H379</f>
        <v>0</v>
      </c>
      <c r="S379" s="218">
        <v>0</v>
      </c>
      <c r="T379" s="219">
        <f>S379*H379</f>
        <v>0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220" t="s">
        <v>179</v>
      </c>
      <c r="AT379" s="220" t="s">
        <v>174</v>
      </c>
      <c r="AU379" s="220" t="s">
        <v>81</v>
      </c>
      <c r="AY379" s="18" t="s">
        <v>172</v>
      </c>
      <c r="BE379" s="221">
        <f>IF(N379="základní",J379,0)</f>
        <v>0</v>
      </c>
      <c r="BF379" s="221">
        <f>IF(N379="snížená",J379,0)</f>
        <v>0</v>
      </c>
      <c r="BG379" s="221">
        <f>IF(N379="zákl. přenesená",J379,0)</f>
        <v>0</v>
      </c>
      <c r="BH379" s="221">
        <f>IF(N379="sníž. přenesená",J379,0)</f>
        <v>0</v>
      </c>
      <c r="BI379" s="221">
        <f>IF(N379="nulová",J379,0)</f>
        <v>0</v>
      </c>
      <c r="BJ379" s="18" t="s">
        <v>81</v>
      </c>
      <c r="BK379" s="221">
        <f>ROUND(I379*H379,2)</f>
        <v>0</v>
      </c>
      <c r="BL379" s="18" t="s">
        <v>179</v>
      </c>
      <c r="BM379" s="220" t="s">
        <v>659</v>
      </c>
    </row>
    <row r="380" spans="1:65" s="13" customFormat="1">
      <c r="B380" s="222"/>
      <c r="C380" s="223"/>
      <c r="D380" s="224" t="s">
        <v>180</v>
      </c>
      <c r="E380" s="225" t="s">
        <v>1</v>
      </c>
      <c r="F380" s="226" t="s">
        <v>2054</v>
      </c>
      <c r="G380" s="223"/>
      <c r="H380" s="225" t="s">
        <v>1</v>
      </c>
      <c r="I380" s="227"/>
      <c r="J380" s="223"/>
      <c r="K380" s="223"/>
      <c r="L380" s="228"/>
      <c r="M380" s="229"/>
      <c r="N380" s="230"/>
      <c r="O380" s="230"/>
      <c r="P380" s="230"/>
      <c r="Q380" s="230"/>
      <c r="R380" s="230"/>
      <c r="S380" s="230"/>
      <c r="T380" s="231"/>
      <c r="AT380" s="232" t="s">
        <v>180</v>
      </c>
      <c r="AU380" s="232" t="s">
        <v>81</v>
      </c>
      <c r="AV380" s="13" t="s">
        <v>81</v>
      </c>
      <c r="AW380" s="13" t="s">
        <v>30</v>
      </c>
      <c r="AX380" s="13" t="s">
        <v>73</v>
      </c>
      <c r="AY380" s="232" t="s">
        <v>172</v>
      </c>
    </row>
    <row r="381" spans="1:65" s="14" customFormat="1">
      <c r="B381" s="233"/>
      <c r="C381" s="234"/>
      <c r="D381" s="224" t="s">
        <v>180</v>
      </c>
      <c r="E381" s="235" t="s">
        <v>1</v>
      </c>
      <c r="F381" s="236" t="s">
        <v>208</v>
      </c>
      <c r="G381" s="234"/>
      <c r="H381" s="237">
        <v>10</v>
      </c>
      <c r="I381" s="238"/>
      <c r="J381" s="234"/>
      <c r="K381" s="234"/>
      <c r="L381" s="239"/>
      <c r="M381" s="240"/>
      <c r="N381" s="241"/>
      <c r="O381" s="241"/>
      <c r="P381" s="241"/>
      <c r="Q381" s="241"/>
      <c r="R381" s="241"/>
      <c r="S381" s="241"/>
      <c r="T381" s="242"/>
      <c r="AT381" s="243" t="s">
        <v>180</v>
      </c>
      <c r="AU381" s="243" t="s">
        <v>81</v>
      </c>
      <c r="AV381" s="14" t="s">
        <v>83</v>
      </c>
      <c r="AW381" s="14" t="s">
        <v>30</v>
      </c>
      <c r="AX381" s="14" t="s">
        <v>73</v>
      </c>
      <c r="AY381" s="243" t="s">
        <v>172</v>
      </c>
    </row>
    <row r="382" spans="1:65" s="15" customFormat="1">
      <c r="B382" s="244"/>
      <c r="C382" s="245"/>
      <c r="D382" s="224" t="s">
        <v>180</v>
      </c>
      <c r="E382" s="246" t="s">
        <v>1</v>
      </c>
      <c r="F382" s="247" t="s">
        <v>186</v>
      </c>
      <c r="G382" s="245"/>
      <c r="H382" s="248">
        <v>10</v>
      </c>
      <c r="I382" s="249"/>
      <c r="J382" s="245"/>
      <c r="K382" s="245"/>
      <c r="L382" s="250"/>
      <c r="M382" s="251"/>
      <c r="N382" s="252"/>
      <c r="O382" s="252"/>
      <c r="P382" s="252"/>
      <c r="Q382" s="252"/>
      <c r="R382" s="252"/>
      <c r="S382" s="252"/>
      <c r="T382" s="253"/>
      <c r="AT382" s="254" t="s">
        <v>180</v>
      </c>
      <c r="AU382" s="254" t="s">
        <v>81</v>
      </c>
      <c r="AV382" s="15" t="s">
        <v>179</v>
      </c>
      <c r="AW382" s="15" t="s">
        <v>30</v>
      </c>
      <c r="AX382" s="15" t="s">
        <v>81</v>
      </c>
      <c r="AY382" s="254" t="s">
        <v>172</v>
      </c>
    </row>
    <row r="383" spans="1:65" s="2" customFormat="1" ht="21.75" customHeight="1">
      <c r="A383" s="35"/>
      <c r="B383" s="36"/>
      <c r="C383" s="209" t="s">
        <v>578</v>
      </c>
      <c r="D383" s="209" t="s">
        <v>174</v>
      </c>
      <c r="E383" s="210" t="s">
        <v>2055</v>
      </c>
      <c r="F383" s="211" t="s">
        <v>2056</v>
      </c>
      <c r="G383" s="212" t="s">
        <v>1370</v>
      </c>
      <c r="H383" s="213">
        <v>10</v>
      </c>
      <c r="I383" s="214"/>
      <c r="J383" s="215">
        <f>ROUND(I383*H383,2)</f>
        <v>0</v>
      </c>
      <c r="K383" s="211" t="s">
        <v>1</v>
      </c>
      <c r="L383" s="40"/>
      <c r="M383" s="216" t="s">
        <v>1</v>
      </c>
      <c r="N383" s="217" t="s">
        <v>38</v>
      </c>
      <c r="O383" s="72"/>
      <c r="P383" s="218">
        <f>O383*H383</f>
        <v>0</v>
      </c>
      <c r="Q383" s="218">
        <v>0</v>
      </c>
      <c r="R383" s="218">
        <f>Q383*H383</f>
        <v>0</v>
      </c>
      <c r="S383" s="218">
        <v>0</v>
      </c>
      <c r="T383" s="219">
        <f>S383*H383</f>
        <v>0</v>
      </c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R383" s="220" t="s">
        <v>179</v>
      </c>
      <c r="AT383" s="220" t="s">
        <v>174</v>
      </c>
      <c r="AU383" s="220" t="s">
        <v>81</v>
      </c>
      <c r="AY383" s="18" t="s">
        <v>172</v>
      </c>
      <c r="BE383" s="221">
        <f>IF(N383="základní",J383,0)</f>
        <v>0</v>
      </c>
      <c r="BF383" s="221">
        <f>IF(N383="snížená",J383,0)</f>
        <v>0</v>
      </c>
      <c r="BG383" s="221">
        <f>IF(N383="zákl. přenesená",J383,0)</f>
        <v>0</v>
      </c>
      <c r="BH383" s="221">
        <f>IF(N383="sníž. přenesená",J383,0)</f>
        <v>0</v>
      </c>
      <c r="BI383" s="221">
        <f>IF(N383="nulová",J383,0)</f>
        <v>0</v>
      </c>
      <c r="BJ383" s="18" t="s">
        <v>81</v>
      </c>
      <c r="BK383" s="221">
        <f>ROUND(I383*H383,2)</f>
        <v>0</v>
      </c>
      <c r="BL383" s="18" t="s">
        <v>179</v>
      </c>
      <c r="BM383" s="220" t="s">
        <v>662</v>
      </c>
    </row>
    <row r="384" spans="1:65" s="13" customFormat="1">
      <c r="B384" s="222"/>
      <c r="C384" s="223"/>
      <c r="D384" s="224" t="s">
        <v>180</v>
      </c>
      <c r="E384" s="225" t="s">
        <v>1</v>
      </c>
      <c r="F384" s="226" t="s">
        <v>2054</v>
      </c>
      <c r="G384" s="223"/>
      <c r="H384" s="225" t="s">
        <v>1</v>
      </c>
      <c r="I384" s="227"/>
      <c r="J384" s="223"/>
      <c r="K384" s="223"/>
      <c r="L384" s="228"/>
      <c r="M384" s="229"/>
      <c r="N384" s="230"/>
      <c r="O384" s="230"/>
      <c r="P384" s="230"/>
      <c r="Q384" s="230"/>
      <c r="R384" s="230"/>
      <c r="S384" s="230"/>
      <c r="T384" s="231"/>
      <c r="AT384" s="232" t="s">
        <v>180</v>
      </c>
      <c r="AU384" s="232" t="s">
        <v>81</v>
      </c>
      <c r="AV384" s="13" t="s">
        <v>81</v>
      </c>
      <c r="AW384" s="13" t="s">
        <v>30</v>
      </c>
      <c r="AX384" s="13" t="s">
        <v>73</v>
      </c>
      <c r="AY384" s="232" t="s">
        <v>172</v>
      </c>
    </row>
    <row r="385" spans="1:65" s="14" customFormat="1">
      <c r="B385" s="233"/>
      <c r="C385" s="234"/>
      <c r="D385" s="224" t="s">
        <v>180</v>
      </c>
      <c r="E385" s="235" t="s">
        <v>1</v>
      </c>
      <c r="F385" s="236" t="s">
        <v>208</v>
      </c>
      <c r="G385" s="234"/>
      <c r="H385" s="237">
        <v>10</v>
      </c>
      <c r="I385" s="238"/>
      <c r="J385" s="234"/>
      <c r="K385" s="234"/>
      <c r="L385" s="239"/>
      <c r="M385" s="240"/>
      <c r="N385" s="241"/>
      <c r="O385" s="241"/>
      <c r="P385" s="241"/>
      <c r="Q385" s="241"/>
      <c r="R385" s="241"/>
      <c r="S385" s="241"/>
      <c r="T385" s="242"/>
      <c r="AT385" s="243" t="s">
        <v>180</v>
      </c>
      <c r="AU385" s="243" t="s">
        <v>81</v>
      </c>
      <c r="AV385" s="14" t="s">
        <v>83</v>
      </c>
      <c r="AW385" s="14" t="s">
        <v>30</v>
      </c>
      <c r="AX385" s="14" t="s">
        <v>73</v>
      </c>
      <c r="AY385" s="243" t="s">
        <v>172</v>
      </c>
    </row>
    <row r="386" spans="1:65" s="15" customFormat="1">
      <c r="B386" s="244"/>
      <c r="C386" s="245"/>
      <c r="D386" s="224" t="s">
        <v>180</v>
      </c>
      <c r="E386" s="246" t="s">
        <v>1</v>
      </c>
      <c r="F386" s="247" t="s">
        <v>186</v>
      </c>
      <c r="G386" s="245"/>
      <c r="H386" s="248">
        <v>10</v>
      </c>
      <c r="I386" s="249"/>
      <c r="J386" s="245"/>
      <c r="K386" s="245"/>
      <c r="L386" s="250"/>
      <c r="M386" s="251"/>
      <c r="N386" s="252"/>
      <c r="O386" s="252"/>
      <c r="P386" s="252"/>
      <c r="Q386" s="252"/>
      <c r="R386" s="252"/>
      <c r="S386" s="252"/>
      <c r="T386" s="253"/>
      <c r="AT386" s="254" t="s">
        <v>180</v>
      </c>
      <c r="AU386" s="254" t="s">
        <v>81</v>
      </c>
      <c r="AV386" s="15" t="s">
        <v>179</v>
      </c>
      <c r="AW386" s="15" t="s">
        <v>30</v>
      </c>
      <c r="AX386" s="15" t="s">
        <v>81</v>
      </c>
      <c r="AY386" s="254" t="s">
        <v>172</v>
      </c>
    </row>
    <row r="387" spans="1:65" s="2" customFormat="1" ht="16.5" customHeight="1">
      <c r="A387" s="35"/>
      <c r="B387" s="36"/>
      <c r="C387" s="209" t="s">
        <v>433</v>
      </c>
      <c r="D387" s="209" t="s">
        <v>174</v>
      </c>
      <c r="E387" s="210" t="s">
        <v>2057</v>
      </c>
      <c r="F387" s="211" t="s">
        <v>2058</v>
      </c>
      <c r="G387" s="212" t="s">
        <v>1370</v>
      </c>
      <c r="H387" s="213">
        <v>1</v>
      </c>
      <c r="I387" s="214"/>
      <c r="J387" s="215">
        <f>ROUND(I387*H387,2)</f>
        <v>0</v>
      </c>
      <c r="K387" s="211" t="s">
        <v>1</v>
      </c>
      <c r="L387" s="40"/>
      <c r="M387" s="216" t="s">
        <v>1</v>
      </c>
      <c r="N387" s="217" t="s">
        <v>38</v>
      </c>
      <c r="O387" s="72"/>
      <c r="P387" s="218">
        <f>O387*H387</f>
        <v>0</v>
      </c>
      <c r="Q387" s="218">
        <v>0</v>
      </c>
      <c r="R387" s="218">
        <f>Q387*H387</f>
        <v>0</v>
      </c>
      <c r="S387" s="218">
        <v>0</v>
      </c>
      <c r="T387" s="219">
        <f>S387*H387</f>
        <v>0</v>
      </c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R387" s="220" t="s">
        <v>179</v>
      </c>
      <c r="AT387" s="220" t="s">
        <v>174</v>
      </c>
      <c r="AU387" s="220" t="s">
        <v>81</v>
      </c>
      <c r="AY387" s="18" t="s">
        <v>172</v>
      </c>
      <c r="BE387" s="221">
        <f>IF(N387="základní",J387,0)</f>
        <v>0</v>
      </c>
      <c r="BF387" s="221">
        <f>IF(N387="snížená",J387,0)</f>
        <v>0</v>
      </c>
      <c r="BG387" s="221">
        <f>IF(N387="zákl. přenesená",J387,0)</f>
        <v>0</v>
      </c>
      <c r="BH387" s="221">
        <f>IF(N387="sníž. přenesená",J387,0)</f>
        <v>0</v>
      </c>
      <c r="BI387" s="221">
        <f>IF(N387="nulová",J387,0)</f>
        <v>0</v>
      </c>
      <c r="BJ387" s="18" t="s">
        <v>81</v>
      </c>
      <c r="BK387" s="221">
        <f>ROUND(I387*H387,2)</f>
        <v>0</v>
      </c>
      <c r="BL387" s="18" t="s">
        <v>179</v>
      </c>
      <c r="BM387" s="220" t="s">
        <v>666</v>
      </c>
    </row>
    <row r="388" spans="1:65" s="13" customFormat="1">
      <c r="B388" s="222"/>
      <c r="C388" s="223"/>
      <c r="D388" s="224" t="s">
        <v>180</v>
      </c>
      <c r="E388" s="225" t="s">
        <v>1</v>
      </c>
      <c r="F388" s="226" t="s">
        <v>2059</v>
      </c>
      <c r="G388" s="223"/>
      <c r="H388" s="225" t="s">
        <v>1</v>
      </c>
      <c r="I388" s="227"/>
      <c r="J388" s="223"/>
      <c r="K388" s="223"/>
      <c r="L388" s="228"/>
      <c r="M388" s="229"/>
      <c r="N388" s="230"/>
      <c r="O388" s="230"/>
      <c r="P388" s="230"/>
      <c r="Q388" s="230"/>
      <c r="R388" s="230"/>
      <c r="S388" s="230"/>
      <c r="T388" s="231"/>
      <c r="AT388" s="232" t="s">
        <v>180</v>
      </c>
      <c r="AU388" s="232" t="s">
        <v>81</v>
      </c>
      <c r="AV388" s="13" t="s">
        <v>81</v>
      </c>
      <c r="AW388" s="13" t="s">
        <v>30</v>
      </c>
      <c r="AX388" s="13" t="s">
        <v>73</v>
      </c>
      <c r="AY388" s="232" t="s">
        <v>172</v>
      </c>
    </row>
    <row r="389" spans="1:65" s="14" customFormat="1">
      <c r="B389" s="233"/>
      <c r="C389" s="234"/>
      <c r="D389" s="224" t="s">
        <v>180</v>
      </c>
      <c r="E389" s="235" t="s">
        <v>1</v>
      </c>
      <c r="F389" s="236" t="s">
        <v>81</v>
      </c>
      <c r="G389" s="234"/>
      <c r="H389" s="237">
        <v>1</v>
      </c>
      <c r="I389" s="238"/>
      <c r="J389" s="234"/>
      <c r="K389" s="234"/>
      <c r="L389" s="239"/>
      <c r="M389" s="240"/>
      <c r="N389" s="241"/>
      <c r="O389" s="241"/>
      <c r="P389" s="241"/>
      <c r="Q389" s="241"/>
      <c r="R389" s="241"/>
      <c r="S389" s="241"/>
      <c r="T389" s="242"/>
      <c r="AT389" s="243" t="s">
        <v>180</v>
      </c>
      <c r="AU389" s="243" t="s">
        <v>81</v>
      </c>
      <c r="AV389" s="14" t="s">
        <v>83</v>
      </c>
      <c r="AW389" s="14" t="s">
        <v>30</v>
      </c>
      <c r="AX389" s="14" t="s">
        <v>73</v>
      </c>
      <c r="AY389" s="243" t="s">
        <v>172</v>
      </c>
    </row>
    <row r="390" spans="1:65" s="15" customFormat="1">
      <c r="B390" s="244"/>
      <c r="C390" s="245"/>
      <c r="D390" s="224" t="s">
        <v>180</v>
      </c>
      <c r="E390" s="246" t="s">
        <v>1</v>
      </c>
      <c r="F390" s="247" t="s">
        <v>186</v>
      </c>
      <c r="G390" s="245"/>
      <c r="H390" s="248">
        <v>1</v>
      </c>
      <c r="I390" s="249"/>
      <c r="J390" s="245"/>
      <c r="K390" s="245"/>
      <c r="L390" s="250"/>
      <c r="M390" s="251"/>
      <c r="N390" s="252"/>
      <c r="O390" s="252"/>
      <c r="P390" s="252"/>
      <c r="Q390" s="252"/>
      <c r="R390" s="252"/>
      <c r="S390" s="252"/>
      <c r="T390" s="253"/>
      <c r="AT390" s="254" t="s">
        <v>180</v>
      </c>
      <c r="AU390" s="254" t="s">
        <v>81</v>
      </c>
      <c r="AV390" s="15" t="s">
        <v>179</v>
      </c>
      <c r="AW390" s="15" t="s">
        <v>30</v>
      </c>
      <c r="AX390" s="15" t="s">
        <v>81</v>
      </c>
      <c r="AY390" s="254" t="s">
        <v>172</v>
      </c>
    </row>
    <row r="391" spans="1:65" s="2" customFormat="1" ht="16.5" customHeight="1">
      <c r="A391" s="35"/>
      <c r="B391" s="36"/>
      <c r="C391" s="209" t="s">
        <v>585</v>
      </c>
      <c r="D391" s="209" t="s">
        <v>174</v>
      </c>
      <c r="E391" s="210" t="s">
        <v>2060</v>
      </c>
      <c r="F391" s="211" t="s">
        <v>2061</v>
      </c>
      <c r="G391" s="212" t="s">
        <v>1370</v>
      </c>
      <c r="H391" s="213">
        <v>1</v>
      </c>
      <c r="I391" s="214"/>
      <c r="J391" s="215">
        <f>ROUND(I391*H391,2)</f>
        <v>0</v>
      </c>
      <c r="K391" s="211" t="s">
        <v>1</v>
      </c>
      <c r="L391" s="40"/>
      <c r="M391" s="216" t="s">
        <v>1</v>
      </c>
      <c r="N391" s="217" t="s">
        <v>38</v>
      </c>
      <c r="O391" s="72"/>
      <c r="P391" s="218">
        <f>O391*H391</f>
        <v>0</v>
      </c>
      <c r="Q391" s="218">
        <v>0</v>
      </c>
      <c r="R391" s="218">
        <f>Q391*H391</f>
        <v>0</v>
      </c>
      <c r="S391" s="218">
        <v>0</v>
      </c>
      <c r="T391" s="219">
        <f>S391*H391</f>
        <v>0</v>
      </c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R391" s="220" t="s">
        <v>179</v>
      </c>
      <c r="AT391" s="220" t="s">
        <v>174</v>
      </c>
      <c r="AU391" s="220" t="s">
        <v>81</v>
      </c>
      <c r="AY391" s="18" t="s">
        <v>172</v>
      </c>
      <c r="BE391" s="221">
        <f>IF(N391="základní",J391,0)</f>
        <v>0</v>
      </c>
      <c r="BF391" s="221">
        <f>IF(N391="snížená",J391,0)</f>
        <v>0</v>
      </c>
      <c r="BG391" s="221">
        <f>IF(N391="zákl. přenesená",J391,0)</f>
        <v>0</v>
      </c>
      <c r="BH391" s="221">
        <f>IF(N391="sníž. přenesená",J391,0)</f>
        <v>0</v>
      </c>
      <c r="BI391" s="221">
        <f>IF(N391="nulová",J391,0)</f>
        <v>0</v>
      </c>
      <c r="BJ391" s="18" t="s">
        <v>81</v>
      </c>
      <c r="BK391" s="221">
        <f>ROUND(I391*H391,2)</f>
        <v>0</v>
      </c>
      <c r="BL391" s="18" t="s">
        <v>179</v>
      </c>
      <c r="BM391" s="220" t="s">
        <v>670</v>
      </c>
    </row>
    <row r="392" spans="1:65" s="13" customFormat="1">
      <c r="B392" s="222"/>
      <c r="C392" s="223"/>
      <c r="D392" s="224" t="s">
        <v>180</v>
      </c>
      <c r="E392" s="225" t="s">
        <v>1</v>
      </c>
      <c r="F392" s="226" t="s">
        <v>2062</v>
      </c>
      <c r="G392" s="223"/>
      <c r="H392" s="225" t="s">
        <v>1</v>
      </c>
      <c r="I392" s="227"/>
      <c r="J392" s="223"/>
      <c r="K392" s="223"/>
      <c r="L392" s="228"/>
      <c r="M392" s="229"/>
      <c r="N392" s="230"/>
      <c r="O392" s="230"/>
      <c r="P392" s="230"/>
      <c r="Q392" s="230"/>
      <c r="R392" s="230"/>
      <c r="S392" s="230"/>
      <c r="T392" s="231"/>
      <c r="AT392" s="232" t="s">
        <v>180</v>
      </c>
      <c r="AU392" s="232" t="s">
        <v>81</v>
      </c>
      <c r="AV392" s="13" t="s">
        <v>81</v>
      </c>
      <c r="AW392" s="13" t="s">
        <v>30</v>
      </c>
      <c r="AX392" s="13" t="s">
        <v>73</v>
      </c>
      <c r="AY392" s="232" t="s">
        <v>172</v>
      </c>
    </row>
    <row r="393" spans="1:65" s="14" customFormat="1">
      <c r="B393" s="233"/>
      <c r="C393" s="234"/>
      <c r="D393" s="224" t="s">
        <v>180</v>
      </c>
      <c r="E393" s="235" t="s">
        <v>1</v>
      </c>
      <c r="F393" s="236" t="s">
        <v>81</v>
      </c>
      <c r="G393" s="234"/>
      <c r="H393" s="237">
        <v>1</v>
      </c>
      <c r="I393" s="238"/>
      <c r="J393" s="234"/>
      <c r="K393" s="234"/>
      <c r="L393" s="239"/>
      <c r="M393" s="240"/>
      <c r="N393" s="241"/>
      <c r="O393" s="241"/>
      <c r="P393" s="241"/>
      <c r="Q393" s="241"/>
      <c r="R393" s="241"/>
      <c r="S393" s="241"/>
      <c r="T393" s="242"/>
      <c r="AT393" s="243" t="s">
        <v>180</v>
      </c>
      <c r="AU393" s="243" t="s">
        <v>81</v>
      </c>
      <c r="AV393" s="14" t="s">
        <v>83</v>
      </c>
      <c r="AW393" s="14" t="s">
        <v>30</v>
      </c>
      <c r="AX393" s="14" t="s">
        <v>73</v>
      </c>
      <c r="AY393" s="243" t="s">
        <v>172</v>
      </c>
    </row>
    <row r="394" spans="1:65" s="15" customFormat="1">
      <c r="B394" s="244"/>
      <c r="C394" s="245"/>
      <c r="D394" s="224" t="s">
        <v>180</v>
      </c>
      <c r="E394" s="246" t="s">
        <v>1</v>
      </c>
      <c r="F394" s="247" t="s">
        <v>186</v>
      </c>
      <c r="G394" s="245"/>
      <c r="H394" s="248">
        <v>1</v>
      </c>
      <c r="I394" s="249"/>
      <c r="J394" s="245"/>
      <c r="K394" s="245"/>
      <c r="L394" s="250"/>
      <c r="M394" s="251"/>
      <c r="N394" s="252"/>
      <c r="O394" s="252"/>
      <c r="P394" s="252"/>
      <c r="Q394" s="252"/>
      <c r="R394" s="252"/>
      <c r="S394" s="252"/>
      <c r="T394" s="253"/>
      <c r="AT394" s="254" t="s">
        <v>180</v>
      </c>
      <c r="AU394" s="254" t="s">
        <v>81</v>
      </c>
      <c r="AV394" s="15" t="s">
        <v>179</v>
      </c>
      <c r="AW394" s="15" t="s">
        <v>30</v>
      </c>
      <c r="AX394" s="15" t="s">
        <v>81</v>
      </c>
      <c r="AY394" s="254" t="s">
        <v>172</v>
      </c>
    </row>
    <row r="395" spans="1:65" s="2" customFormat="1" ht="21.75" customHeight="1">
      <c r="A395" s="35"/>
      <c r="B395" s="36"/>
      <c r="C395" s="209" t="s">
        <v>437</v>
      </c>
      <c r="D395" s="209" t="s">
        <v>174</v>
      </c>
      <c r="E395" s="210" t="s">
        <v>2063</v>
      </c>
      <c r="F395" s="211" t="s">
        <v>2064</v>
      </c>
      <c r="G395" s="212" t="s">
        <v>1370</v>
      </c>
      <c r="H395" s="213">
        <v>1</v>
      </c>
      <c r="I395" s="214"/>
      <c r="J395" s="215">
        <f>ROUND(I395*H395,2)</f>
        <v>0</v>
      </c>
      <c r="K395" s="211" t="s">
        <v>1</v>
      </c>
      <c r="L395" s="40"/>
      <c r="M395" s="216" t="s">
        <v>1</v>
      </c>
      <c r="N395" s="217" t="s">
        <v>38</v>
      </c>
      <c r="O395" s="72"/>
      <c r="P395" s="218">
        <f>O395*H395</f>
        <v>0</v>
      </c>
      <c r="Q395" s="218">
        <v>0</v>
      </c>
      <c r="R395" s="218">
        <f>Q395*H395</f>
        <v>0</v>
      </c>
      <c r="S395" s="218">
        <v>0</v>
      </c>
      <c r="T395" s="219">
        <f>S395*H395</f>
        <v>0</v>
      </c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R395" s="220" t="s">
        <v>179</v>
      </c>
      <c r="AT395" s="220" t="s">
        <v>174</v>
      </c>
      <c r="AU395" s="220" t="s">
        <v>81</v>
      </c>
      <c r="AY395" s="18" t="s">
        <v>172</v>
      </c>
      <c r="BE395" s="221">
        <f>IF(N395="základní",J395,0)</f>
        <v>0</v>
      </c>
      <c r="BF395" s="221">
        <f>IF(N395="snížená",J395,0)</f>
        <v>0</v>
      </c>
      <c r="BG395" s="221">
        <f>IF(N395="zákl. přenesená",J395,0)</f>
        <v>0</v>
      </c>
      <c r="BH395" s="221">
        <f>IF(N395="sníž. přenesená",J395,0)</f>
        <v>0</v>
      </c>
      <c r="BI395" s="221">
        <f>IF(N395="nulová",J395,0)</f>
        <v>0</v>
      </c>
      <c r="BJ395" s="18" t="s">
        <v>81</v>
      </c>
      <c r="BK395" s="221">
        <f>ROUND(I395*H395,2)</f>
        <v>0</v>
      </c>
      <c r="BL395" s="18" t="s">
        <v>179</v>
      </c>
      <c r="BM395" s="220" t="s">
        <v>673</v>
      </c>
    </row>
    <row r="396" spans="1:65" s="13" customFormat="1">
      <c r="B396" s="222"/>
      <c r="C396" s="223"/>
      <c r="D396" s="224" t="s">
        <v>180</v>
      </c>
      <c r="E396" s="225" t="s">
        <v>1</v>
      </c>
      <c r="F396" s="226" t="s">
        <v>2065</v>
      </c>
      <c r="G396" s="223"/>
      <c r="H396" s="225" t="s">
        <v>1</v>
      </c>
      <c r="I396" s="227"/>
      <c r="J396" s="223"/>
      <c r="K396" s="223"/>
      <c r="L396" s="228"/>
      <c r="M396" s="229"/>
      <c r="N396" s="230"/>
      <c r="O396" s="230"/>
      <c r="P396" s="230"/>
      <c r="Q396" s="230"/>
      <c r="R396" s="230"/>
      <c r="S396" s="230"/>
      <c r="T396" s="231"/>
      <c r="AT396" s="232" t="s">
        <v>180</v>
      </c>
      <c r="AU396" s="232" t="s">
        <v>81</v>
      </c>
      <c r="AV396" s="13" t="s">
        <v>81</v>
      </c>
      <c r="AW396" s="13" t="s">
        <v>30</v>
      </c>
      <c r="AX396" s="13" t="s">
        <v>73</v>
      </c>
      <c r="AY396" s="232" t="s">
        <v>172</v>
      </c>
    </row>
    <row r="397" spans="1:65" s="14" customFormat="1">
      <c r="B397" s="233"/>
      <c r="C397" s="234"/>
      <c r="D397" s="224" t="s">
        <v>180</v>
      </c>
      <c r="E397" s="235" t="s">
        <v>1</v>
      </c>
      <c r="F397" s="236" t="s">
        <v>81</v>
      </c>
      <c r="G397" s="234"/>
      <c r="H397" s="237">
        <v>1</v>
      </c>
      <c r="I397" s="238"/>
      <c r="J397" s="234"/>
      <c r="K397" s="234"/>
      <c r="L397" s="239"/>
      <c r="M397" s="240"/>
      <c r="N397" s="241"/>
      <c r="O397" s="241"/>
      <c r="P397" s="241"/>
      <c r="Q397" s="241"/>
      <c r="R397" s="241"/>
      <c r="S397" s="241"/>
      <c r="T397" s="242"/>
      <c r="AT397" s="243" t="s">
        <v>180</v>
      </c>
      <c r="AU397" s="243" t="s">
        <v>81</v>
      </c>
      <c r="AV397" s="14" t="s">
        <v>83</v>
      </c>
      <c r="AW397" s="14" t="s">
        <v>30</v>
      </c>
      <c r="AX397" s="14" t="s">
        <v>73</v>
      </c>
      <c r="AY397" s="243" t="s">
        <v>172</v>
      </c>
    </row>
    <row r="398" spans="1:65" s="15" customFormat="1">
      <c r="B398" s="244"/>
      <c r="C398" s="245"/>
      <c r="D398" s="224" t="s">
        <v>180</v>
      </c>
      <c r="E398" s="246" t="s">
        <v>1</v>
      </c>
      <c r="F398" s="247" t="s">
        <v>186</v>
      </c>
      <c r="G398" s="245"/>
      <c r="H398" s="248">
        <v>1</v>
      </c>
      <c r="I398" s="249"/>
      <c r="J398" s="245"/>
      <c r="K398" s="245"/>
      <c r="L398" s="250"/>
      <c r="M398" s="251"/>
      <c r="N398" s="252"/>
      <c r="O398" s="252"/>
      <c r="P398" s="252"/>
      <c r="Q398" s="252"/>
      <c r="R398" s="252"/>
      <c r="S398" s="252"/>
      <c r="T398" s="253"/>
      <c r="AT398" s="254" t="s">
        <v>180</v>
      </c>
      <c r="AU398" s="254" t="s">
        <v>81</v>
      </c>
      <c r="AV398" s="15" t="s">
        <v>179</v>
      </c>
      <c r="AW398" s="15" t="s">
        <v>30</v>
      </c>
      <c r="AX398" s="15" t="s">
        <v>81</v>
      </c>
      <c r="AY398" s="254" t="s">
        <v>172</v>
      </c>
    </row>
    <row r="399" spans="1:65" s="2" customFormat="1" ht="21.75" customHeight="1">
      <c r="A399" s="35"/>
      <c r="B399" s="36"/>
      <c r="C399" s="209" t="s">
        <v>595</v>
      </c>
      <c r="D399" s="209" t="s">
        <v>174</v>
      </c>
      <c r="E399" s="210" t="s">
        <v>2066</v>
      </c>
      <c r="F399" s="211" t="s">
        <v>2067</v>
      </c>
      <c r="G399" s="212" t="s">
        <v>1370</v>
      </c>
      <c r="H399" s="213">
        <v>1</v>
      </c>
      <c r="I399" s="214"/>
      <c r="J399" s="215">
        <f>ROUND(I399*H399,2)</f>
        <v>0</v>
      </c>
      <c r="K399" s="211" t="s">
        <v>1</v>
      </c>
      <c r="L399" s="40"/>
      <c r="M399" s="216" t="s">
        <v>1</v>
      </c>
      <c r="N399" s="217" t="s">
        <v>38</v>
      </c>
      <c r="O399" s="72"/>
      <c r="P399" s="218">
        <f>O399*H399</f>
        <v>0</v>
      </c>
      <c r="Q399" s="218">
        <v>0</v>
      </c>
      <c r="R399" s="218">
        <f>Q399*H399</f>
        <v>0</v>
      </c>
      <c r="S399" s="218">
        <v>0</v>
      </c>
      <c r="T399" s="219">
        <f>S399*H399</f>
        <v>0</v>
      </c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R399" s="220" t="s">
        <v>179</v>
      </c>
      <c r="AT399" s="220" t="s">
        <v>174</v>
      </c>
      <c r="AU399" s="220" t="s">
        <v>81</v>
      </c>
      <c r="AY399" s="18" t="s">
        <v>172</v>
      </c>
      <c r="BE399" s="221">
        <f>IF(N399="základní",J399,0)</f>
        <v>0</v>
      </c>
      <c r="BF399" s="221">
        <f>IF(N399="snížená",J399,0)</f>
        <v>0</v>
      </c>
      <c r="BG399" s="221">
        <f>IF(N399="zákl. přenesená",J399,0)</f>
        <v>0</v>
      </c>
      <c r="BH399" s="221">
        <f>IF(N399="sníž. přenesená",J399,0)</f>
        <v>0</v>
      </c>
      <c r="BI399" s="221">
        <f>IF(N399="nulová",J399,0)</f>
        <v>0</v>
      </c>
      <c r="BJ399" s="18" t="s">
        <v>81</v>
      </c>
      <c r="BK399" s="221">
        <f>ROUND(I399*H399,2)</f>
        <v>0</v>
      </c>
      <c r="BL399" s="18" t="s">
        <v>179</v>
      </c>
      <c r="BM399" s="220" t="s">
        <v>677</v>
      </c>
    </row>
    <row r="400" spans="1:65" s="13" customFormat="1">
      <c r="B400" s="222"/>
      <c r="C400" s="223"/>
      <c r="D400" s="224" t="s">
        <v>180</v>
      </c>
      <c r="E400" s="225" t="s">
        <v>1</v>
      </c>
      <c r="F400" s="226" t="s">
        <v>2065</v>
      </c>
      <c r="G400" s="223"/>
      <c r="H400" s="225" t="s">
        <v>1</v>
      </c>
      <c r="I400" s="227"/>
      <c r="J400" s="223"/>
      <c r="K400" s="223"/>
      <c r="L400" s="228"/>
      <c r="M400" s="229"/>
      <c r="N400" s="230"/>
      <c r="O400" s="230"/>
      <c r="P400" s="230"/>
      <c r="Q400" s="230"/>
      <c r="R400" s="230"/>
      <c r="S400" s="230"/>
      <c r="T400" s="231"/>
      <c r="AT400" s="232" t="s">
        <v>180</v>
      </c>
      <c r="AU400" s="232" t="s">
        <v>81</v>
      </c>
      <c r="AV400" s="13" t="s">
        <v>81</v>
      </c>
      <c r="AW400" s="13" t="s">
        <v>30</v>
      </c>
      <c r="AX400" s="13" t="s">
        <v>73</v>
      </c>
      <c r="AY400" s="232" t="s">
        <v>172</v>
      </c>
    </row>
    <row r="401" spans="1:65" s="14" customFormat="1">
      <c r="B401" s="233"/>
      <c r="C401" s="234"/>
      <c r="D401" s="224" t="s">
        <v>180</v>
      </c>
      <c r="E401" s="235" t="s">
        <v>1</v>
      </c>
      <c r="F401" s="236" t="s">
        <v>81</v>
      </c>
      <c r="G401" s="234"/>
      <c r="H401" s="237">
        <v>1</v>
      </c>
      <c r="I401" s="238"/>
      <c r="J401" s="234"/>
      <c r="K401" s="234"/>
      <c r="L401" s="239"/>
      <c r="M401" s="240"/>
      <c r="N401" s="241"/>
      <c r="O401" s="241"/>
      <c r="P401" s="241"/>
      <c r="Q401" s="241"/>
      <c r="R401" s="241"/>
      <c r="S401" s="241"/>
      <c r="T401" s="242"/>
      <c r="AT401" s="243" t="s">
        <v>180</v>
      </c>
      <c r="AU401" s="243" t="s">
        <v>81</v>
      </c>
      <c r="AV401" s="14" t="s">
        <v>83</v>
      </c>
      <c r="AW401" s="14" t="s">
        <v>30</v>
      </c>
      <c r="AX401" s="14" t="s">
        <v>73</v>
      </c>
      <c r="AY401" s="243" t="s">
        <v>172</v>
      </c>
    </row>
    <row r="402" spans="1:65" s="15" customFormat="1">
      <c r="B402" s="244"/>
      <c r="C402" s="245"/>
      <c r="D402" s="224" t="s">
        <v>180</v>
      </c>
      <c r="E402" s="246" t="s">
        <v>1</v>
      </c>
      <c r="F402" s="247" t="s">
        <v>186</v>
      </c>
      <c r="G402" s="245"/>
      <c r="H402" s="248">
        <v>1</v>
      </c>
      <c r="I402" s="249"/>
      <c r="J402" s="245"/>
      <c r="K402" s="245"/>
      <c r="L402" s="250"/>
      <c r="M402" s="251"/>
      <c r="N402" s="252"/>
      <c r="O402" s="252"/>
      <c r="P402" s="252"/>
      <c r="Q402" s="252"/>
      <c r="R402" s="252"/>
      <c r="S402" s="252"/>
      <c r="T402" s="253"/>
      <c r="AT402" s="254" t="s">
        <v>180</v>
      </c>
      <c r="AU402" s="254" t="s">
        <v>81</v>
      </c>
      <c r="AV402" s="15" t="s">
        <v>179</v>
      </c>
      <c r="AW402" s="15" t="s">
        <v>30</v>
      </c>
      <c r="AX402" s="15" t="s">
        <v>81</v>
      </c>
      <c r="AY402" s="254" t="s">
        <v>172</v>
      </c>
    </row>
    <row r="403" spans="1:65" s="12" customFormat="1" ht="25.9" customHeight="1">
      <c r="B403" s="193"/>
      <c r="C403" s="194"/>
      <c r="D403" s="195" t="s">
        <v>72</v>
      </c>
      <c r="E403" s="196" t="s">
        <v>2068</v>
      </c>
      <c r="F403" s="196" t="s">
        <v>2069</v>
      </c>
      <c r="G403" s="194"/>
      <c r="H403" s="194"/>
      <c r="I403" s="197"/>
      <c r="J403" s="198">
        <f>BK403</f>
        <v>0</v>
      </c>
      <c r="K403" s="194"/>
      <c r="L403" s="199"/>
      <c r="M403" s="200"/>
      <c r="N403" s="201"/>
      <c r="O403" s="201"/>
      <c r="P403" s="202">
        <f>SUM(P404:P465)</f>
        <v>0</v>
      </c>
      <c r="Q403" s="201"/>
      <c r="R403" s="202">
        <f>SUM(R404:R465)</f>
        <v>0</v>
      </c>
      <c r="S403" s="201"/>
      <c r="T403" s="203">
        <f>SUM(T404:T465)</f>
        <v>0</v>
      </c>
      <c r="AR403" s="204" t="s">
        <v>81</v>
      </c>
      <c r="AT403" s="205" t="s">
        <v>72</v>
      </c>
      <c r="AU403" s="205" t="s">
        <v>73</v>
      </c>
      <c r="AY403" s="204" t="s">
        <v>172</v>
      </c>
      <c r="BK403" s="206">
        <f>SUM(BK404:BK465)</f>
        <v>0</v>
      </c>
    </row>
    <row r="404" spans="1:65" s="2" customFormat="1" ht="16.5" customHeight="1">
      <c r="A404" s="35"/>
      <c r="B404" s="36"/>
      <c r="C404" s="209" t="s">
        <v>443</v>
      </c>
      <c r="D404" s="209" t="s">
        <v>174</v>
      </c>
      <c r="E404" s="210" t="s">
        <v>2070</v>
      </c>
      <c r="F404" s="211" t="s">
        <v>2071</v>
      </c>
      <c r="G404" s="212" t="s">
        <v>245</v>
      </c>
      <c r="H404" s="213">
        <v>204</v>
      </c>
      <c r="I404" s="214"/>
      <c r="J404" s="215">
        <f>ROUND(I404*H404,2)</f>
        <v>0</v>
      </c>
      <c r="K404" s="211" t="s">
        <v>1</v>
      </c>
      <c r="L404" s="40"/>
      <c r="M404" s="216" t="s">
        <v>1</v>
      </c>
      <c r="N404" s="217" t="s">
        <v>38</v>
      </c>
      <c r="O404" s="72"/>
      <c r="P404" s="218">
        <f>O404*H404</f>
        <v>0</v>
      </c>
      <c r="Q404" s="218">
        <v>0</v>
      </c>
      <c r="R404" s="218">
        <f>Q404*H404</f>
        <v>0</v>
      </c>
      <c r="S404" s="218">
        <v>0</v>
      </c>
      <c r="T404" s="219">
        <f>S404*H404</f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220" t="s">
        <v>179</v>
      </c>
      <c r="AT404" s="220" t="s">
        <v>174</v>
      </c>
      <c r="AU404" s="220" t="s">
        <v>81</v>
      </c>
      <c r="AY404" s="18" t="s">
        <v>172</v>
      </c>
      <c r="BE404" s="221">
        <f>IF(N404="základní",J404,0)</f>
        <v>0</v>
      </c>
      <c r="BF404" s="221">
        <f>IF(N404="snížená",J404,0)</f>
        <v>0</v>
      </c>
      <c r="BG404" s="221">
        <f>IF(N404="zákl. přenesená",J404,0)</f>
        <v>0</v>
      </c>
      <c r="BH404" s="221">
        <f>IF(N404="sníž. přenesená",J404,0)</f>
        <v>0</v>
      </c>
      <c r="BI404" s="221">
        <f>IF(N404="nulová",J404,0)</f>
        <v>0</v>
      </c>
      <c r="BJ404" s="18" t="s">
        <v>81</v>
      </c>
      <c r="BK404" s="221">
        <f>ROUND(I404*H404,2)</f>
        <v>0</v>
      </c>
      <c r="BL404" s="18" t="s">
        <v>179</v>
      </c>
      <c r="BM404" s="220" t="s">
        <v>681</v>
      </c>
    </row>
    <row r="405" spans="1:65" s="13" customFormat="1">
      <c r="B405" s="222"/>
      <c r="C405" s="223"/>
      <c r="D405" s="224" t="s">
        <v>180</v>
      </c>
      <c r="E405" s="225" t="s">
        <v>1</v>
      </c>
      <c r="F405" s="226" t="s">
        <v>2072</v>
      </c>
      <c r="G405" s="223"/>
      <c r="H405" s="225" t="s">
        <v>1</v>
      </c>
      <c r="I405" s="227"/>
      <c r="J405" s="223"/>
      <c r="K405" s="223"/>
      <c r="L405" s="228"/>
      <c r="M405" s="229"/>
      <c r="N405" s="230"/>
      <c r="O405" s="230"/>
      <c r="P405" s="230"/>
      <c r="Q405" s="230"/>
      <c r="R405" s="230"/>
      <c r="S405" s="230"/>
      <c r="T405" s="231"/>
      <c r="AT405" s="232" t="s">
        <v>180</v>
      </c>
      <c r="AU405" s="232" t="s">
        <v>81</v>
      </c>
      <c r="AV405" s="13" t="s">
        <v>81</v>
      </c>
      <c r="AW405" s="13" t="s">
        <v>30</v>
      </c>
      <c r="AX405" s="13" t="s">
        <v>73</v>
      </c>
      <c r="AY405" s="232" t="s">
        <v>172</v>
      </c>
    </row>
    <row r="406" spans="1:65" s="14" customFormat="1">
      <c r="B406" s="233"/>
      <c r="C406" s="234"/>
      <c r="D406" s="224" t="s">
        <v>180</v>
      </c>
      <c r="E406" s="235" t="s">
        <v>1</v>
      </c>
      <c r="F406" s="236" t="s">
        <v>645</v>
      </c>
      <c r="G406" s="234"/>
      <c r="H406" s="237">
        <v>154</v>
      </c>
      <c r="I406" s="238"/>
      <c r="J406" s="234"/>
      <c r="K406" s="234"/>
      <c r="L406" s="239"/>
      <c r="M406" s="240"/>
      <c r="N406" s="241"/>
      <c r="O406" s="241"/>
      <c r="P406" s="241"/>
      <c r="Q406" s="241"/>
      <c r="R406" s="241"/>
      <c r="S406" s="241"/>
      <c r="T406" s="242"/>
      <c r="AT406" s="243" t="s">
        <v>180</v>
      </c>
      <c r="AU406" s="243" t="s">
        <v>81</v>
      </c>
      <c r="AV406" s="14" t="s">
        <v>83</v>
      </c>
      <c r="AW406" s="14" t="s">
        <v>30</v>
      </c>
      <c r="AX406" s="14" t="s">
        <v>73</v>
      </c>
      <c r="AY406" s="243" t="s">
        <v>172</v>
      </c>
    </row>
    <row r="407" spans="1:65" s="13" customFormat="1">
      <c r="B407" s="222"/>
      <c r="C407" s="223"/>
      <c r="D407" s="224" t="s">
        <v>180</v>
      </c>
      <c r="E407" s="225" t="s">
        <v>1</v>
      </c>
      <c r="F407" s="226" t="s">
        <v>2073</v>
      </c>
      <c r="G407" s="223"/>
      <c r="H407" s="225" t="s">
        <v>1</v>
      </c>
      <c r="I407" s="227"/>
      <c r="J407" s="223"/>
      <c r="K407" s="223"/>
      <c r="L407" s="228"/>
      <c r="M407" s="229"/>
      <c r="N407" s="230"/>
      <c r="O407" s="230"/>
      <c r="P407" s="230"/>
      <c r="Q407" s="230"/>
      <c r="R407" s="230"/>
      <c r="S407" s="230"/>
      <c r="T407" s="231"/>
      <c r="AT407" s="232" t="s">
        <v>180</v>
      </c>
      <c r="AU407" s="232" t="s">
        <v>81</v>
      </c>
      <c r="AV407" s="13" t="s">
        <v>81</v>
      </c>
      <c r="AW407" s="13" t="s">
        <v>30</v>
      </c>
      <c r="AX407" s="13" t="s">
        <v>73</v>
      </c>
      <c r="AY407" s="232" t="s">
        <v>172</v>
      </c>
    </row>
    <row r="408" spans="1:65" s="14" customFormat="1">
      <c r="B408" s="233"/>
      <c r="C408" s="234"/>
      <c r="D408" s="224" t="s">
        <v>180</v>
      </c>
      <c r="E408" s="235" t="s">
        <v>1</v>
      </c>
      <c r="F408" s="236" t="s">
        <v>293</v>
      </c>
      <c r="G408" s="234"/>
      <c r="H408" s="237">
        <v>50</v>
      </c>
      <c r="I408" s="238"/>
      <c r="J408" s="234"/>
      <c r="K408" s="234"/>
      <c r="L408" s="239"/>
      <c r="M408" s="240"/>
      <c r="N408" s="241"/>
      <c r="O408" s="241"/>
      <c r="P408" s="241"/>
      <c r="Q408" s="241"/>
      <c r="R408" s="241"/>
      <c r="S408" s="241"/>
      <c r="T408" s="242"/>
      <c r="AT408" s="243" t="s">
        <v>180</v>
      </c>
      <c r="AU408" s="243" t="s">
        <v>81</v>
      </c>
      <c r="AV408" s="14" t="s">
        <v>83</v>
      </c>
      <c r="AW408" s="14" t="s">
        <v>30</v>
      </c>
      <c r="AX408" s="14" t="s">
        <v>73</v>
      </c>
      <c r="AY408" s="243" t="s">
        <v>172</v>
      </c>
    </row>
    <row r="409" spans="1:65" s="15" customFormat="1">
      <c r="B409" s="244"/>
      <c r="C409" s="245"/>
      <c r="D409" s="224" t="s">
        <v>180</v>
      </c>
      <c r="E409" s="246" t="s">
        <v>1</v>
      </c>
      <c r="F409" s="247" t="s">
        <v>186</v>
      </c>
      <c r="G409" s="245"/>
      <c r="H409" s="248">
        <v>204</v>
      </c>
      <c r="I409" s="249"/>
      <c r="J409" s="245"/>
      <c r="K409" s="245"/>
      <c r="L409" s="250"/>
      <c r="M409" s="251"/>
      <c r="N409" s="252"/>
      <c r="O409" s="252"/>
      <c r="P409" s="252"/>
      <c r="Q409" s="252"/>
      <c r="R409" s="252"/>
      <c r="S409" s="252"/>
      <c r="T409" s="253"/>
      <c r="AT409" s="254" t="s">
        <v>180</v>
      </c>
      <c r="AU409" s="254" t="s">
        <v>81</v>
      </c>
      <c r="AV409" s="15" t="s">
        <v>179</v>
      </c>
      <c r="AW409" s="15" t="s">
        <v>30</v>
      </c>
      <c r="AX409" s="15" t="s">
        <v>81</v>
      </c>
      <c r="AY409" s="254" t="s">
        <v>172</v>
      </c>
    </row>
    <row r="410" spans="1:65" s="2" customFormat="1" ht="16.5" customHeight="1">
      <c r="A410" s="35"/>
      <c r="B410" s="36"/>
      <c r="C410" s="209" t="s">
        <v>605</v>
      </c>
      <c r="D410" s="209" t="s">
        <v>174</v>
      </c>
      <c r="E410" s="210" t="s">
        <v>2074</v>
      </c>
      <c r="F410" s="211" t="s">
        <v>2075</v>
      </c>
      <c r="G410" s="212" t="s">
        <v>245</v>
      </c>
      <c r="H410" s="213">
        <v>204</v>
      </c>
      <c r="I410" s="214"/>
      <c r="J410" s="215">
        <f>ROUND(I410*H410,2)</f>
        <v>0</v>
      </c>
      <c r="K410" s="211" t="s">
        <v>1</v>
      </c>
      <c r="L410" s="40"/>
      <c r="M410" s="216" t="s">
        <v>1</v>
      </c>
      <c r="N410" s="217" t="s">
        <v>38</v>
      </c>
      <c r="O410" s="72"/>
      <c r="P410" s="218">
        <f>O410*H410</f>
        <v>0</v>
      </c>
      <c r="Q410" s="218">
        <v>0</v>
      </c>
      <c r="R410" s="218">
        <f>Q410*H410</f>
        <v>0</v>
      </c>
      <c r="S410" s="218">
        <v>0</v>
      </c>
      <c r="T410" s="219">
        <f>S410*H410</f>
        <v>0</v>
      </c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R410" s="220" t="s">
        <v>179</v>
      </c>
      <c r="AT410" s="220" t="s">
        <v>174</v>
      </c>
      <c r="AU410" s="220" t="s">
        <v>81</v>
      </c>
      <c r="AY410" s="18" t="s">
        <v>172</v>
      </c>
      <c r="BE410" s="221">
        <f>IF(N410="základní",J410,0)</f>
        <v>0</v>
      </c>
      <c r="BF410" s="221">
        <f>IF(N410="snížená",J410,0)</f>
        <v>0</v>
      </c>
      <c r="BG410" s="221">
        <f>IF(N410="zákl. přenesená",J410,0)</f>
        <v>0</v>
      </c>
      <c r="BH410" s="221">
        <f>IF(N410="sníž. přenesená",J410,0)</f>
        <v>0</v>
      </c>
      <c r="BI410" s="221">
        <f>IF(N410="nulová",J410,0)</f>
        <v>0</v>
      </c>
      <c r="BJ410" s="18" t="s">
        <v>81</v>
      </c>
      <c r="BK410" s="221">
        <f>ROUND(I410*H410,2)</f>
        <v>0</v>
      </c>
      <c r="BL410" s="18" t="s">
        <v>179</v>
      </c>
      <c r="BM410" s="220" t="s">
        <v>684</v>
      </c>
    </row>
    <row r="411" spans="1:65" s="13" customFormat="1">
      <c r="B411" s="222"/>
      <c r="C411" s="223"/>
      <c r="D411" s="224" t="s">
        <v>180</v>
      </c>
      <c r="E411" s="225" t="s">
        <v>1</v>
      </c>
      <c r="F411" s="226" t="s">
        <v>2072</v>
      </c>
      <c r="G411" s="223"/>
      <c r="H411" s="225" t="s">
        <v>1</v>
      </c>
      <c r="I411" s="227"/>
      <c r="J411" s="223"/>
      <c r="K411" s="223"/>
      <c r="L411" s="228"/>
      <c r="M411" s="229"/>
      <c r="N411" s="230"/>
      <c r="O411" s="230"/>
      <c r="P411" s="230"/>
      <c r="Q411" s="230"/>
      <c r="R411" s="230"/>
      <c r="S411" s="230"/>
      <c r="T411" s="231"/>
      <c r="AT411" s="232" t="s">
        <v>180</v>
      </c>
      <c r="AU411" s="232" t="s">
        <v>81</v>
      </c>
      <c r="AV411" s="13" t="s">
        <v>81</v>
      </c>
      <c r="AW411" s="13" t="s">
        <v>30</v>
      </c>
      <c r="AX411" s="13" t="s">
        <v>73</v>
      </c>
      <c r="AY411" s="232" t="s">
        <v>172</v>
      </c>
    </row>
    <row r="412" spans="1:65" s="14" customFormat="1">
      <c r="B412" s="233"/>
      <c r="C412" s="234"/>
      <c r="D412" s="224" t="s">
        <v>180</v>
      </c>
      <c r="E412" s="235" t="s">
        <v>1</v>
      </c>
      <c r="F412" s="236" t="s">
        <v>645</v>
      </c>
      <c r="G412" s="234"/>
      <c r="H412" s="237">
        <v>154</v>
      </c>
      <c r="I412" s="238"/>
      <c r="J412" s="234"/>
      <c r="K412" s="234"/>
      <c r="L412" s="239"/>
      <c r="M412" s="240"/>
      <c r="N412" s="241"/>
      <c r="O412" s="241"/>
      <c r="P412" s="241"/>
      <c r="Q412" s="241"/>
      <c r="R412" s="241"/>
      <c r="S412" s="241"/>
      <c r="T412" s="242"/>
      <c r="AT412" s="243" t="s">
        <v>180</v>
      </c>
      <c r="AU412" s="243" t="s">
        <v>81</v>
      </c>
      <c r="AV412" s="14" t="s">
        <v>83</v>
      </c>
      <c r="AW412" s="14" t="s">
        <v>30</v>
      </c>
      <c r="AX412" s="14" t="s">
        <v>73</v>
      </c>
      <c r="AY412" s="243" t="s">
        <v>172</v>
      </c>
    </row>
    <row r="413" spans="1:65" s="13" customFormat="1">
      <c r="B413" s="222"/>
      <c r="C413" s="223"/>
      <c r="D413" s="224" t="s">
        <v>180</v>
      </c>
      <c r="E413" s="225" t="s">
        <v>1</v>
      </c>
      <c r="F413" s="226" t="s">
        <v>2073</v>
      </c>
      <c r="G413" s="223"/>
      <c r="H413" s="225" t="s">
        <v>1</v>
      </c>
      <c r="I413" s="227"/>
      <c r="J413" s="223"/>
      <c r="K413" s="223"/>
      <c r="L413" s="228"/>
      <c r="M413" s="229"/>
      <c r="N413" s="230"/>
      <c r="O413" s="230"/>
      <c r="P413" s="230"/>
      <c r="Q413" s="230"/>
      <c r="R413" s="230"/>
      <c r="S413" s="230"/>
      <c r="T413" s="231"/>
      <c r="AT413" s="232" t="s">
        <v>180</v>
      </c>
      <c r="AU413" s="232" t="s">
        <v>81</v>
      </c>
      <c r="AV413" s="13" t="s">
        <v>81</v>
      </c>
      <c r="AW413" s="13" t="s">
        <v>30</v>
      </c>
      <c r="AX413" s="13" t="s">
        <v>73</v>
      </c>
      <c r="AY413" s="232" t="s">
        <v>172</v>
      </c>
    </row>
    <row r="414" spans="1:65" s="14" customFormat="1">
      <c r="B414" s="233"/>
      <c r="C414" s="234"/>
      <c r="D414" s="224" t="s">
        <v>180</v>
      </c>
      <c r="E414" s="235" t="s">
        <v>1</v>
      </c>
      <c r="F414" s="236" t="s">
        <v>293</v>
      </c>
      <c r="G414" s="234"/>
      <c r="H414" s="237">
        <v>50</v>
      </c>
      <c r="I414" s="238"/>
      <c r="J414" s="234"/>
      <c r="K414" s="234"/>
      <c r="L414" s="239"/>
      <c r="M414" s="240"/>
      <c r="N414" s="241"/>
      <c r="O414" s="241"/>
      <c r="P414" s="241"/>
      <c r="Q414" s="241"/>
      <c r="R414" s="241"/>
      <c r="S414" s="241"/>
      <c r="T414" s="242"/>
      <c r="AT414" s="243" t="s">
        <v>180</v>
      </c>
      <c r="AU414" s="243" t="s">
        <v>81</v>
      </c>
      <c r="AV414" s="14" t="s">
        <v>83</v>
      </c>
      <c r="AW414" s="14" t="s">
        <v>30</v>
      </c>
      <c r="AX414" s="14" t="s">
        <v>73</v>
      </c>
      <c r="AY414" s="243" t="s">
        <v>172</v>
      </c>
    </row>
    <row r="415" spans="1:65" s="15" customFormat="1">
      <c r="B415" s="244"/>
      <c r="C415" s="245"/>
      <c r="D415" s="224" t="s">
        <v>180</v>
      </c>
      <c r="E415" s="246" t="s">
        <v>1</v>
      </c>
      <c r="F415" s="247" t="s">
        <v>186</v>
      </c>
      <c r="G415" s="245"/>
      <c r="H415" s="248">
        <v>204</v>
      </c>
      <c r="I415" s="249"/>
      <c r="J415" s="245"/>
      <c r="K415" s="245"/>
      <c r="L415" s="250"/>
      <c r="M415" s="251"/>
      <c r="N415" s="252"/>
      <c r="O415" s="252"/>
      <c r="P415" s="252"/>
      <c r="Q415" s="252"/>
      <c r="R415" s="252"/>
      <c r="S415" s="252"/>
      <c r="T415" s="253"/>
      <c r="AT415" s="254" t="s">
        <v>180</v>
      </c>
      <c r="AU415" s="254" t="s">
        <v>81</v>
      </c>
      <c r="AV415" s="15" t="s">
        <v>179</v>
      </c>
      <c r="AW415" s="15" t="s">
        <v>30</v>
      </c>
      <c r="AX415" s="15" t="s">
        <v>81</v>
      </c>
      <c r="AY415" s="254" t="s">
        <v>172</v>
      </c>
    </row>
    <row r="416" spans="1:65" s="2" customFormat="1" ht="16.5" customHeight="1">
      <c r="A416" s="35"/>
      <c r="B416" s="36"/>
      <c r="C416" s="209" t="s">
        <v>451</v>
      </c>
      <c r="D416" s="209" t="s">
        <v>174</v>
      </c>
      <c r="E416" s="210" t="s">
        <v>2076</v>
      </c>
      <c r="F416" s="211" t="s">
        <v>2077</v>
      </c>
      <c r="G416" s="212" t="s">
        <v>245</v>
      </c>
      <c r="H416" s="213">
        <v>204</v>
      </c>
      <c r="I416" s="214"/>
      <c r="J416" s="215">
        <f>ROUND(I416*H416,2)</f>
        <v>0</v>
      </c>
      <c r="K416" s="211" t="s">
        <v>1</v>
      </c>
      <c r="L416" s="40"/>
      <c r="M416" s="216" t="s">
        <v>1</v>
      </c>
      <c r="N416" s="217" t="s">
        <v>38</v>
      </c>
      <c r="O416" s="72"/>
      <c r="P416" s="218">
        <f>O416*H416</f>
        <v>0</v>
      </c>
      <c r="Q416" s="218">
        <v>0</v>
      </c>
      <c r="R416" s="218">
        <f>Q416*H416</f>
        <v>0</v>
      </c>
      <c r="S416" s="218">
        <v>0</v>
      </c>
      <c r="T416" s="219">
        <f>S416*H416</f>
        <v>0</v>
      </c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R416" s="220" t="s">
        <v>179</v>
      </c>
      <c r="AT416" s="220" t="s">
        <v>174</v>
      </c>
      <c r="AU416" s="220" t="s">
        <v>81</v>
      </c>
      <c r="AY416" s="18" t="s">
        <v>172</v>
      </c>
      <c r="BE416" s="221">
        <f>IF(N416="základní",J416,0)</f>
        <v>0</v>
      </c>
      <c r="BF416" s="221">
        <f>IF(N416="snížená",J416,0)</f>
        <v>0</v>
      </c>
      <c r="BG416" s="221">
        <f>IF(N416="zákl. přenesená",J416,0)</f>
        <v>0</v>
      </c>
      <c r="BH416" s="221">
        <f>IF(N416="sníž. přenesená",J416,0)</f>
        <v>0</v>
      </c>
      <c r="BI416" s="221">
        <f>IF(N416="nulová",J416,0)</f>
        <v>0</v>
      </c>
      <c r="BJ416" s="18" t="s">
        <v>81</v>
      </c>
      <c r="BK416" s="221">
        <f>ROUND(I416*H416,2)</f>
        <v>0</v>
      </c>
      <c r="BL416" s="18" t="s">
        <v>179</v>
      </c>
      <c r="BM416" s="220" t="s">
        <v>689</v>
      </c>
    </row>
    <row r="417" spans="1:65" s="13" customFormat="1">
      <c r="B417" s="222"/>
      <c r="C417" s="223"/>
      <c r="D417" s="224" t="s">
        <v>180</v>
      </c>
      <c r="E417" s="225" t="s">
        <v>1</v>
      </c>
      <c r="F417" s="226" t="s">
        <v>2072</v>
      </c>
      <c r="G417" s="223"/>
      <c r="H417" s="225" t="s">
        <v>1</v>
      </c>
      <c r="I417" s="227"/>
      <c r="J417" s="223"/>
      <c r="K417" s="223"/>
      <c r="L417" s="228"/>
      <c r="M417" s="229"/>
      <c r="N417" s="230"/>
      <c r="O417" s="230"/>
      <c r="P417" s="230"/>
      <c r="Q417" s="230"/>
      <c r="R417" s="230"/>
      <c r="S417" s="230"/>
      <c r="T417" s="231"/>
      <c r="AT417" s="232" t="s">
        <v>180</v>
      </c>
      <c r="AU417" s="232" t="s">
        <v>81</v>
      </c>
      <c r="AV417" s="13" t="s">
        <v>81</v>
      </c>
      <c r="AW417" s="13" t="s">
        <v>30</v>
      </c>
      <c r="AX417" s="13" t="s">
        <v>73</v>
      </c>
      <c r="AY417" s="232" t="s">
        <v>172</v>
      </c>
    </row>
    <row r="418" spans="1:65" s="14" customFormat="1">
      <c r="B418" s="233"/>
      <c r="C418" s="234"/>
      <c r="D418" s="224" t="s">
        <v>180</v>
      </c>
      <c r="E418" s="235" t="s">
        <v>1</v>
      </c>
      <c r="F418" s="236" t="s">
        <v>645</v>
      </c>
      <c r="G418" s="234"/>
      <c r="H418" s="237">
        <v>154</v>
      </c>
      <c r="I418" s="238"/>
      <c r="J418" s="234"/>
      <c r="K418" s="234"/>
      <c r="L418" s="239"/>
      <c r="M418" s="240"/>
      <c r="N418" s="241"/>
      <c r="O418" s="241"/>
      <c r="P418" s="241"/>
      <c r="Q418" s="241"/>
      <c r="R418" s="241"/>
      <c r="S418" s="241"/>
      <c r="T418" s="242"/>
      <c r="AT418" s="243" t="s">
        <v>180</v>
      </c>
      <c r="AU418" s="243" t="s">
        <v>81</v>
      </c>
      <c r="AV418" s="14" t="s">
        <v>83</v>
      </c>
      <c r="AW418" s="14" t="s">
        <v>30</v>
      </c>
      <c r="AX418" s="14" t="s">
        <v>73</v>
      </c>
      <c r="AY418" s="243" t="s">
        <v>172</v>
      </c>
    </row>
    <row r="419" spans="1:65" s="13" customFormat="1">
      <c r="B419" s="222"/>
      <c r="C419" s="223"/>
      <c r="D419" s="224" t="s">
        <v>180</v>
      </c>
      <c r="E419" s="225" t="s">
        <v>1</v>
      </c>
      <c r="F419" s="226" t="s">
        <v>2073</v>
      </c>
      <c r="G419" s="223"/>
      <c r="H419" s="225" t="s">
        <v>1</v>
      </c>
      <c r="I419" s="227"/>
      <c r="J419" s="223"/>
      <c r="K419" s="223"/>
      <c r="L419" s="228"/>
      <c r="M419" s="229"/>
      <c r="N419" s="230"/>
      <c r="O419" s="230"/>
      <c r="P419" s="230"/>
      <c r="Q419" s="230"/>
      <c r="R419" s="230"/>
      <c r="S419" s="230"/>
      <c r="T419" s="231"/>
      <c r="AT419" s="232" t="s">
        <v>180</v>
      </c>
      <c r="AU419" s="232" t="s">
        <v>81</v>
      </c>
      <c r="AV419" s="13" t="s">
        <v>81</v>
      </c>
      <c r="AW419" s="13" t="s">
        <v>30</v>
      </c>
      <c r="AX419" s="13" t="s">
        <v>73</v>
      </c>
      <c r="AY419" s="232" t="s">
        <v>172</v>
      </c>
    </row>
    <row r="420" spans="1:65" s="14" customFormat="1">
      <c r="B420" s="233"/>
      <c r="C420" s="234"/>
      <c r="D420" s="224" t="s">
        <v>180</v>
      </c>
      <c r="E420" s="235" t="s">
        <v>1</v>
      </c>
      <c r="F420" s="236" t="s">
        <v>293</v>
      </c>
      <c r="G420" s="234"/>
      <c r="H420" s="237">
        <v>50</v>
      </c>
      <c r="I420" s="238"/>
      <c r="J420" s="234"/>
      <c r="K420" s="234"/>
      <c r="L420" s="239"/>
      <c r="M420" s="240"/>
      <c r="N420" s="241"/>
      <c r="O420" s="241"/>
      <c r="P420" s="241"/>
      <c r="Q420" s="241"/>
      <c r="R420" s="241"/>
      <c r="S420" s="241"/>
      <c r="T420" s="242"/>
      <c r="AT420" s="243" t="s">
        <v>180</v>
      </c>
      <c r="AU420" s="243" t="s">
        <v>81</v>
      </c>
      <c r="AV420" s="14" t="s">
        <v>83</v>
      </c>
      <c r="AW420" s="14" t="s">
        <v>30</v>
      </c>
      <c r="AX420" s="14" t="s">
        <v>73</v>
      </c>
      <c r="AY420" s="243" t="s">
        <v>172</v>
      </c>
    </row>
    <row r="421" spans="1:65" s="15" customFormat="1">
      <c r="B421" s="244"/>
      <c r="C421" s="245"/>
      <c r="D421" s="224" t="s">
        <v>180</v>
      </c>
      <c r="E421" s="246" t="s">
        <v>1</v>
      </c>
      <c r="F421" s="247" t="s">
        <v>186</v>
      </c>
      <c r="G421" s="245"/>
      <c r="H421" s="248">
        <v>204</v>
      </c>
      <c r="I421" s="249"/>
      <c r="J421" s="245"/>
      <c r="K421" s="245"/>
      <c r="L421" s="250"/>
      <c r="M421" s="251"/>
      <c r="N421" s="252"/>
      <c r="O421" s="252"/>
      <c r="P421" s="252"/>
      <c r="Q421" s="252"/>
      <c r="R421" s="252"/>
      <c r="S421" s="252"/>
      <c r="T421" s="253"/>
      <c r="AT421" s="254" t="s">
        <v>180</v>
      </c>
      <c r="AU421" s="254" t="s">
        <v>81</v>
      </c>
      <c r="AV421" s="15" t="s">
        <v>179</v>
      </c>
      <c r="AW421" s="15" t="s">
        <v>30</v>
      </c>
      <c r="AX421" s="15" t="s">
        <v>81</v>
      </c>
      <c r="AY421" s="254" t="s">
        <v>172</v>
      </c>
    </row>
    <row r="422" spans="1:65" s="2" customFormat="1" ht="16.5" customHeight="1">
      <c r="A422" s="35"/>
      <c r="B422" s="36"/>
      <c r="C422" s="209" t="s">
        <v>614</v>
      </c>
      <c r="D422" s="209" t="s">
        <v>174</v>
      </c>
      <c r="E422" s="210" t="s">
        <v>2078</v>
      </c>
      <c r="F422" s="211" t="s">
        <v>2079</v>
      </c>
      <c r="G422" s="212" t="s">
        <v>245</v>
      </c>
      <c r="H422" s="213">
        <v>204</v>
      </c>
      <c r="I422" s="214"/>
      <c r="J422" s="215">
        <f>ROUND(I422*H422,2)</f>
        <v>0</v>
      </c>
      <c r="K422" s="211" t="s">
        <v>1</v>
      </c>
      <c r="L422" s="40"/>
      <c r="M422" s="216" t="s">
        <v>1</v>
      </c>
      <c r="N422" s="217" t="s">
        <v>38</v>
      </c>
      <c r="O422" s="72"/>
      <c r="P422" s="218">
        <f>O422*H422</f>
        <v>0</v>
      </c>
      <c r="Q422" s="218">
        <v>0</v>
      </c>
      <c r="R422" s="218">
        <f>Q422*H422</f>
        <v>0</v>
      </c>
      <c r="S422" s="218">
        <v>0</v>
      </c>
      <c r="T422" s="219">
        <f>S422*H422</f>
        <v>0</v>
      </c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R422" s="220" t="s">
        <v>179</v>
      </c>
      <c r="AT422" s="220" t="s">
        <v>174</v>
      </c>
      <c r="AU422" s="220" t="s">
        <v>81</v>
      </c>
      <c r="AY422" s="18" t="s">
        <v>172</v>
      </c>
      <c r="BE422" s="221">
        <f>IF(N422="základní",J422,0)</f>
        <v>0</v>
      </c>
      <c r="BF422" s="221">
        <f>IF(N422="snížená",J422,0)</f>
        <v>0</v>
      </c>
      <c r="BG422" s="221">
        <f>IF(N422="zákl. přenesená",J422,0)</f>
        <v>0</v>
      </c>
      <c r="BH422" s="221">
        <f>IF(N422="sníž. přenesená",J422,0)</f>
        <v>0</v>
      </c>
      <c r="BI422" s="221">
        <f>IF(N422="nulová",J422,0)</f>
        <v>0</v>
      </c>
      <c r="BJ422" s="18" t="s">
        <v>81</v>
      </c>
      <c r="BK422" s="221">
        <f>ROUND(I422*H422,2)</f>
        <v>0</v>
      </c>
      <c r="BL422" s="18" t="s">
        <v>179</v>
      </c>
      <c r="BM422" s="220" t="s">
        <v>694</v>
      </c>
    </row>
    <row r="423" spans="1:65" s="13" customFormat="1">
      <c r="B423" s="222"/>
      <c r="C423" s="223"/>
      <c r="D423" s="224" t="s">
        <v>180</v>
      </c>
      <c r="E423" s="225" t="s">
        <v>1</v>
      </c>
      <c r="F423" s="226" t="s">
        <v>2072</v>
      </c>
      <c r="G423" s="223"/>
      <c r="H423" s="225" t="s">
        <v>1</v>
      </c>
      <c r="I423" s="227"/>
      <c r="J423" s="223"/>
      <c r="K423" s="223"/>
      <c r="L423" s="228"/>
      <c r="M423" s="229"/>
      <c r="N423" s="230"/>
      <c r="O423" s="230"/>
      <c r="P423" s="230"/>
      <c r="Q423" s="230"/>
      <c r="R423" s="230"/>
      <c r="S423" s="230"/>
      <c r="T423" s="231"/>
      <c r="AT423" s="232" t="s">
        <v>180</v>
      </c>
      <c r="AU423" s="232" t="s">
        <v>81</v>
      </c>
      <c r="AV423" s="13" t="s">
        <v>81</v>
      </c>
      <c r="AW423" s="13" t="s">
        <v>30</v>
      </c>
      <c r="AX423" s="13" t="s">
        <v>73</v>
      </c>
      <c r="AY423" s="232" t="s">
        <v>172</v>
      </c>
    </row>
    <row r="424" spans="1:65" s="14" customFormat="1">
      <c r="B424" s="233"/>
      <c r="C424" s="234"/>
      <c r="D424" s="224" t="s">
        <v>180</v>
      </c>
      <c r="E424" s="235" t="s">
        <v>1</v>
      </c>
      <c r="F424" s="236" t="s">
        <v>645</v>
      </c>
      <c r="G424" s="234"/>
      <c r="H424" s="237">
        <v>154</v>
      </c>
      <c r="I424" s="238"/>
      <c r="J424" s="234"/>
      <c r="K424" s="234"/>
      <c r="L424" s="239"/>
      <c r="M424" s="240"/>
      <c r="N424" s="241"/>
      <c r="O424" s="241"/>
      <c r="P424" s="241"/>
      <c r="Q424" s="241"/>
      <c r="R424" s="241"/>
      <c r="S424" s="241"/>
      <c r="T424" s="242"/>
      <c r="AT424" s="243" t="s">
        <v>180</v>
      </c>
      <c r="AU424" s="243" t="s">
        <v>81</v>
      </c>
      <c r="AV424" s="14" t="s">
        <v>83</v>
      </c>
      <c r="AW424" s="14" t="s">
        <v>30</v>
      </c>
      <c r="AX424" s="14" t="s">
        <v>73</v>
      </c>
      <c r="AY424" s="243" t="s">
        <v>172</v>
      </c>
    </row>
    <row r="425" spans="1:65" s="13" customFormat="1">
      <c r="B425" s="222"/>
      <c r="C425" s="223"/>
      <c r="D425" s="224" t="s">
        <v>180</v>
      </c>
      <c r="E425" s="225" t="s">
        <v>1</v>
      </c>
      <c r="F425" s="226" t="s">
        <v>2073</v>
      </c>
      <c r="G425" s="223"/>
      <c r="H425" s="225" t="s">
        <v>1</v>
      </c>
      <c r="I425" s="227"/>
      <c r="J425" s="223"/>
      <c r="K425" s="223"/>
      <c r="L425" s="228"/>
      <c r="M425" s="229"/>
      <c r="N425" s="230"/>
      <c r="O425" s="230"/>
      <c r="P425" s="230"/>
      <c r="Q425" s="230"/>
      <c r="R425" s="230"/>
      <c r="S425" s="230"/>
      <c r="T425" s="231"/>
      <c r="AT425" s="232" t="s">
        <v>180</v>
      </c>
      <c r="AU425" s="232" t="s">
        <v>81</v>
      </c>
      <c r="AV425" s="13" t="s">
        <v>81</v>
      </c>
      <c r="AW425" s="13" t="s">
        <v>30</v>
      </c>
      <c r="AX425" s="13" t="s">
        <v>73</v>
      </c>
      <c r="AY425" s="232" t="s">
        <v>172</v>
      </c>
    </row>
    <row r="426" spans="1:65" s="14" customFormat="1">
      <c r="B426" s="233"/>
      <c r="C426" s="234"/>
      <c r="D426" s="224" t="s">
        <v>180</v>
      </c>
      <c r="E426" s="235" t="s">
        <v>1</v>
      </c>
      <c r="F426" s="236" t="s">
        <v>293</v>
      </c>
      <c r="G426" s="234"/>
      <c r="H426" s="237">
        <v>50</v>
      </c>
      <c r="I426" s="238"/>
      <c r="J426" s="234"/>
      <c r="K426" s="234"/>
      <c r="L426" s="239"/>
      <c r="M426" s="240"/>
      <c r="N426" s="241"/>
      <c r="O426" s="241"/>
      <c r="P426" s="241"/>
      <c r="Q426" s="241"/>
      <c r="R426" s="241"/>
      <c r="S426" s="241"/>
      <c r="T426" s="242"/>
      <c r="AT426" s="243" t="s">
        <v>180</v>
      </c>
      <c r="AU426" s="243" t="s">
        <v>81</v>
      </c>
      <c r="AV426" s="14" t="s">
        <v>83</v>
      </c>
      <c r="AW426" s="14" t="s">
        <v>30</v>
      </c>
      <c r="AX426" s="14" t="s">
        <v>73</v>
      </c>
      <c r="AY426" s="243" t="s">
        <v>172</v>
      </c>
    </row>
    <row r="427" spans="1:65" s="15" customFormat="1">
      <c r="B427" s="244"/>
      <c r="C427" s="245"/>
      <c r="D427" s="224" t="s">
        <v>180</v>
      </c>
      <c r="E427" s="246" t="s">
        <v>1</v>
      </c>
      <c r="F427" s="247" t="s">
        <v>186</v>
      </c>
      <c r="G427" s="245"/>
      <c r="H427" s="248">
        <v>204</v>
      </c>
      <c r="I427" s="249"/>
      <c r="J427" s="245"/>
      <c r="K427" s="245"/>
      <c r="L427" s="250"/>
      <c r="M427" s="251"/>
      <c r="N427" s="252"/>
      <c r="O427" s="252"/>
      <c r="P427" s="252"/>
      <c r="Q427" s="252"/>
      <c r="R427" s="252"/>
      <c r="S427" s="252"/>
      <c r="T427" s="253"/>
      <c r="AT427" s="254" t="s">
        <v>180</v>
      </c>
      <c r="AU427" s="254" t="s">
        <v>81</v>
      </c>
      <c r="AV427" s="15" t="s">
        <v>179</v>
      </c>
      <c r="AW427" s="15" t="s">
        <v>30</v>
      </c>
      <c r="AX427" s="15" t="s">
        <v>81</v>
      </c>
      <c r="AY427" s="254" t="s">
        <v>172</v>
      </c>
    </row>
    <row r="428" spans="1:65" s="2" customFormat="1" ht="16.5" customHeight="1">
      <c r="A428" s="35"/>
      <c r="B428" s="36"/>
      <c r="C428" s="209" t="s">
        <v>455</v>
      </c>
      <c r="D428" s="209" t="s">
        <v>174</v>
      </c>
      <c r="E428" s="210" t="s">
        <v>2080</v>
      </c>
      <c r="F428" s="211" t="s">
        <v>2081</v>
      </c>
      <c r="G428" s="212" t="s">
        <v>245</v>
      </c>
      <c r="H428" s="213">
        <v>204</v>
      </c>
      <c r="I428" s="214"/>
      <c r="J428" s="215">
        <f>ROUND(I428*H428,2)</f>
        <v>0</v>
      </c>
      <c r="K428" s="211" t="s">
        <v>1</v>
      </c>
      <c r="L428" s="40"/>
      <c r="M428" s="216" t="s">
        <v>1</v>
      </c>
      <c r="N428" s="217" t="s">
        <v>38</v>
      </c>
      <c r="O428" s="72"/>
      <c r="P428" s="218">
        <f>O428*H428</f>
        <v>0</v>
      </c>
      <c r="Q428" s="218">
        <v>0</v>
      </c>
      <c r="R428" s="218">
        <f>Q428*H428</f>
        <v>0</v>
      </c>
      <c r="S428" s="218">
        <v>0</v>
      </c>
      <c r="T428" s="219">
        <f>S428*H428</f>
        <v>0</v>
      </c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R428" s="220" t="s">
        <v>179</v>
      </c>
      <c r="AT428" s="220" t="s">
        <v>174</v>
      </c>
      <c r="AU428" s="220" t="s">
        <v>81</v>
      </c>
      <c r="AY428" s="18" t="s">
        <v>172</v>
      </c>
      <c r="BE428" s="221">
        <f>IF(N428="základní",J428,0)</f>
        <v>0</v>
      </c>
      <c r="BF428" s="221">
        <f>IF(N428="snížená",J428,0)</f>
        <v>0</v>
      </c>
      <c r="BG428" s="221">
        <f>IF(N428="zákl. přenesená",J428,0)</f>
        <v>0</v>
      </c>
      <c r="BH428" s="221">
        <f>IF(N428="sníž. přenesená",J428,0)</f>
        <v>0</v>
      </c>
      <c r="BI428" s="221">
        <f>IF(N428="nulová",J428,0)</f>
        <v>0</v>
      </c>
      <c r="BJ428" s="18" t="s">
        <v>81</v>
      </c>
      <c r="BK428" s="221">
        <f>ROUND(I428*H428,2)</f>
        <v>0</v>
      </c>
      <c r="BL428" s="18" t="s">
        <v>179</v>
      </c>
      <c r="BM428" s="220" t="s">
        <v>697</v>
      </c>
    </row>
    <row r="429" spans="1:65" s="13" customFormat="1">
      <c r="B429" s="222"/>
      <c r="C429" s="223"/>
      <c r="D429" s="224" t="s">
        <v>180</v>
      </c>
      <c r="E429" s="225" t="s">
        <v>1</v>
      </c>
      <c r="F429" s="226" t="s">
        <v>2072</v>
      </c>
      <c r="G429" s="223"/>
      <c r="H429" s="225" t="s">
        <v>1</v>
      </c>
      <c r="I429" s="227"/>
      <c r="J429" s="223"/>
      <c r="K429" s="223"/>
      <c r="L429" s="228"/>
      <c r="M429" s="229"/>
      <c r="N429" s="230"/>
      <c r="O429" s="230"/>
      <c r="P429" s="230"/>
      <c r="Q429" s="230"/>
      <c r="R429" s="230"/>
      <c r="S429" s="230"/>
      <c r="T429" s="231"/>
      <c r="AT429" s="232" t="s">
        <v>180</v>
      </c>
      <c r="AU429" s="232" t="s">
        <v>81</v>
      </c>
      <c r="AV429" s="13" t="s">
        <v>81</v>
      </c>
      <c r="AW429" s="13" t="s">
        <v>30</v>
      </c>
      <c r="AX429" s="13" t="s">
        <v>73</v>
      </c>
      <c r="AY429" s="232" t="s">
        <v>172</v>
      </c>
    </row>
    <row r="430" spans="1:65" s="14" customFormat="1">
      <c r="B430" s="233"/>
      <c r="C430" s="234"/>
      <c r="D430" s="224" t="s">
        <v>180</v>
      </c>
      <c r="E430" s="235" t="s">
        <v>1</v>
      </c>
      <c r="F430" s="236" t="s">
        <v>645</v>
      </c>
      <c r="G430" s="234"/>
      <c r="H430" s="237">
        <v>154</v>
      </c>
      <c r="I430" s="238"/>
      <c r="J430" s="234"/>
      <c r="K430" s="234"/>
      <c r="L430" s="239"/>
      <c r="M430" s="240"/>
      <c r="N430" s="241"/>
      <c r="O430" s="241"/>
      <c r="P430" s="241"/>
      <c r="Q430" s="241"/>
      <c r="R430" s="241"/>
      <c r="S430" s="241"/>
      <c r="T430" s="242"/>
      <c r="AT430" s="243" t="s">
        <v>180</v>
      </c>
      <c r="AU430" s="243" t="s">
        <v>81</v>
      </c>
      <c r="AV430" s="14" t="s">
        <v>83</v>
      </c>
      <c r="AW430" s="14" t="s">
        <v>30</v>
      </c>
      <c r="AX430" s="14" t="s">
        <v>73</v>
      </c>
      <c r="AY430" s="243" t="s">
        <v>172</v>
      </c>
    </row>
    <row r="431" spans="1:65" s="13" customFormat="1">
      <c r="B431" s="222"/>
      <c r="C431" s="223"/>
      <c r="D431" s="224" t="s">
        <v>180</v>
      </c>
      <c r="E431" s="225" t="s">
        <v>1</v>
      </c>
      <c r="F431" s="226" t="s">
        <v>2073</v>
      </c>
      <c r="G431" s="223"/>
      <c r="H431" s="225" t="s">
        <v>1</v>
      </c>
      <c r="I431" s="227"/>
      <c r="J431" s="223"/>
      <c r="K431" s="223"/>
      <c r="L431" s="228"/>
      <c r="M431" s="229"/>
      <c r="N431" s="230"/>
      <c r="O431" s="230"/>
      <c r="P431" s="230"/>
      <c r="Q431" s="230"/>
      <c r="R431" s="230"/>
      <c r="S431" s="230"/>
      <c r="T431" s="231"/>
      <c r="AT431" s="232" t="s">
        <v>180</v>
      </c>
      <c r="AU431" s="232" t="s">
        <v>81</v>
      </c>
      <c r="AV431" s="13" t="s">
        <v>81</v>
      </c>
      <c r="AW431" s="13" t="s">
        <v>30</v>
      </c>
      <c r="AX431" s="13" t="s">
        <v>73</v>
      </c>
      <c r="AY431" s="232" t="s">
        <v>172</v>
      </c>
    </row>
    <row r="432" spans="1:65" s="14" customFormat="1">
      <c r="B432" s="233"/>
      <c r="C432" s="234"/>
      <c r="D432" s="224" t="s">
        <v>180</v>
      </c>
      <c r="E432" s="235" t="s">
        <v>1</v>
      </c>
      <c r="F432" s="236" t="s">
        <v>293</v>
      </c>
      <c r="G432" s="234"/>
      <c r="H432" s="237">
        <v>50</v>
      </c>
      <c r="I432" s="238"/>
      <c r="J432" s="234"/>
      <c r="K432" s="234"/>
      <c r="L432" s="239"/>
      <c r="M432" s="240"/>
      <c r="N432" s="241"/>
      <c r="O432" s="241"/>
      <c r="P432" s="241"/>
      <c r="Q432" s="241"/>
      <c r="R432" s="241"/>
      <c r="S432" s="241"/>
      <c r="T432" s="242"/>
      <c r="AT432" s="243" t="s">
        <v>180</v>
      </c>
      <c r="AU432" s="243" t="s">
        <v>81</v>
      </c>
      <c r="AV432" s="14" t="s">
        <v>83</v>
      </c>
      <c r="AW432" s="14" t="s">
        <v>30</v>
      </c>
      <c r="AX432" s="14" t="s">
        <v>73</v>
      </c>
      <c r="AY432" s="243" t="s">
        <v>172</v>
      </c>
    </row>
    <row r="433" spans="1:65" s="15" customFormat="1">
      <c r="B433" s="244"/>
      <c r="C433" s="245"/>
      <c r="D433" s="224" t="s">
        <v>180</v>
      </c>
      <c r="E433" s="246" t="s">
        <v>1</v>
      </c>
      <c r="F433" s="247" t="s">
        <v>186</v>
      </c>
      <c r="G433" s="245"/>
      <c r="H433" s="248">
        <v>204</v>
      </c>
      <c r="I433" s="249"/>
      <c r="J433" s="245"/>
      <c r="K433" s="245"/>
      <c r="L433" s="250"/>
      <c r="M433" s="251"/>
      <c r="N433" s="252"/>
      <c r="O433" s="252"/>
      <c r="P433" s="252"/>
      <c r="Q433" s="252"/>
      <c r="R433" s="252"/>
      <c r="S433" s="252"/>
      <c r="T433" s="253"/>
      <c r="AT433" s="254" t="s">
        <v>180</v>
      </c>
      <c r="AU433" s="254" t="s">
        <v>81</v>
      </c>
      <c r="AV433" s="15" t="s">
        <v>179</v>
      </c>
      <c r="AW433" s="15" t="s">
        <v>30</v>
      </c>
      <c r="AX433" s="15" t="s">
        <v>81</v>
      </c>
      <c r="AY433" s="254" t="s">
        <v>172</v>
      </c>
    </row>
    <row r="434" spans="1:65" s="2" customFormat="1" ht="16.5" customHeight="1">
      <c r="A434" s="35"/>
      <c r="B434" s="36"/>
      <c r="C434" s="209" t="s">
        <v>624</v>
      </c>
      <c r="D434" s="209" t="s">
        <v>174</v>
      </c>
      <c r="E434" s="210" t="s">
        <v>2082</v>
      </c>
      <c r="F434" s="211" t="s">
        <v>2083</v>
      </c>
      <c r="G434" s="212" t="s">
        <v>245</v>
      </c>
      <c r="H434" s="213">
        <v>204</v>
      </c>
      <c r="I434" s="214"/>
      <c r="J434" s="215">
        <f>ROUND(I434*H434,2)</f>
        <v>0</v>
      </c>
      <c r="K434" s="211" t="s">
        <v>1</v>
      </c>
      <c r="L434" s="40"/>
      <c r="M434" s="216" t="s">
        <v>1</v>
      </c>
      <c r="N434" s="217" t="s">
        <v>38</v>
      </c>
      <c r="O434" s="72"/>
      <c r="P434" s="218">
        <f>O434*H434</f>
        <v>0</v>
      </c>
      <c r="Q434" s="218">
        <v>0</v>
      </c>
      <c r="R434" s="218">
        <f>Q434*H434</f>
        <v>0</v>
      </c>
      <c r="S434" s="218">
        <v>0</v>
      </c>
      <c r="T434" s="219">
        <f>S434*H434</f>
        <v>0</v>
      </c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R434" s="220" t="s">
        <v>179</v>
      </c>
      <c r="AT434" s="220" t="s">
        <v>174</v>
      </c>
      <c r="AU434" s="220" t="s">
        <v>81</v>
      </c>
      <c r="AY434" s="18" t="s">
        <v>172</v>
      </c>
      <c r="BE434" s="221">
        <f>IF(N434="základní",J434,0)</f>
        <v>0</v>
      </c>
      <c r="BF434" s="221">
        <f>IF(N434="snížená",J434,0)</f>
        <v>0</v>
      </c>
      <c r="BG434" s="221">
        <f>IF(N434="zákl. přenesená",J434,0)</f>
        <v>0</v>
      </c>
      <c r="BH434" s="221">
        <f>IF(N434="sníž. přenesená",J434,0)</f>
        <v>0</v>
      </c>
      <c r="BI434" s="221">
        <f>IF(N434="nulová",J434,0)</f>
        <v>0</v>
      </c>
      <c r="BJ434" s="18" t="s">
        <v>81</v>
      </c>
      <c r="BK434" s="221">
        <f>ROUND(I434*H434,2)</f>
        <v>0</v>
      </c>
      <c r="BL434" s="18" t="s">
        <v>179</v>
      </c>
      <c r="BM434" s="220" t="s">
        <v>702</v>
      </c>
    </row>
    <row r="435" spans="1:65" s="13" customFormat="1">
      <c r="B435" s="222"/>
      <c r="C435" s="223"/>
      <c r="D435" s="224" t="s">
        <v>180</v>
      </c>
      <c r="E435" s="225" t="s">
        <v>1</v>
      </c>
      <c r="F435" s="226" t="s">
        <v>2072</v>
      </c>
      <c r="G435" s="223"/>
      <c r="H435" s="225" t="s">
        <v>1</v>
      </c>
      <c r="I435" s="227"/>
      <c r="J435" s="223"/>
      <c r="K435" s="223"/>
      <c r="L435" s="228"/>
      <c r="M435" s="229"/>
      <c r="N435" s="230"/>
      <c r="O435" s="230"/>
      <c r="P435" s="230"/>
      <c r="Q435" s="230"/>
      <c r="R435" s="230"/>
      <c r="S435" s="230"/>
      <c r="T435" s="231"/>
      <c r="AT435" s="232" t="s">
        <v>180</v>
      </c>
      <c r="AU435" s="232" t="s">
        <v>81</v>
      </c>
      <c r="AV435" s="13" t="s">
        <v>81</v>
      </c>
      <c r="AW435" s="13" t="s">
        <v>30</v>
      </c>
      <c r="AX435" s="13" t="s">
        <v>73</v>
      </c>
      <c r="AY435" s="232" t="s">
        <v>172</v>
      </c>
    </row>
    <row r="436" spans="1:65" s="14" customFormat="1">
      <c r="B436" s="233"/>
      <c r="C436" s="234"/>
      <c r="D436" s="224" t="s">
        <v>180</v>
      </c>
      <c r="E436" s="235" t="s">
        <v>1</v>
      </c>
      <c r="F436" s="236" t="s">
        <v>645</v>
      </c>
      <c r="G436" s="234"/>
      <c r="H436" s="237">
        <v>154</v>
      </c>
      <c r="I436" s="238"/>
      <c r="J436" s="234"/>
      <c r="K436" s="234"/>
      <c r="L436" s="239"/>
      <c r="M436" s="240"/>
      <c r="N436" s="241"/>
      <c r="O436" s="241"/>
      <c r="P436" s="241"/>
      <c r="Q436" s="241"/>
      <c r="R436" s="241"/>
      <c r="S436" s="241"/>
      <c r="T436" s="242"/>
      <c r="AT436" s="243" t="s">
        <v>180</v>
      </c>
      <c r="AU436" s="243" t="s">
        <v>81</v>
      </c>
      <c r="AV436" s="14" t="s">
        <v>83</v>
      </c>
      <c r="AW436" s="14" t="s">
        <v>30</v>
      </c>
      <c r="AX436" s="14" t="s">
        <v>73</v>
      </c>
      <c r="AY436" s="243" t="s">
        <v>172</v>
      </c>
    </row>
    <row r="437" spans="1:65" s="13" customFormat="1">
      <c r="B437" s="222"/>
      <c r="C437" s="223"/>
      <c r="D437" s="224" t="s">
        <v>180</v>
      </c>
      <c r="E437" s="225" t="s">
        <v>1</v>
      </c>
      <c r="F437" s="226" t="s">
        <v>2073</v>
      </c>
      <c r="G437" s="223"/>
      <c r="H437" s="225" t="s">
        <v>1</v>
      </c>
      <c r="I437" s="227"/>
      <c r="J437" s="223"/>
      <c r="K437" s="223"/>
      <c r="L437" s="228"/>
      <c r="M437" s="229"/>
      <c r="N437" s="230"/>
      <c r="O437" s="230"/>
      <c r="P437" s="230"/>
      <c r="Q437" s="230"/>
      <c r="R437" s="230"/>
      <c r="S437" s="230"/>
      <c r="T437" s="231"/>
      <c r="AT437" s="232" t="s">
        <v>180</v>
      </c>
      <c r="AU437" s="232" t="s">
        <v>81</v>
      </c>
      <c r="AV437" s="13" t="s">
        <v>81</v>
      </c>
      <c r="AW437" s="13" t="s">
        <v>30</v>
      </c>
      <c r="AX437" s="13" t="s">
        <v>73</v>
      </c>
      <c r="AY437" s="232" t="s">
        <v>172</v>
      </c>
    </row>
    <row r="438" spans="1:65" s="14" customFormat="1">
      <c r="B438" s="233"/>
      <c r="C438" s="234"/>
      <c r="D438" s="224" t="s">
        <v>180</v>
      </c>
      <c r="E438" s="235" t="s">
        <v>1</v>
      </c>
      <c r="F438" s="236" t="s">
        <v>293</v>
      </c>
      <c r="G438" s="234"/>
      <c r="H438" s="237">
        <v>50</v>
      </c>
      <c r="I438" s="238"/>
      <c r="J438" s="234"/>
      <c r="K438" s="234"/>
      <c r="L438" s="239"/>
      <c r="M438" s="240"/>
      <c r="N438" s="241"/>
      <c r="O438" s="241"/>
      <c r="P438" s="241"/>
      <c r="Q438" s="241"/>
      <c r="R438" s="241"/>
      <c r="S438" s="241"/>
      <c r="T438" s="242"/>
      <c r="AT438" s="243" t="s">
        <v>180</v>
      </c>
      <c r="AU438" s="243" t="s">
        <v>81</v>
      </c>
      <c r="AV438" s="14" t="s">
        <v>83</v>
      </c>
      <c r="AW438" s="14" t="s">
        <v>30</v>
      </c>
      <c r="AX438" s="14" t="s">
        <v>73</v>
      </c>
      <c r="AY438" s="243" t="s">
        <v>172</v>
      </c>
    </row>
    <row r="439" spans="1:65" s="15" customFormat="1">
      <c r="B439" s="244"/>
      <c r="C439" s="245"/>
      <c r="D439" s="224" t="s">
        <v>180</v>
      </c>
      <c r="E439" s="246" t="s">
        <v>1</v>
      </c>
      <c r="F439" s="247" t="s">
        <v>186</v>
      </c>
      <c r="G439" s="245"/>
      <c r="H439" s="248">
        <v>204</v>
      </c>
      <c r="I439" s="249"/>
      <c r="J439" s="245"/>
      <c r="K439" s="245"/>
      <c r="L439" s="250"/>
      <c r="M439" s="251"/>
      <c r="N439" s="252"/>
      <c r="O439" s="252"/>
      <c r="P439" s="252"/>
      <c r="Q439" s="252"/>
      <c r="R439" s="252"/>
      <c r="S439" s="252"/>
      <c r="T439" s="253"/>
      <c r="AT439" s="254" t="s">
        <v>180</v>
      </c>
      <c r="AU439" s="254" t="s">
        <v>81</v>
      </c>
      <c r="AV439" s="15" t="s">
        <v>179</v>
      </c>
      <c r="AW439" s="15" t="s">
        <v>30</v>
      </c>
      <c r="AX439" s="15" t="s">
        <v>81</v>
      </c>
      <c r="AY439" s="254" t="s">
        <v>172</v>
      </c>
    </row>
    <row r="440" spans="1:65" s="2" customFormat="1" ht="16.5" customHeight="1">
      <c r="A440" s="35"/>
      <c r="B440" s="36"/>
      <c r="C440" s="209" t="s">
        <v>460</v>
      </c>
      <c r="D440" s="209" t="s">
        <v>174</v>
      </c>
      <c r="E440" s="210" t="s">
        <v>2084</v>
      </c>
      <c r="F440" s="211" t="s">
        <v>2085</v>
      </c>
      <c r="G440" s="212" t="s">
        <v>245</v>
      </c>
      <c r="H440" s="213">
        <v>204</v>
      </c>
      <c r="I440" s="214"/>
      <c r="J440" s="215">
        <f>ROUND(I440*H440,2)</f>
        <v>0</v>
      </c>
      <c r="K440" s="211" t="s">
        <v>1</v>
      </c>
      <c r="L440" s="40"/>
      <c r="M440" s="216" t="s">
        <v>1</v>
      </c>
      <c r="N440" s="217" t="s">
        <v>38</v>
      </c>
      <c r="O440" s="72"/>
      <c r="P440" s="218">
        <f>O440*H440</f>
        <v>0</v>
      </c>
      <c r="Q440" s="218">
        <v>0</v>
      </c>
      <c r="R440" s="218">
        <f>Q440*H440</f>
        <v>0</v>
      </c>
      <c r="S440" s="218">
        <v>0</v>
      </c>
      <c r="T440" s="219">
        <f>S440*H440</f>
        <v>0</v>
      </c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R440" s="220" t="s">
        <v>179</v>
      </c>
      <c r="AT440" s="220" t="s">
        <v>174</v>
      </c>
      <c r="AU440" s="220" t="s">
        <v>81</v>
      </c>
      <c r="AY440" s="18" t="s">
        <v>172</v>
      </c>
      <c r="BE440" s="221">
        <f>IF(N440="základní",J440,0)</f>
        <v>0</v>
      </c>
      <c r="BF440" s="221">
        <f>IF(N440="snížená",J440,0)</f>
        <v>0</v>
      </c>
      <c r="BG440" s="221">
        <f>IF(N440="zákl. přenesená",J440,0)</f>
        <v>0</v>
      </c>
      <c r="BH440" s="221">
        <f>IF(N440="sníž. přenesená",J440,0)</f>
        <v>0</v>
      </c>
      <c r="BI440" s="221">
        <f>IF(N440="nulová",J440,0)</f>
        <v>0</v>
      </c>
      <c r="BJ440" s="18" t="s">
        <v>81</v>
      </c>
      <c r="BK440" s="221">
        <f>ROUND(I440*H440,2)</f>
        <v>0</v>
      </c>
      <c r="BL440" s="18" t="s">
        <v>179</v>
      </c>
      <c r="BM440" s="220" t="s">
        <v>707</v>
      </c>
    </row>
    <row r="441" spans="1:65" s="13" customFormat="1">
      <c r="B441" s="222"/>
      <c r="C441" s="223"/>
      <c r="D441" s="224" t="s">
        <v>180</v>
      </c>
      <c r="E441" s="225" t="s">
        <v>1</v>
      </c>
      <c r="F441" s="226" t="s">
        <v>2072</v>
      </c>
      <c r="G441" s="223"/>
      <c r="H441" s="225" t="s">
        <v>1</v>
      </c>
      <c r="I441" s="227"/>
      <c r="J441" s="223"/>
      <c r="K441" s="223"/>
      <c r="L441" s="228"/>
      <c r="M441" s="229"/>
      <c r="N441" s="230"/>
      <c r="O441" s="230"/>
      <c r="P441" s="230"/>
      <c r="Q441" s="230"/>
      <c r="R441" s="230"/>
      <c r="S441" s="230"/>
      <c r="T441" s="231"/>
      <c r="AT441" s="232" t="s">
        <v>180</v>
      </c>
      <c r="AU441" s="232" t="s">
        <v>81</v>
      </c>
      <c r="AV441" s="13" t="s">
        <v>81</v>
      </c>
      <c r="AW441" s="13" t="s">
        <v>30</v>
      </c>
      <c r="AX441" s="13" t="s">
        <v>73</v>
      </c>
      <c r="AY441" s="232" t="s">
        <v>172</v>
      </c>
    </row>
    <row r="442" spans="1:65" s="14" customFormat="1">
      <c r="B442" s="233"/>
      <c r="C442" s="234"/>
      <c r="D442" s="224" t="s">
        <v>180</v>
      </c>
      <c r="E442" s="235" t="s">
        <v>1</v>
      </c>
      <c r="F442" s="236" t="s">
        <v>645</v>
      </c>
      <c r="G442" s="234"/>
      <c r="H442" s="237">
        <v>154</v>
      </c>
      <c r="I442" s="238"/>
      <c r="J442" s="234"/>
      <c r="K442" s="234"/>
      <c r="L442" s="239"/>
      <c r="M442" s="240"/>
      <c r="N442" s="241"/>
      <c r="O442" s="241"/>
      <c r="P442" s="241"/>
      <c r="Q442" s="241"/>
      <c r="R442" s="241"/>
      <c r="S442" s="241"/>
      <c r="T442" s="242"/>
      <c r="AT442" s="243" t="s">
        <v>180</v>
      </c>
      <c r="AU442" s="243" t="s">
        <v>81</v>
      </c>
      <c r="AV442" s="14" t="s">
        <v>83</v>
      </c>
      <c r="AW442" s="14" t="s">
        <v>30</v>
      </c>
      <c r="AX442" s="14" t="s">
        <v>73</v>
      </c>
      <c r="AY442" s="243" t="s">
        <v>172</v>
      </c>
    </row>
    <row r="443" spans="1:65" s="13" customFormat="1">
      <c r="B443" s="222"/>
      <c r="C443" s="223"/>
      <c r="D443" s="224" t="s">
        <v>180</v>
      </c>
      <c r="E443" s="225" t="s">
        <v>1</v>
      </c>
      <c r="F443" s="226" t="s">
        <v>2073</v>
      </c>
      <c r="G443" s="223"/>
      <c r="H443" s="225" t="s">
        <v>1</v>
      </c>
      <c r="I443" s="227"/>
      <c r="J443" s="223"/>
      <c r="K443" s="223"/>
      <c r="L443" s="228"/>
      <c r="M443" s="229"/>
      <c r="N443" s="230"/>
      <c r="O443" s="230"/>
      <c r="P443" s="230"/>
      <c r="Q443" s="230"/>
      <c r="R443" s="230"/>
      <c r="S443" s="230"/>
      <c r="T443" s="231"/>
      <c r="AT443" s="232" t="s">
        <v>180</v>
      </c>
      <c r="AU443" s="232" t="s">
        <v>81</v>
      </c>
      <c r="AV443" s="13" t="s">
        <v>81</v>
      </c>
      <c r="AW443" s="13" t="s">
        <v>30</v>
      </c>
      <c r="AX443" s="13" t="s">
        <v>73</v>
      </c>
      <c r="AY443" s="232" t="s">
        <v>172</v>
      </c>
    </row>
    <row r="444" spans="1:65" s="14" customFormat="1">
      <c r="B444" s="233"/>
      <c r="C444" s="234"/>
      <c r="D444" s="224" t="s">
        <v>180</v>
      </c>
      <c r="E444" s="235" t="s">
        <v>1</v>
      </c>
      <c r="F444" s="236" t="s">
        <v>293</v>
      </c>
      <c r="G444" s="234"/>
      <c r="H444" s="237">
        <v>50</v>
      </c>
      <c r="I444" s="238"/>
      <c r="J444" s="234"/>
      <c r="K444" s="234"/>
      <c r="L444" s="239"/>
      <c r="M444" s="240"/>
      <c r="N444" s="241"/>
      <c r="O444" s="241"/>
      <c r="P444" s="241"/>
      <c r="Q444" s="241"/>
      <c r="R444" s="241"/>
      <c r="S444" s="241"/>
      <c r="T444" s="242"/>
      <c r="AT444" s="243" t="s">
        <v>180</v>
      </c>
      <c r="AU444" s="243" t="s">
        <v>81</v>
      </c>
      <c r="AV444" s="14" t="s">
        <v>83</v>
      </c>
      <c r="AW444" s="14" t="s">
        <v>30</v>
      </c>
      <c r="AX444" s="14" t="s">
        <v>73</v>
      </c>
      <c r="AY444" s="243" t="s">
        <v>172</v>
      </c>
    </row>
    <row r="445" spans="1:65" s="15" customFormat="1">
      <c r="B445" s="244"/>
      <c r="C445" s="245"/>
      <c r="D445" s="224" t="s">
        <v>180</v>
      </c>
      <c r="E445" s="246" t="s">
        <v>1</v>
      </c>
      <c r="F445" s="247" t="s">
        <v>186</v>
      </c>
      <c r="G445" s="245"/>
      <c r="H445" s="248">
        <v>204</v>
      </c>
      <c r="I445" s="249"/>
      <c r="J445" s="245"/>
      <c r="K445" s="245"/>
      <c r="L445" s="250"/>
      <c r="M445" s="251"/>
      <c r="N445" s="252"/>
      <c r="O445" s="252"/>
      <c r="P445" s="252"/>
      <c r="Q445" s="252"/>
      <c r="R445" s="252"/>
      <c r="S445" s="252"/>
      <c r="T445" s="253"/>
      <c r="AT445" s="254" t="s">
        <v>180</v>
      </c>
      <c r="AU445" s="254" t="s">
        <v>81</v>
      </c>
      <c r="AV445" s="15" t="s">
        <v>179</v>
      </c>
      <c r="AW445" s="15" t="s">
        <v>30</v>
      </c>
      <c r="AX445" s="15" t="s">
        <v>81</v>
      </c>
      <c r="AY445" s="254" t="s">
        <v>172</v>
      </c>
    </row>
    <row r="446" spans="1:65" s="2" customFormat="1" ht="21.75" customHeight="1">
      <c r="A446" s="35"/>
      <c r="B446" s="36"/>
      <c r="C446" s="209" t="s">
        <v>632</v>
      </c>
      <c r="D446" s="209" t="s">
        <v>174</v>
      </c>
      <c r="E446" s="210" t="s">
        <v>2086</v>
      </c>
      <c r="F446" s="211" t="s">
        <v>2087</v>
      </c>
      <c r="G446" s="212" t="s">
        <v>195</v>
      </c>
      <c r="H446" s="213">
        <v>75</v>
      </c>
      <c r="I446" s="214"/>
      <c r="J446" s="215">
        <f>ROUND(I446*H446,2)</f>
        <v>0</v>
      </c>
      <c r="K446" s="211" t="s">
        <v>1</v>
      </c>
      <c r="L446" s="40"/>
      <c r="M446" s="216" t="s">
        <v>1</v>
      </c>
      <c r="N446" s="217" t="s">
        <v>38</v>
      </c>
      <c r="O446" s="72"/>
      <c r="P446" s="218">
        <f>O446*H446</f>
        <v>0</v>
      </c>
      <c r="Q446" s="218">
        <v>0</v>
      </c>
      <c r="R446" s="218">
        <f>Q446*H446</f>
        <v>0</v>
      </c>
      <c r="S446" s="218">
        <v>0</v>
      </c>
      <c r="T446" s="219">
        <f>S446*H446</f>
        <v>0</v>
      </c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R446" s="220" t="s">
        <v>179</v>
      </c>
      <c r="AT446" s="220" t="s">
        <v>174</v>
      </c>
      <c r="AU446" s="220" t="s">
        <v>81</v>
      </c>
      <c r="AY446" s="18" t="s">
        <v>172</v>
      </c>
      <c r="BE446" s="221">
        <f>IF(N446="základní",J446,0)</f>
        <v>0</v>
      </c>
      <c r="BF446" s="221">
        <f>IF(N446="snížená",J446,0)</f>
        <v>0</v>
      </c>
      <c r="BG446" s="221">
        <f>IF(N446="zákl. přenesená",J446,0)</f>
        <v>0</v>
      </c>
      <c r="BH446" s="221">
        <f>IF(N446="sníž. přenesená",J446,0)</f>
        <v>0</v>
      </c>
      <c r="BI446" s="221">
        <f>IF(N446="nulová",J446,0)</f>
        <v>0</v>
      </c>
      <c r="BJ446" s="18" t="s">
        <v>81</v>
      </c>
      <c r="BK446" s="221">
        <f>ROUND(I446*H446,2)</f>
        <v>0</v>
      </c>
      <c r="BL446" s="18" t="s">
        <v>179</v>
      </c>
      <c r="BM446" s="220" t="s">
        <v>712</v>
      </c>
    </row>
    <row r="447" spans="1:65" s="14" customFormat="1">
      <c r="B447" s="233"/>
      <c r="C447" s="234"/>
      <c r="D447" s="224" t="s">
        <v>180</v>
      </c>
      <c r="E447" s="235" t="s">
        <v>1</v>
      </c>
      <c r="F447" s="236" t="s">
        <v>2088</v>
      </c>
      <c r="G447" s="234"/>
      <c r="H447" s="237">
        <v>35</v>
      </c>
      <c r="I447" s="238"/>
      <c r="J447" s="234"/>
      <c r="K447" s="234"/>
      <c r="L447" s="239"/>
      <c r="M447" s="240"/>
      <c r="N447" s="241"/>
      <c r="O447" s="241"/>
      <c r="P447" s="241"/>
      <c r="Q447" s="241"/>
      <c r="R447" s="241"/>
      <c r="S447" s="241"/>
      <c r="T447" s="242"/>
      <c r="AT447" s="243" t="s">
        <v>180</v>
      </c>
      <c r="AU447" s="243" t="s">
        <v>81</v>
      </c>
      <c r="AV447" s="14" t="s">
        <v>83</v>
      </c>
      <c r="AW447" s="14" t="s">
        <v>30</v>
      </c>
      <c r="AX447" s="14" t="s">
        <v>73</v>
      </c>
      <c r="AY447" s="243" t="s">
        <v>172</v>
      </c>
    </row>
    <row r="448" spans="1:65" s="14" customFormat="1">
      <c r="B448" s="233"/>
      <c r="C448" s="234"/>
      <c r="D448" s="224" t="s">
        <v>180</v>
      </c>
      <c r="E448" s="235" t="s">
        <v>1</v>
      </c>
      <c r="F448" s="236" t="s">
        <v>2089</v>
      </c>
      <c r="G448" s="234"/>
      <c r="H448" s="237">
        <v>40</v>
      </c>
      <c r="I448" s="238"/>
      <c r="J448" s="234"/>
      <c r="K448" s="234"/>
      <c r="L448" s="239"/>
      <c r="M448" s="240"/>
      <c r="N448" s="241"/>
      <c r="O448" s="241"/>
      <c r="P448" s="241"/>
      <c r="Q448" s="241"/>
      <c r="R448" s="241"/>
      <c r="S448" s="241"/>
      <c r="T448" s="242"/>
      <c r="AT448" s="243" t="s">
        <v>180</v>
      </c>
      <c r="AU448" s="243" t="s">
        <v>81</v>
      </c>
      <c r="AV448" s="14" t="s">
        <v>83</v>
      </c>
      <c r="AW448" s="14" t="s">
        <v>30</v>
      </c>
      <c r="AX448" s="14" t="s">
        <v>73</v>
      </c>
      <c r="AY448" s="243" t="s">
        <v>172</v>
      </c>
    </row>
    <row r="449" spans="1:65" s="15" customFormat="1">
      <c r="B449" s="244"/>
      <c r="C449" s="245"/>
      <c r="D449" s="224" t="s">
        <v>180</v>
      </c>
      <c r="E449" s="246" t="s">
        <v>1</v>
      </c>
      <c r="F449" s="247" t="s">
        <v>186</v>
      </c>
      <c r="G449" s="245"/>
      <c r="H449" s="248">
        <v>75</v>
      </c>
      <c r="I449" s="249"/>
      <c r="J449" s="245"/>
      <c r="K449" s="245"/>
      <c r="L449" s="250"/>
      <c r="M449" s="251"/>
      <c r="N449" s="252"/>
      <c r="O449" s="252"/>
      <c r="P449" s="252"/>
      <c r="Q449" s="252"/>
      <c r="R449" s="252"/>
      <c r="S449" s="252"/>
      <c r="T449" s="253"/>
      <c r="AT449" s="254" t="s">
        <v>180</v>
      </c>
      <c r="AU449" s="254" t="s">
        <v>81</v>
      </c>
      <c r="AV449" s="15" t="s">
        <v>179</v>
      </c>
      <c r="AW449" s="15" t="s">
        <v>30</v>
      </c>
      <c r="AX449" s="15" t="s">
        <v>81</v>
      </c>
      <c r="AY449" s="254" t="s">
        <v>172</v>
      </c>
    </row>
    <row r="450" spans="1:65" s="2" customFormat="1" ht="16.5" customHeight="1">
      <c r="A450" s="35"/>
      <c r="B450" s="36"/>
      <c r="C450" s="255" t="s">
        <v>469</v>
      </c>
      <c r="D450" s="255" t="s">
        <v>358</v>
      </c>
      <c r="E450" s="256" t="s">
        <v>2090</v>
      </c>
      <c r="F450" s="257" t="s">
        <v>2091</v>
      </c>
      <c r="G450" s="258" t="s">
        <v>531</v>
      </c>
      <c r="H450" s="259">
        <v>1</v>
      </c>
      <c r="I450" s="260"/>
      <c r="J450" s="261">
        <f>ROUND(I450*H450,2)</f>
        <v>0</v>
      </c>
      <c r="K450" s="257" t="s">
        <v>1</v>
      </c>
      <c r="L450" s="262"/>
      <c r="M450" s="263" t="s">
        <v>1</v>
      </c>
      <c r="N450" s="264" t="s">
        <v>38</v>
      </c>
      <c r="O450" s="72"/>
      <c r="P450" s="218">
        <f>O450*H450</f>
        <v>0</v>
      </c>
      <c r="Q450" s="218">
        <v>0</v>
      </c>
      <c r="R450" s="218">
        <f>Q450*H450</f>
        <v>0</v>
      </c>
      <c r="S450" s="218">
        <v>0</v>
      </c>
      <c r="T450" s="219">
        <f>S450*H450</f>
        <v>0</v>
      </c>
      <c r="U450" s="35"/>
      <c r="V450" s="35"/>
      <c r="W450" s="35"/>
      <c r="X450" s="35"/>
      <c r="Y450" s="35"/>
      <c r="Z450" s="35"/>
      <c r="AA450" s="35"/>
      <c r="AB450" s="35"/>
      <c r="AC450" s="35"/>
      <c r="AD450" s="35"/>
      <c r="AE450" s="35"/>
      <c r="AR450" s="220" t="s">
        <v>205</v>
      </c>
      <c r="AT450" s="220" t="s">
        <v>358</v>
      </c>
      <c r="AU450" s="220" t="s">
        <v>81</v>
      </c>
      <c r="AY450" s="18" t="s">
        <v>172</v>
      </c>
      <c r="BE450" s="221">
        <f>IF(N450="základní",J450,0)</f>
        <v>0</v>
      </c>
      <c r="BF450" s="221">
        <f>IF(N450="snížená",J450,0)</f>
        <v>0</v>
      </c>
      <c r="BG450" s="221">
        <f>IF(N450="zákl. přenesená",J450,0)</f>
        <v>0</v>
      </c>
      <c r="BH450" s="221">
        <f>IF(N450="sníž. přenesená",J450,0)</f>
        <v>0</v>
      </c>
      <c r="BI450" s="221">
        <f>IF(N450="nulová",J450,0)</f>
        <v>0</v>
      </c>
      <c r="BJ450" s="18" t="s">
        <v>81</v>
      </c>
      <c r="BK450" s="221">
        <f>ROUND(I450*H450,2)</f>
        <v>0</v>
      </c>
      <c r="BL450" s="18" t="s">
        <v>179</v>
      </c>
      <c r="BM450" s="220" t="s">
        <v>2092</v>
      </c>
    </row>
    <row r="451" spans="1:65" s="13" customFormat="1">
      <c r="B451" s="222"/>
      <c r="C451" s="223"/>
      <c r="D451" s="224" t="s">
        <v>180</v>
      </c>
      <c r="E451" s="225" t="s">
        <v>1</v>
      </c>
      <c r="F451" s="226" t="s">
        <v>2093</v>
      </c>
      <c r="G451" s="223"/>
      <c r="H451" s="225" t="s">
        <v>1</v>
      </c>
      <c r="I451" s="227"/>
      <c r="J451" s="223"/>
      <c r="K451" s="223"/>
      <c r="L451" s="228"/>
      <c r="M451" s="229"/>
      <c r="N451" s="230"/>
      <c r="O451" s="230"/>
      <c r="P451" s="230"/>
      <c r="Q451" s="230"/>
      <c r="R451" s="230"/>
      <c r="S451" s="230"/>
      <c r="T451" s="231"/>
      <c r="AT451" s="232" t="s">
        <v>180</v>
      </c>
      <c r="AU451" s="232" t="s">
        <v>81</v>
      </c>
      <c r="AV451" s="13" t="s">
        <v>81</v>
      </c>
      <c r="AW451" s="13" t="s">
        <v>30</v>
      </c>
      <c r="AX451" s="13" t="s">
        <v>73</v>
      </c>
      <c r="AY451" s="232" t="s">
        <v>172</v>
      </c>
    </row>
    <row r="452" spans="1:65" s="14" customFormat="1">
      <c r="B452" s="233"/>
      <c r="C452" s="234"/>
      <c r="D452" s="224" t="s">
        <v>180</v>
      </c>
      <c r="E452" s="235" t="s">
        <v>1</v>
      </c>
      <c r="F452" s="236" t="s">
        <v>81</v>
      </c>
      <c r="G452" s="234"/>
      <c r="H452" s="237">
        <v>1</v>
      </c>
      <c r="I452" s="238"/>
      <c r="J452" s="234"/>
      <c r="K452" s="234"/>
      <c r="L452" s="239"/>
      <c r="M452" s="240"/>
      <c r="N452" s="241"/>
      <c r="O452" s="241"/>
      <c r="P452" s="241"/>
      <c r="Q452" s="241"/>
      <c r="R452" s="241"/>
      <c r="S452" s="241"/>
      <c r="T452" s="242"/>
      <c r="AT452" s="243" t="s">
        <v>180</v>
      </c>
      <c r="AU452" s="243" t="s">
        <v>81</v>
      </c>
      <c r="AV452" s="14" t="s">
        <v>83</v>
      </c>
      <c r="AW452" s="14" t="s">
        <v>30</v>
      </c>
      <c r="AX452" s="14" t="s">
        <v>73</v>
      </c>
      <c r="AY452" s="243" t="s">
        <v>172</v>
      </c>
    </row>
    <row r="453" spans="1:65" s="15" customFormat="1">
      <c r="B453" s="244"/>
      <c r="C453" s="245"/>
      <c r="D453" s="224" t="s">
        <v>180</v>
      </c>
      <c r="E453" s="246" t="s">
        <v>1</v>
      </c>
      <c r="F453" s="247" t="s">
        <v>186</v>
      </c>
      <c r="G453" s="245"/>
      <c r="H453" s="248">
        <v>1</v>
      </c>
      <c r="I453" s="249"/>
      <c r="J453" s="245"/>
      <c r="K453" s="245"/>
      <c r="L453" s="250"/>
      <c r="M453" s="251"/>
      <c r="N453" s="252"/>
      <c r="O453" s="252"/>
      <c r="P453" s="252"/>
      <c r="Q453" s="252"/>
      <c r="R453" s="252"/>
      <c r="S453" s="252"/>
      <c r="T453" s="253"/>
      <c r="AT453" s="254" t="s">
        <v>180</v>
      </c>
      <c r="AU453" s="254" t="s">
        <v>81</v>
      </c>
      <c r="AV453" s="15" t="s">
        <v>179</v>
      </c>
      <c r="AW453" s="15" t="s">
        <v>30</v>
      </c>
      <c r="AX453" s="15" t="s">
        <v>81</v>
      </c>
      <c r="AY453" s="254" t="s">
        <v>172</v>
      </c>
    </row>
    <row r="454" spans="1:65" s="2" customFormat="1" ht="16.5" customHeight="1">
      <c r="A454" s="35"/>
      <c r="B454" s="36"/>
      <c r="C454" s="255" t="s">
        <v>642</v>
      </c>
      <c r="D454" s="255" t="s">
        <v>358</v>
      </c>
      <c r="E454" s="256" t="s">
        <v>2094</v>
      </c>
      <c r="F454" s="257" t="s">
        <v>2095</v>
      </c>
      <c r="G454" s="258" t="s">
        <v>531</v>
      </c>
      <c r="H454" s="259">
        <v>1</v>
      </c>
      <c r="I454" s="260"/>
      <c r="J454" s="261">
        <f>ROUND(I454*H454,2)</f>
        <v>0</v>
      </c>
      <c r="K454" s="257" t="s">
        <v>1</v>
      </c>
      <c r="L454" s="262"/>
      <c r="M454" s="263" t="s">
        <v>1</v>
      </c>
      <c r="N454" s="264" t="s">
        <v>38</v>
      </c>
      <c r="O454" s="72"/>
      <c r="P454" s="218">
        <f>O454*H454</f>
        <v>0</v>
      </c>
      <c r="Q454" s="218">
        <v>0</v>
      </c>
      <c r="R454" s="218">
        <f>Q454*H454</f>
        <v>0</v>
      </c>
      <c r="S454" s="218">
        <v>0</v>
      </c>
      <c r="T454" s="219">
        <f>S454*H454</f>
        <v>0</v>
      </c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R454" s="220" t="s">
        <v>205</v>
      </c>
      <c r="AT454" s="220" t="s">
        <v>358</v>
      </c>
      <c r="AU454" s="220" t="s">
        <v>81</v>
      </c>
      <c r="AY454" s="18" t="s">
        <v>172</v>
      </c>
      <c r="BE454" s="221">
        <f>IF(N454="základní",J454,0)</f>
        <v>0</v>
      </c>
      <c r="BF454" s="221">
        <f>IF(N454="snížená",J454,0)</f>
        <v>0</v>
      </c>
      <c r="BG454" s="221">
        <f>IF(N454="zákl. přenesená",J454,0)</f>
        <v>0</v>
      </c>
      <c r="BH454" s="221">
        <f>IF(N454="sníž. přenesená",J454,0)</f>
        <v>0</v>
      </c>
      <c r="BI454" s="221">
        <f>IF(N454="nulová",J454,0)</f>
        <v>0</v>
      </c>
      <c r="BJ454" s="18" t="s">
        <v>81</v>
      </c>
      <c r="BK454" s="221">
        <f>ROUND(I454*H454,2)</f>
        <v>0</v>
      </c>
      <c r="BL454" s="18" t="s">
        <v>179</v>
      </c>
      <c r="BM454" s="220" t="s">
        <v>2096</v>
      </c>
    </row>
    <row r="455" spans="1:65" s="13" customFormat="1">
      <c r="B455" s="222"/>
      <c r="C455" s="223"/>
      <c r="D455" s="224" t="s">
        <v>180</v>
      </c>
      <c r="E455" s="225" t="s">
        <v>1</v>
      </c>
      <c r="F455" s="226" t="s">
        <v>2097</v>
      </c>
      <c r="G455" s="223"/>
      <c r="H455" s="225" t="s">
        <v>1</v>
      </c>
      <c r="I455" s="227"/>
      <c r="J455" s="223"/>
      <c r="K455" s="223"/>
      <c r="L455" s="228"/>
      <c r="M455" s="229"/>
      <c r="N455" s="230"/>
      <c r="O455" s="230"/>
      <c r="P455" s="230"/>
      <c r="Q455" s="230"/>
      <c r="R455" s="230"/>
      <c r="S455" s="230"/>
      <c r="T455" s="231"/>
      <c r="AT455" s="232" t="s">
        <v>180</v>
      </c>
      <c r="AU455" s="232" t="s">
        <v>81</v>
      </c>
      <c r="AV455" s="13" t="s">
        <v>81</v>
      </c>
      <c r="AW455" s="13" t="s">
        <v>30</v>
      </c>
      <c r="AX455" s="13" t="s">
        <v>73</v>
      </c>
      <c r="AY455" s="232" t="s">
        <v>172</v>
      </c>
    </row>
    <row r="456" spans="1:65" s="14" customFormat="1">
      <c r="B456" s="233"/>
      <c r="C456" s="234"/>
      <c r="D456" s="224" t="s">
        <v>180</v>
      </c>
      <c r="E456" s="235" t="s">
        <v>1</v>
      </c>
      <c r="F456" s="236" t="s">
        <v>81</v>
      </c>
      <c r="G456" s="234"/>
      <c r="H456" s="237">
        <v>1</v>
      </c>
      <c r="I456" s="238"/>
      <c r="J456" s="234"/>
      <c r="K456" s="234"/>
      <c r="L456" s="239"/>
      <c r="M456" s="240"/>
      <c r="N456" s="241"/>
      <c r="O456" s="241"/>
      <c r="P456" s="241"/>
      <c r="Q456" s="241"/>
      <c r="R456" s="241"/>
      <c r="S456" s="241"/>
      <c r="T456" s="242"/>
      <c r="AT456" s="243" t="s">
        <v>180</v>
      </c>
      <c r="AU456" s="243" t="s">
        <v>81</v>
      </c>
      <c r="AV456" s="14" t="s">
        <v>83</v>
      </c>
      <c r="AW456" s="14" t="s">
        <v>30</v>
      </c>
      <c r="AX456" s="14" t="s">
        <v>73</v>
      </c>
      <c r="AY456" s="243" t="s">
        <v>172</v>
      </c>
    </row>
    <row r="457" spans="1:65" s="15" customFormat="1">
      <c r="B457" s="244"/>
      <c r="C457" s="245"/>
      <c r="D457" s="224" t="s">
        <v>180</v>
      </c>
      <c r="E457" s="246" t="s">
        <v>1</v>
      </c>
      <c r="F457" s="247" t="s">
        <v>186</v>
      </c>
      <c r="G457" s="245"/>
      <c r="H457" s="248">
        <v>1</v>
      </c>
      <c r="I457" s="249"/>
      <c r="J457" s="245"/>
      <c r="K457" s="245"/>
      <c r="L457" s="250"/>
      <c r="M457" s="251"/>
      <c r="N457" s="252"/>
      <c r="O457" s="252"/>
      <c r="P457" s="252"/>
      <c r="Q457" s="252"/>
      <c r="R457" s="252"/>
      <c r="S457" s="252"/>
      <c r="T457" s="253"/>
      <c r="AT457" s="254" t="s">
        <v>180</v>
      </c>
      <c r="AU457" s="254" t="s">
        <v>81</v>
      </c>
      <c r="AV457" s="15" t="s">
        <v>179</v>
      </c>
      <c r="AW457" s="15" t="s">
        <v>30</v>
      </c>
      <c r="AX457" s="15" t="s">
        <v>81</v>
      </c>
      <c r="AY457" s="254" t="s">
        <v>172</v>
      </c>
    </row>
    <row r="458" spans="1:65" s="2" customFormat="1" ht="16.5" customHeight="1">
      <c r="A458" s="35"/>
      <c r="B458" s="36"/>
      <c r="C458" s="209" t="s">
        <v>464</v>
      </c>
      <c r="D458" s="209" t="s">
        <v>174</v>
      </c>
      <c r="E458" s="210" t="s">
        <v>2098</v>
      </c>
      <c r="F458" s="211" t="s">
        <v>2099</v>
      </c>
      <c r="G458" s="212" t="s">
        <v>531</v>
      </c>
      <c r="H458" s="213">
        <v>1</v>
      </c>
      <c r="I458" s="214"/>
      <c r="J458" s="215">
        <f>ROUND(I458*H458,2)</f>
        <v>0</v>
      </c>
      <c r="K458" s="211" t="s">
        <v>1</v>
      </c>
      <c r="L458" s="40"/>
      <c r="M458" s="216" t="s">
        <v>1</v>
      </c>
      <c r="N458" s="217" t="s">
        <v>38</v>
      </c>
      <c r="O458" s="72"/>
      <c r="P458" s="218">
        <f>O458*H458</f>
        <v>0</v>
      </c>
      <c r="Q458" s="218">
        <v>0</v>
      </c>
      <c r="R458" s="218">
        <f>Q458*H458</f>
        <v>0</v>
      </c>
      <c r="S458" s="218">
        <v>0</v>
      </c>
      <c r="T458" s="219">
        <f>S458*H458</f>
        <v>0</v>
      </c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R458" s="220" t="s">
        <v>179</v>
      </c>
      <c r="AT458" s="220" t="s">
        <v>174</v>
      </c>
      <c r="AU458" s="220" t="s">
        <v>81</v>
      </c>
      <c r="AY458" s="18" t="s">
        <v>172</v>
      </c>
      <c r="BE458" s="221">
        <f>IF(N458="základní",J458,0)</f>
        <v>0</v>
      </c>
      <c r="BF458" s="221">
        <f>IF(N458="snížená",J458,0)</f>
        <v>0</v>
      </c>
      <c r="BG458" s="221">
        <f>IF(N458="zákl. přenesená",J458,0)</f>
        <v>0</v>
      </c>
      <c r="BH458" s="221">
        <f>IF(N458="sníž. přenesená",J458,0)</f>
        <v>0</v>
      </c>
      <c r="BI458" s="221">
        <f>IF(N458="nulová",J458,0)</f>
        <v>0</v>
      </c>
      <c r="BJ458" s="18" t="s">
        <v>81</v>
      </c>
      <c r="BK458" s="221">
        <f>ROUND(I458*H458,2)</f>
        <v>0</v>
      </c>
      <c r="BL458" s="18" t="s">
        <v>179</v>
      </c>
      <c r="BM458" s="220" t="s">
        <v>733</v>
      </c>
    </row>
    <row r="459" spans="1:65" s="13" customFormat="1">
      <c r="B459" s="222"/>
      <c r="C459" s="223"/>
      <c r="D459" s="224" t="s">
        <v>180</v>
      </c>
      <c r="E459" s="225" t="s">
        <v>1</v>
      </c>
      <c r="F459" s="226" t="s">
        <v>2097</v>
      </c>
      <c r="G459" s="223"/>
      <c r="H459" s="225" t="s">
        <v>1</v>
      </c>
      <c r="I459" s="227"/>
      <c r="J459" s="223"/>
      <c r="K459" s="223"/>
      <c r="L459" s="228"/>
      <c r="M459" s="229"/>
      <c r="N459" s="230"/>
      <c r="O459" s="230"/>
      <c r="P459" s="230"/>
      <c r="Q459" s="230"/>
      <c r="R459" s="230"/>
      <c r="S459" s="230"/>
      <c r="T459" s="231"/>
      <c r="AT459" s="232" t="s">
        <v>180</v>
      </c>
      <c r="AU459" s="232" t="s">
        <v>81</v>
      </c>
      <c r="AV459" s="13" t="s">
        <v>81</v>
      </c>
      <c r="AW459" s="13" t="s">
        <v>30</v>
      </c>
      <c r="AX459" s="13" t="s">
        <v>73</v>
      </c>
      <c r="AY459" s="232" t="s">
        <v>172</v>
      </c>
    </row>
    <row r="460" spans="1:65" s="14" customFormat="1">
      <c r="B460" s="233"/>
      <c r="C460" s="234"/>
      <c r="D460" s="224" t="s">
        <v>180</v>
      </c>
      <c r="E460" s="235" t="s">
        <v>1</v>
      </c>
      <c r="F460" s="236" t="s">
        <v>81</v>
      </c>
      <c r="G460" s="234"/>
      <c r="H460" s="237">
        <v>1</v>
      </c>
      <c r="I460" s="238"/>
      <c r="J460" s="234"/>
      <c r="K460" s="234"/>
      <c r="L460" s="239"/>
      <c r="M460" s="240"/>
      <c r="N460" s="241"/>
      <c r="O460" s="241"/>
      <c r="P460" s="241"/>
      <c r="Q460" s="241"/>
      <c r="R460" s="241"/>
      <c r="S460" s="241"/>
      <c r="T460" s="242"/>
      <c r="AT460" s="243" t="s">
        <v>180</v>
      </c>
      <c r="AU460" s="243" t="s">
        <v>81</v>
      </c>
      <c r="AV460" s="14" t="s">
        <v>83</v>
      </c>
      <c r="AW460" s="14" t="s">
        <v>30</v>
      </c>
      <c r="AX460" s="14" t="s">
        <v>73</v>
      </c>
      <c r="AY460" s="243" t="s">
        <v>172</v>
      </c>
    </row>
    <row r="461" spans="1:65" s="15" customFormat="1">
      <c r="B461" s="244"/>
      <c r="C461" s="245"/>
      <c r="D461" s="224" t="s">
        <v>180</v>
      </c>
      <c r="E461" s="246" t="s">
        <v>1</v>
      </c>
      <c r="F461" s="247" t="s">
        <v>186</v>
      </c>
      <c r="G461" s="245"/>
      <c r="H461" s="248">
        <v>1</v>
      </c>
      <c r="I461" s="249"/>
      <c r="J461" s="245"/>
      <c r="K461" s="245"/>
      <c r="L461" s="250"/>
      <c r="M461" s="251"/>
      <c r="N461" s="252"/>
      <c r="O461" s="252"/>
      <c r="P461" s="252"/>
      <c r="Q461" s="252"/>
      <c r="R461" s="252"/>
      <c r="S461" s="252"/>
      <c r="T461" s="253"/>
      <c r="AT461" s="254" t="s">
        <v>180</v>
      </c>
      <c r="AU461" s="254" t="s">
        <v>81</v>
      </c>
      <c r="AV461" s="15" t="s">
        <v>179</v>
      </c>
      <c r="AW461" s="15" t="s">
        <v>30</v>
      </c>
      <c r="AX461" s="15" t="s">
        <v>81</v>
      </c>
      <c r="AY461" s="254" t="s">
        <v>172</v>
      </c>
    </row>
    <row r="462" spans="1:65" s="2" customFormat="1" ht="16.5" customHeight="1">
      <c r="A462" s="35"/>
      <c r="B462" s="36"/>
      <c r="C462" s="209" t="s">
        <v>510</v>
      </c>
      <c r="D462" s="209" t="s">
        <v>174</v>
      </c>
      <c r="E462" s="210" t="s">
        <v>2100</v>
      </c>
      <c r="F462" s="211" t="s">
        <v>2101</v>
      </c>
      <c r="G462" s="212" t="s">
        <v>531</v>
      </c>
      <c r="H462" s="213">
        <v>1</v>
      </c>
      <c r="I462" s="214"/>
      <c r="J462" s="215">
        <f>ROUND(I462*H462,2)</f>
        <v>0</v>
      </c>
      <c r="K462" s="211" t="s">
        <v>1</v>
      </c>
      <c r="L462" s="40"/>
      <c r="M462" s="216" t="s">
        <v>1</v>
      </c>
      <c r="N462" s="217" t="s">
        <v>38</v>
      </c>
      <c r="O462" s="72"/>
      <c r="P462" s="218">
        <f>O462*H462</f>
        <v>0</v>
      </c>
      <c r="Q462" s="218">
        <v>0</v>
      </c>
      <c r="R462" s="218">
        <f>Q462*H462</f>
        <v>0</v>
      </c>
      <c r="S462" s="218">
        <v>0</v>
      </c>
      <c r="T462" s="219">
        <f>S462*H462</f>
        <v>0</v>
      </c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R462" s="220" t="s">
        <v>179</v>
      </c>
      <c r="AT462" s="220" t="s">
        <v>174</v>
      </c>
      <c r="AU462" s="220" t="s">
        <v>81</v>
      </c>
      <c r="AY462" s="18" t="s">
        <v>172</v>
      </c>
      <c r="BE462" s="221">
        <f>IF(N462="základní",J462,0)</f>
        <v>0</v>
      </c>
      <c r="BF462" s="221">
        <f>IF(N462="snížená",J462,0)</f>
        <v>0</v>
      </c>
      <c r="BG462" s="221">
        <f>IF(N462="zákl. přenesená",J462,0)</f>
        <v>0</v>
      </c>
      <c r="BH462" s="221">
        <f>IF(N462="sníž. přenesená",J462,0)</f>
        <v>0</v>
      </c>
      <c r="BI462" s="221">
        <f>IF(N462="nulová",J462,0)</f>
        <v>0</v>
      </c>
      <c r="BJ462" s="18" t="s">
        <v>81</v>
      </c>
      <c r="BK462" s="221">
        <f>ROUND(I462*H462,2)</f>
        <v>0</v>
      </c>
      <c r="BL462" s="18" t="s">
        <v>179</v>
      </c>
      <c r="BM462" s="220" t="s">
        <v>739</v>
      </c>
    </row>
    <row r="463" spans="1:65" s="13" customFormat="1">
      <c r="B463" s="222"/>
      <c r="C463" s="223"/>
      <c r="D463" s="224" t="s">
        <v>180</v>
      </c>
      <c r="E463" s="225" t="s">
        <v>1</v>
      </c>
      <c r="F463" s="226" t="s">
        <v>2097</v>
      </c>
      <c r="G463" s="223"/>
      <c r="H463" s="225" t="s">
        <v>1</v>
      </c>
      <c r="I463" s="227"/>
      <c r="J463" s="223"/>
      <c r="K463" s="223"/>
      <c r="L463" s="228"/>
      <c r="M463" s="229"/>
      <c r="N463" s="230"/>
      <c r="O463" s="230"/>
      <c r="P463" s="230"/>
      <c r="Q463" s="230"/>
      <c r="R463" s="230"/>
      <c r="S463" s="230"/>
      <c r="T463" s="231"/>
      <c r="AT463" s="232" t="s">
        <v>180</v>
      </c>
      <c r="AU463" s="232" t="s">
        <v>81</v>
      </c>
      <c r="AV463" s="13" t="s">
        <v>81</v>
      </c>
      <c r="AW463" s="13" t="s">
        <v>30</v>
      </c>
      <c r="AX463" s="13" t="s">
        <v>73</v>
      </c>
      <c r="AY463" s="232" t="s">
        <v>172</v>
      </c>
    </row>
    <row r="464" spans="1:65" s="14" customFormat="1">
      <c r="B464" s="233"/>
      <c r="C464" s="234"/>
      <c r="D464" s="224" t="s">
        <v>180</v>
      </c>
      <c r="E464" s="235" t="s">
        <v>1</v>
      </c>
      <c r="F464" s="236" t="s">
        <v>81</v>
      </c>
      <c r="G464" s="234"/>
      <c r="H464" s="237">
        <v>1</v>
      </c>
      <c r="I464" s="238"/>
      <c r="J464" s="234"/>
      <c r="K464" s="234"/>
      <c r="L464" s="239"/>
      <c r="M464" s="240"/>
      <c r="N464" s="241"/>
      <c r="O464" s="241"/>
      <c r="P464" s="241"/>
      <c r="Q464" s="241"/>
      <c r="R464" s="241"/>
      <c r="S464" s="241"/>
      <c r="T464" s="242"/>
      <c r="AT464" s="243" t="s">
        <v>180</v>
      </c>
      <c r="AU464" s="243" t="s">
        <v>81</v>
      </c>
      <c r="AV464" s="14" t="s">
        <v>83</v>
      </c>
      <c r="AW464" s="14" t="s">
        <v>30</v>
      </c>
      <c r="AX464" s="14" t="s">
        <v>73</v>
      </c>
      <c r="AY464" s="243" t="s">
        <v>172</v>
      </c>
    </row>
    <row r="465" spans="1:65" s="15" customFormat="1">
      <c r="B465" s="244"/>
      <c r="C465" s="245"/>
      <c r="D465" s="224" t="s">
        <v>180</v>
      </c>
      <c r="E465" s="246" t="s">
        <v>1</v>
      </c>
      <c r="F465" s="247" t="s">
        <v>186</v>
      </c>
      <c r="G465" s="245"/>
      <c r="H465" s="248">
        <v>1</v>
      </c>
      <c r="I465" s="249"/>
      <c r="J465" s="245"/>
      <c r="K465" s="245"/>
      <c r="L465" s="250"/>
      <c r="M465" s="251"/>
      <c r="N465" s="252"/>
      <c r="O465" s="252"/>
      <c r="P465" s="252"/>
      <c r="Q465" s="252"/>
      <c r="R465" s="252"/>
      <c r="S465" s="252"/>
      <c r="T465" s="253"/>
      <c r="AT465" s="254" t="s">
        <v>180</v>
      </c>
      <c r="AU465" s="254" t="s">
        <v>81</v>
      </c>
      <c r="AV465" s="15" t="s">
        <v>179</v>
      </c>
      <c r="AW465" s="15" t="s">
        <v>30</v>
      </c>
      <c r="AX465" s="15" t="s">
        <v>81</v>
      </c>
      <c r="AY465" s="254" t="s">
        <v>172</v>
      </c>
    </row>
    <row r="466" spans="1:65" s="12" customFormat="1" ht="25.9" customHeight="1">
      <c r="B466" s="193"/>
      <c r="C466" s="194"/>
      <c r="D466" s="195" t="s">
        <v>72</v>
      </c>
      <c r="E466" s="196" t="s">
        <v>202</v>
      </c>
      <c r="F466" s="196" t="s">
        <v>2102</v>
      </c>
      <c r="G466" s="194"/>
      <c r="H466" s="194"/>
      <c r="I466" s="197"/>
      <c r="J466" s="198">
        <f>BK466</f>
        <v>0</v>
      </c>
      <c r="K466" s="194"/>
      <c r="L466" s="199"/>
      <c r="M466" s="200"/>
      <c r="N466" s="201"/>
      <c r="O466" s="201"/>
      <c r="P466" s="202">
        <f>SUM(P467:P588)</f>
        <v>0</v>
      </c>
      <c r="Q466" s="201"/>
      <c r="R466" s="202">
        <f>SUM(R467:R588)</f>
        <v>0</v>
      </c>
      <c r="S466" s="201"/>
      <c r="T466" s="203">
        <f>SUM(T467:T588)</f>
        <v>0</v>
      </c>
      <c r="AR466" s="204" t="s">
        <v>81</v>
      </c>
      <c r="AT466" s="205" t="s">
        <v>72</v>
      </c>
      <c r="AU466" s="205" t="s">
        <v>73</v>
      </c>
      <c r="AY466" s="204" t="s">
        <v>172</v>
      </c>
      <c r="BK466" s="206">
        <f>SUM(BK467:BK588)</f>
        <v>0</v>
      </c>
    </row>
    <row r="467" spans="1:65" s="2" customFormat="1" ht="16.5" customHeight="1">
      <c r="A467" s="35"/>
      <c r="B467" s="36"/>
      <c r="C467" s="209" t="s">
        <v>476</v>
      </c>
      <c r="D467" s="209" t="s">
        <v>174</v>
      </c>
      <c r="E467" s="210" t="s">
        <v>2103</v>
      </c>
      <c r="F467" s="211" t="s">
        <v>2104</v>
      </c>
      <c r="G467" s="212" t="s">
        <v>245</v>
      </c>
      <c r="H467" s="213">
        <v>373</v>
      </c>
      <c r="I467" s="214"/>
      <c r="J467" s="215">
        <f>ROUND(I467*H467,2)</f>
        <v>0</v>
      </c>
      <c r="K467" s="211" t="s">
        <v>1</v>
      </c>
      <c r="L467" s="40"/>
      <c r="M467" s="216" t="s">
        <v>1</v>
      </c>
      <c r="N467" s="217" t="s">
        <v>38</v>
      </c>
      <c r="O467" s="72"/>
      <c r="P467" s="218">
        <f>O467*H467</f>
        <v>0</v>
      </c>
      <c r="Q467" s="218">
        <v>0</v>
      </c>
      <c r="R467" s="218">
        <f>Q467*H467</f>
        <v>0</v>
      </c>
      <c r="S467" s="218">
        <v>0</v>
      </c>
      <c r="T467" s="219">
        <f>S467*H467</f>
        <v>0</v>
      </c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R467" s="220" t="s">
        <v>179</v>
      </c>
      <c r="AT467" s="220" t="s">
        <v>174</v>
      </c>
      <c r="AU467" s="220" t="s">
        <v>81</v>
      </c>
      <c r="AY467" s="18" t="s">
        <v>172</v>
      </c>
      <c r="BE467" s="221">
        <f>IF(N467="základní",J467,0)</f>
        <v>0</v>
      </c>
      <c r="BF467" s="221">
        <f>IF(N467="snížená",J467,0)</f>
        <v>0</v>
      </c>
      <c r="BG467" s="221">
        <f>IF(N467="zákl. přenesená",J467,0)</f>
        <v>0</v>
      </c>
      <c r="BH467" s="221">
        <f>IF(N467="sníž. přenesená",J467,0)</f>
        <v>0</v>
      </c>
      <c r="BI467" s="221">
        <f>IF(N467="nulová",J467,0)</f>
        <v>0</v>
      </c>
      <c r="BJ467" s="18" t="s">
        <v>81</v>
      </c>
      <c r="BK467" s="221">
        <f>ROUND(I467*H467,2)</f>
        <v>0</v>
      </c>
      <c r="BL467" s="18" t="s">
        <v>179</v>
      </c>
      <c r="BM467" s="220" t="s">
        <v>773</v>
      </c>
    </row>
    <row r="468" spans="1:65" s="13" customFormat="1">
      <c r="B468" s="222"/>
      <c r="C468" s="223"/>
      <c r="D468" s="224" t="s">
        <v>180</v>
      </c>
      <c r="E468" s="225" t="s">
        <v>1</v>
      </c>
      <c r="F468" s="226" t="s">
        <v>2105</v>
      </c>
      <c r="G468" s="223"/>
      <c r="H468" s="225" t="s">
        <v>1</v>
      </c>
      <c r="I468" s="227"/>
      <c r="J468" s="223"/>
      <c r="K468" s="223"/>
      <c r="L468" s="228"/>
      <c r="M468" s="229"/>
      <c r="N468" s="230"/>
      <c r="O468" s="230"/>
      <c r="P468" s="230"/>
      <c r="Q468" s="230"/>
      <c r="R468" s="230"/>
      <c r="S468" s="230"/>
      <c r="T468" s="231"/>
      <c r="AT468" s="232" t="s">
        <v>180</v>
      </c>
      <c r="AU468" s="232" t="s">
        <v>81</v>
      </c>
      <c r="AV468" s="13" t="s">
        <v>81</v>
      </c>
      <c r="AW468" s="13" t="s">
        <v>30</v>
      </c>
      <c r="AX468" s="13" t="s">
        <v>73</v>
      </c>
      <c r="AY468" s="232" t="s">
        <v>172</v>
      </c>
    </row>
    <row r="469" spans="1:65" s="14" customFormat="1">
      <c r="B469" s="233"/>
      <c r="C469" s="234"/>
      <c r="D469" s="224" t="s">
        <v>180</v>
      </c>
      <c r="E469" s="235" t="s">
        <v>1</v>
      </c>
      <c r="F469" s="236" t="s">
        <v>2106</v>
      </c>
      <c r="G469" s="234"/>
      <c r="H469" s="237">
        <v>307</v>
      </c>
      <c r="I469" s="238"/>
      <c r="J469" s="234"/>
      <c r="K469" s="234"/>
      <c r="L469" s="239"/>
      <c r="M469" s="240"/>
      <c r="N469" s="241"/>
      <c r="O469" s="241"/>
      <c r="P469" s="241"/>
      <c r="Q469" s="241"/>
      <c r="R469" s="241"/>
      <c r="S469" s="241"/>
      <c r="T469" s="242"/>
      <c r="AT469" s="243" t="s">
        <v>180</v>
      </c>
      <c r="AU469" s="243" t="s">
        <v>81</v>
      </c>
      <c r="AV469" s="14" t="s">
        <v>83</v>
      </c>
      <c r="AW469" s="14" t="s">
        <v>30</v>
      </c>
      <c r="AX469" s="14" t="s">
        <v>73</v>
      </c>
      <c r="AY469" s="243" t="s">
        <v>172</v>
      </c>
    </row>
    <row r="470" spans="1:65" s="13" customFormat="1">
      <c r="B470" s="222"/>
      <c r="C470" s="223"/>
      <c r="D470" s="224" t="s">
        <v>180</v>
      </c>
      <c r="E470" s="225" t="s">
        <v>1</v>
      </c>
      <c r="F470" s="226" t="s">
        <v>2107</v>
      </c>
      <c r="G470" s="223"/>
      <c r="H470" s="225" t="s">
        <v>1</v>
      </c>
      <c r="I470" s="227"/>
      <c r="J470" s="223"/>
      <c r="K470" s="223"/>
      <c r="L470" s="228"/>
      <c r="M470" s="229"/>
      <c r="N470" s="230"/>
      <c r="O470" s="230"/>
      <c r="P470" s="230"/>
      <c r="Q470" s="230"/>
      <c r="R470" s="230"/>
      <c r="S470" s="230"/>
      <c r="T470" s="231"/>
      <c r="AT470" s="232" t="s">
        <v>180</v>
      </c>
      <c r="AU470" s="232" t="s">
        <v>81</v>
      </c>
      <c r="AV470" s="13" t="s">
        <v>81</v>
      </c>
      <c r="AW470" s="13" t="s">
        <v>30</v>
      </c>
      <c r="AX470" s="13" t="s">
        <v>73</v>
      </c>
      <c r="AY470" s="232" t="s">
        <v>172</v>
      </c>
    </row>
    <row r="471" spans="1:65" s="14" customFormat="1">
      <c r="B471" s="233"/>
      <c r="C471" s="234"/>
      <c r="D471" s="224" t="s">
        <v>180</v>
      </c>
      <c r="E471" s="235" t="s">
        <v>1</v>
      </c>
      <c r="F471" s="236" t="s">
        <v>414</v>
      </c>
      <c r="G471" s="234"/>
      <c r="H471" s="237">
        <v>49</v>
      </c>
      <c r="I471" s="238"/>
      <c r="J471" s="234"/>
      <c r="K471" s="234"/>
      <c r="L471" s="239"/>
      <c r="M471" s="240"/>
      <c r="N471" s="241"/>
      <c r="O471" s="241"/>
      <c r="P471" s="241"/>
      <c r="Q471" s="241"/>
      <c r="R471" s="241"/>
      <c r="S471" s="241"/>
      <c r="T471" s="242"/>
      <c r="AT471" s="243" t="s">
        <v>180</v>
      </c>
      <c r="AU471" s="243" t="s">
        <v>81</v>
      </c>
      <c r="AV471" s="14" t="s">
        <v>83</v>
      </c>
      <c r="AW471" s="14" t="s">
        <v>30</v>
      </c>
      <c r="AX471" s="14" t="s">
        <v>73</v>
      </c>
      <c r="AY471" s="243" t="s">
        <v>172</v>
      </c>
    </row>
    <row r="472" spans="1:65" s="13" customFormat="1">
      <c r="B472" s="222"/>
      <c r="C472" s="223"/>
      <c r="D472" s="224" t="s">
        <v>180</v>
      </c>
      <c r="E472" s="225" t="s">
        <v>1</v>
      </c>
      <c r="F472" s="226" t="s">
        <v>2108</v>
      </c>
      <c r="G472" s="223"/>
      <c r="H472" s="225" t="s">
        <v>1</v>
      </c>
      <c r="I472" s="227"/>
      <c r="J472" s="223"/>
      <c r="K472" s="223"/>
      <c r="L472" s="228"/>
      <c r="M472" s="229"/>
      <c r="N472" s="230"/>
      <c r="O472" s="230"/>
      <c r="P472" s="230"/>
      <c r="Q472" s="230"/>
      <c r="R472" s="230"/>
      <c r="S472" s="230"/>
      <c r="T472" s="231"/>
      <c r="AT472" s="232" t="s">
        <v>180</v>
      </c>
      <c r="AU472" s="232" t="s">
        <v>81</v>
      </c>
      <c r="AV472" s="13" t="s">
        <v>81</v>
      </c>
      <c r="AW472" s="13" t="s">
        <v>30</v>
      </c>
      <c r="AX472" s="13" t="s">
        <v>73</v>
      </c>
      <c r="AY472" s="232" t="s">
        <v>172</v>
      </c>
    </row>
    <row r="473" spans="1:65" s="14" customFormat="1">
      <c r="B473" s="233"/>
      <c r="C473" s="234"/>
      <c r="D473" s="224" t="s">
        <v>180</v>
      </c>
      <c r="E473" s="235" t="s">
        <v>1</v>
      </c>
      <c r="F473" s="236" t="s">
        <v>257</v>
      </c>
      <c r="G473" s="234"/>
      <c r="H473" s="237">
        <v>17</v>
      </c>
      <c r="I473" s="238"/>
      <c r="J473" s="234"/>
      <c r="K473" s="234"/>
      <c r="L473" s="239"/>
      <c r="M473" s="240"/>
      <c r="N473" s="241"/>
      <c r="O473" s="241"/>
      <c r="P473" s="241"/>
      <c r="Q473" s="241"/>
      <c r="R473" s="241"/>
      <c r="S473" s="241"/>
      <c r="T473" s="242"/>
      <c r="AT473" s="243" t="s">
        <v>180</v>
      </c>
      <c r="AU473" s="243" t="s">
        <v>81</v>
      </c>
      <c r="AV473" s="14" t="s">
        <v>83</v>
      </c>
      <c r="AW473" s="14" t="s">
        <v>30</v>
      </c>
      <c r="AX473" s="14" t="s">
        <v>73</v>
      </c>
      <c r="AY473" s="243" t="s">
        <v>172</v>
      </c>
    </row>
    <row r="474" spans="1:65" s="15" customFormat="1">
      <c r="B474" s="244"/>
      <c r="C474" s="245"/>
      <c r="D474" s="224" t="s">
        <v>180</v>
      </c>
      <c r="E474" s="246" t="s">
        <v>1</v>
      </c>
      <c r="F474" s="247" t="s">
        <v>186</v>
      </c>
      <c r="G474" s="245"/>
      <c r="H474" s="248">
        <v>373</v>
      </c>
      <c r="I474" s="249"/>
      <c r="J474" s="245"/>
      <c r="K474" s="245"/>
      <c r="L474" s="250"/>
      <c r="M474" s="251"/>
      <c r="N474" s="252"/>
      <c r="O474" s="252"/>
      <c r="P474" s="252"/>
      <c r="Q474" s="252"/>
      <c r="R474" s="252"/>
      <c r="S474" s="252"/>
      <c r="T474" s="253"/>
      <c r="AT474" s="254" t="s">
        <v>180</v>
      </c>
      <c r="AU474" s="254" t="s">
        <v>81</v>
      </c>
      <c r="AV474" s="15" t="s">
        <v>179</v>
      </c>
      <c r="AW474" s="15" t="s">
        <v>30</v>
      </c>
      <c r="AX474" s="15" t="s">
        <v>81</v>
      </c>
      <c r="AY474" s="254" t="s">
        <v>172</v>
      </c>
    </row>
    <row r="475" spans="1:65" s="2" customFormat="1" ht="16.5" customHeight="1">
      <c r="A475" s="35"/>
      <c r="B475" s="36"/>
      <c r="C475" s="209" t="s">
        <v>534</v>
      </c>
      <c r="D475" s="209" t="s">
        <v>174</v>
      </c>
      <c r="E475" s="210" t="s">
        <v>2109</v>
      </c>
      <c r="F475" s="211" t="s">
        <v>2110</v>
      </c>
      <c r="G475" s="212" t="s">
        <v>245</v>
      </c>
      <c r="H475" s="213">
        <v>307</v>
      </c>
      <c r="I475" s="214"/>
      <c r="J475" s="215">
        <f>ROUND(I475*H475,2)</f>
        <v>0</v>
      </c>
      <c r="K475" s="211" t="s">
        <v>1</v>
      </c>
      <c r="L475" s="40"/>
      <c r="M475" s="216" t="s">
        <v>1</v>
      </c>
      <c r="N475" s="217" t="s">
        <v>38</v>
      </c>
      <c r="O475" s="72"/>
      <c r="P475" s="218">
        <f>O475*H475</f>
        <v>0</v>
      </c>
      <c r="Q475" s="218">
        <v>0</v>
      </c>
      <c r="R475" s="218">
        <f>Q475*H475</f>
        <v>0</v>
      </c>
      <c r="S475" s="218">
        <v>0</v>
      </c>
      <c r="T475" s="219">
        <f>S475*H475</f>
        <v>0</v>
      </c>
      <c r="U475" s="35"/>
      <c r="V475" s="35"/>
      <c r="W475" s="35"/>
      <c r="X475" s="35"/>
      <c r="Y475" s="35"/>
      <c r="Z475" s="35"/>
      <c r="AA475" s="35"/>
      <c r="AB475" s="35"/>
      <c r="AC475" s="35"/>
      <c r="AD475" s="35"/>
      <c r="AE475" s="35"/>
      <c r="AR475" s="220" t="s">
        <v>179</v>
      </c>
      <c r="AT475" s="220" t="s">
        <v>174</v>
      </c>
      <c r="AU475" s="220" t="s">
        <v>81</v>
      </c>
      <c r="AY475" s="18" t="s">
        <v>172</v>
      </c>
      <c r="BE475" s="221">
        <f>IF(N475="základní",J475,0)</f>
        <v>0</v>
      </c>
      <c r="BF475" s="221">
        <f>IF(N475="snížená",J475,0)</f>
        <v>0</v>
      </c>
      <c r="BG475" s="221">
        <f>IF(N475="zákl. přenesená",J475,0)</f>
        <v>0</v>
      </c>
      <c r="BH475" s="221">
        <f>IF(N475="sníž. přenesená",J475,0)</f>
        <v>0</v>
      </c>
      <c r="BI475" s="221">
        <f>IF(N475="nulová",J475,0)</f>
        <v>0</v>
      </c>
      <c r="BJ475" s="18" t="s">
        <v>81</v>
      </c>
      <c r="BK475" s="221">
        <f>ROUND(I475*H475,2)</f>
        <v>0</v>
      </c>
      <c r="BL475" s="18" t="s">
        <v>179</v>
      </c>
      <c r="BM475" s="220" t="s">
        <v>776</v>
      </c>
    </row>
    <row r="476" spans="1:65" s="13" customFormat="1">
      <c r="B476" s="222"/>
      <c r="C476" s="223"/>
      <c r="D476" s="224" t="s">
        <v>180</v>
      </c>
      <c r="E476" s="225" t="s">
        <v>1</v>
      </c>
      <c r="F476" s="226" t="s">
        <v>2105</v>
      </c>
      <c r="G476" s="223"/>
      <c r="H476" s="225" t="s">
        <v>1</v>
      </c>
      <c r="I476" s="227"/>
      <c r="J476" s="223"/>
      <c r="K476" s="223"/>
      <c r="L476" s="228"/>
      <c r="M476" s="229"/>
      <c r="N476" s="230"/>
      <c r="O476" s="230"/>
      <c r="P476" s="230"/>
      <c r="Q476" s="230"/>
      <c r="R476" s="230"/>
      <c r="S476" s="230"/>
      <c r="T476" s="231"/>
      <c r="AT476" s="232" t="s">
        <v>180</v>
      </c>
      <c r="AU476" s="232" t="s">
        <v>81</v>
      </c>
      <c r="AV476" s="13" t="s">
        <v>81</v>
      </c>
      <c r="AW476" s="13" t="s">
        <v>30</v>
      </c>
      <c r="AX476" s="13" t="s">
        <v>73</v>
      </c>
      <c r="AY476" s="232" t="s">
        <v>172</v>
      </c>
    </row>
    <row r="477" spans="1:65" s="14" customFormat="1">
      <c r="B477" s="233"/>
      <c r="C477" s="234"/>
      <c r="D477" s="224" t="s">
        <v>180</v>
      </c>
      <c r="E477" s="235" t="s">
        <v>1</v>
      </c>
      <c r="F477" s="236" t="s">
        <v>2106</v>
      </c>
      <c r="G477" s="234"/>
      <c r="H477" s="237">
        <v>307</v>
      </c>
      <c r="I477" s="238"/>
      <c r="J477" s="234"/>
      <c r="K477" s="234"/>
      <c r="L477" s="239"/>
      <c r="M477" s="240"/>
      <c r="N477" s="241"/>
      <c r="O477" s="241"/>
      <c r="P477" s="241"/>
      <c r="Q477" s="241"/>
      <c r="R477" s="241"/>
      <c r="S477" s="241"/>
      <c r="T477" s="242"/>
      <c r="AT477" s="243" t="s">
        <v>180</v>
      </c>
      <c r="AU477" s="243" t="s">
        <v>81</v>
      </c>
      <c r="AV477" s="14" t="s">
        <v>83</v>
      </c>
      <c r="AW477" s="14" t="s">
        <v>30</v>
      </c>
      <c r="AX477" s="14" t="s">
        <v>73</v>
      </c>
      <c r="AY477" s="243" t="s">
        <v>172</v>
      </c>
    </row>
    <row r="478" spans="1:65" s="15" customFormat="1">
      <c r="B478" s="244"/>
      <c r="C478" s="245"/>
      <c r="D478" s="224" t="s">
        <v>180</v>
      </c>
      <c r="E478" s="246" t="s">
        <v>1</v>
      </c>
      <c r="F478" s="247" t="s">
        <v>186</v>
      </c>
      <c r="G478" s="245"/>
      <c r="H478" s="248">
        <v>307</v>
      </c>
      <c r="I478" s="249"/>
      <c r="J478" s="245"/>
      <c r="K478" s="245"/>
      <c r="L478" s="250"/>
      <c r="M478" s="251"/>
      <c r="N478" s="252"/>
      <c r="O478" s="252"/>
      <c r="P478" s="252"/>
      <c r="Q478" s="252"/>
      <c r="R478" s="252"/>
      <c r="S478" s="252"/>
      <c r="T478" s="253"/>
      <c r="AT478" s="254" t="s">
        <v>180</v>
      </c>
      <c r="AU478" s="254" t="s">
        <v>81</v>
      </c>
      <c r="AV478" s="15" t="s">
        <v>179</v>
      </c>
      <c r="AW478" s="15" t="s">
        <v>30</v>
      </c>
      <c r="AX478" s="15" t="s">
        <v>81</v>
      </c>
      <c r="AY478" s="254" t="s">
        <v>172</v>
      </c>
    </row>
    <row r="479" spans="1:65" s="2" customFormat="1" ht="16.5" customHeight="1">
      <c r="A479" s="35"/>
      <c r="B479" s="36"/>
      <c r="C479" s="255" t="s">
        <v>479</v>
      </c>
      <c r="D479" s="255" t="s">
        <v>358</v>
      </c>
      <c r="E479" s="256" t="s">
        <v>2111</v>
      </c>
      <c r="F479" s="257" t="s">
        <v>2112</v>
      </c>
      <c r="G479" s="258" t="s">
        <v>222</v>
      </c>
      <c r="H479" s="259">
        <v>15.41</v>
      </c>
      <c r="I479" s="260"/>
      <c r="J479" s="261">
        <f>ROUND(I479*H479,2)</f>
        <v>0</v>
      </c>
      <c r="K479" s="257" t="s">
        <v>1</v>
      </c>
      <c r="L479" s="262"/>
      <c r="M479" s="263" t="s">
        <v>1</v>
      </c>
      <c r="N479" s="264" t="s">
        <v>38</v>
      </c>
      <c r="O479" s="72"/>
      <c r="P479" s="218">
        <f>O479*H479</f>
        <v>0</v>
      </c>
      <c r="Q479" s="218">
        <v>0</v>
      </c>
      <c r="R479" s="218">
        <f>Q479*H479</f>
        <v>0</v>
      </c>
      <c r="S479" s="218">
        <v>0</v>
      </c>
      <c r="T479" s="219">
        <f>S479*H479</f>
        <v>0</v>
      </c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R479" s="220" t="s">
        <v>205</v>
      </c>
      <c r="AT479" s="220" t="s">
        <v>358</v>
      </c>
      <c r="AU479" s="220" t="s">
        <v>81</v>
      </c>
      <c r="AY479" s="18" t="s">
        <v>172</v>
      </c>
      <c r="BE479" s="221">
        <f>IF(N479="základní",J479,0)</f>
        <v>0</v>
      </c>
      <c r="BF479" s="221">
        <f>IF(N479="snížená",J479,0)</f>
        <v>0</v>
      </c>
      <c r="BG479" s="221">
        <f>IF(N479="zákl. přenesená",J479,0)</f>
        <v>0</v>
      </c>
      <c r="BH479" s="221">
        <f>IF(N479="sníž. přenesená",J479,0)</f>
        <v>0</v>
      </c>
      <c r="BI479" s="221">
        <f>IF(N479="nulová",J479,0)</f>
        <v>0</v>
      </c>
      <c r="BJ479" s="18" t="s">
        <v>81</v>
      </c>
      <c r="BK479" s="221">
        <f>ROUND(I479*H479,2)</f>
        <v>0</v>
      </c>
      <c r="BL479" s="18" t="s">
        <v>179</v>
      </c>
      <c r="BM479" s="220" t="s">
        <v>2113</v>
      </c>
    </row>
    <row r="480" spans="1:65" s="13" customFormat="1">
      <c r="B480" s="222"/>
      <c r="C480" s="223"/>
      <c r="D480" s="224" t="s">
        <v>180</v>
      </c>
      <c r="E480" s="225" t="s">
        <v>1</v>
      </c>
      <c r="F480" s="226" t="s">
        <v>2114</v>
      </c>
      <c r="G480" s="223"/>
      <c r="H480" s="225" t="s">
        <v>1</v>
      </c>
      <c r="I480" s="227"/>
      <c r="J480" s="223"/>
      <c r="K480" s="223"/>
      <c r="L480" s="228"/>
      <c r="M480" s="229"/>
      <c r="N480" s="230"/>
      <c r="O480" s="230"/>
      <c r="P480" s="230"/>
      <c r="Q480" s="230"/>
      <c r="R480" s="230"/>
      <c r="S480" s="230"/>
      <c r="T480" s="231"/>
      <c r="AT480" s="232" t="s">
        <v>180</v>
      </c>
      <c r="AU480" s="232" t="s">
        <v>81</v>
      </c>
      <c r="AV480" s="13" t="s">
        <v>81</v>
      </c>
      <c r="AW480" s="13" t="s">
        <v>30</v>
      </c>
      <c r="AX480" s="13" t="s">
        <v>73</v>
      </c>
      <c r="AY480" s="232" t="s">
        <v>172</v>
      </c>
    </row>
    <row r="481" spans="1:65" s="14" customFormat="1">
      <c r="B481" s="233"/>
      <c r="C481" s="234"/>
      <c r="D481" s="224" t="s">
        <v>180</v>
      </c>
      <c r="E481" s="235" t="s">
        <v>1</v>
      </c>
      <c r="F481" s="236" t="s">
        <v>2115</v>
      </c>
      <c r="G481" s="234"/>
      <c r="H481" s="237">
        <v>15.41</v>
      </c>
      <c r="I481" s="238"/>
      <c r="J481" s="234"/>
      <c r="K481" s="234"/>
      <c r="L481" s="239"/>
      <c r="M481" s="240"/>
      <c r="N481" s="241"/>
      <c r="O481" s="241"/>
      <c r="P481" s="241"/>
      <c r="Q481" s="241"/>
      <c r="R481" s="241"/>
      <c r="S481" s="241"/>
      <c r="T481" s="242"/>
      <c r="AT481" s="243" t="s">
        <v>180</v>
      </c>
      <c r="AU481" s="243" t="s">
        <v>81</v>
      </c>
      <c r="AV481" s="14" t="s">
        <v>83</v>
      </c>
      <c r="AW481" s="14" t="s">
        <v>30</v>
      </c>
      <c r="AX481" s="14" t="s">
        <v>73</v>
      </c>
      <c r="AY481" s="243" t="s">
        <v>172</v>
      </c>
    </row>
    <row r="482" spans="1:65" s="15" customFormat="1">
      <c r="B482" s="244"/>
      <c r="C482" s="245"/>
      <c r="D482" s="224" t="s">
        <v>180</v>
      </c>
      <c r="E482" s="246" t="s">
        <v>1</v>
      </c>
      <c r="F482" s="247" t="s">
        <v>186</v>
      </c>
      <c r="G482" s="245"/>
      <c r="H482" s="248">
        <v>15.41</v>
      </c>
      <c r="I482" s="249"/>
      <c r="J482" s="245"/>
      <c r="K482" s="245"/>
      <c r="L482" s="250"/>
      <c r="M482" s="251"/>
      <c r="N482" s="252"/>
      <c r="O482" s="252"/>
      <c r="P482" s="252"/>
      <c r="Q482" s="252"/>
      <c r="R482" s="252"/>
      <c r="S482" s="252"/>
      <c r="T482" s="253"/>
      <c r="AT482" s="254" t="s">
        <v>180</v>
      </c>
      <c r="AU482" s="254" t="s">
        <v>81</v>
      </c>
      <c r="AV482" s="15" t="s">
        <v>179</v>
      </c>
      <c r="AW482" s="15" t="s">
        <v>30</v>
      </c>
      <c r="AX482" s="15" t="s">
        <v>81</v>
      </c>
      <c r="AY482" s="254" t="s">
        <v>172</v>
      </c>
    </row>
    <row r="483" spans="1:65" s="2" customFormat="1" ht="21.75" customHeight="1">
      <c r="A483" s="35"/>
      <c r="B483" s="36"/>
      <c r="C483" s="209" t="s">
        <v>663</v>
      </c>
      <c r="D483" s="209" t="s">
        <v>174</v>
      </c>
      <c r="E483" s="210" t="s">
        <v>2116</v>
      </c>
      <c r="F483" s="211" t="s">
        <v>2117</v>
      </c>
      <c r="G483" s="212" t="s">
        <v>195</v>
      </c>
      <c r="H483" s="213">
        <v>769</v>
      </c>
      <c r="I483" s="214"/>
      <c r="J483" s="215">
        <f>ROUND(I483*H483,2)</f>
        <v>0</v>
      </c>
      <c r="K483" s="211" t="s">
        <v>1</v>
      </c>
      <c r="L483" s="40"/>
      <c r="M483" s="216" t="s">
        <v>1</v>
      </c>
      <c r="N483" s="217" t="s">
        <v>38</v>
      </c>
      <c r="O483" s="72"/>
      <c r="P483" s="218">
        <f>O483*H483</f>
        <v>0</v>
      </c>
      <c r="Q483" s="218">
        <v>0</v>
      </c>
      <c r="R483" s="218">
        <f>Q483*H483</f>
        <v>0</v>
      </c>
      <c r="S483" s="218">
        <v>0</v>
      </c>
      <c r="T483" s="219">
        <f>S483*H483</f>
        <v>0</v>
      </c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R483" s="220" t="s">
        <v>179</v>
      </c>
      <c r="AT483" s="220" t="s">
        <v>174</v>
      </c>
      <c r="AU483" s="220" t="s">
        <v>81</v>
      </c>
      <c r="AY483" s="18" t="s">
        <v>172</v>
      </c>
      <c r="BE483" s="221">
        <f>IF(N483="základní",J483,0)</f>
        <v>0</v>
      </c>
      <c r="BF483" s="221">
        <f>IF(N483="snížená",J483,0)</f>
        <v>0</v>
      </c>
      <c r="BG483" s="221">
        <f>IF(N483="zákl. přenesená",J483,0)</f>
        <v>0</v>
      </c>
      <c r="BH483" s="221">
        <f>IF(N483="sníž. přenesená",J483,0)</f>
        <v>0</v>
      </c>
      <c r="BI483" s="221">
        <f>IF(N483="nulová",J483,0)</f>
        <v>0</v>
      </c>
      <c r="BJ483" s="18" t="s">
        <v>81</v>
      </c>
      <c r="BK483" s="221">
        <f>ROUND(I483*H483,2)</f>
        <v>0</v>
      </c>
      <c r="BL483" s="18" t="s">
        <v>179</v>
      </c>
      <c r="BM483" s="220" t="s">
        <v>783</v>
      </c>
    </row>
    <row r="484" spans="1:65" s="13" customFormat="1">
      <c r="B484" s="222"/>
      <c r="C484" s="223"/>
      <c r="D484" s="224" t="s">
        <v>180</v>
      </c>
      <c r="E484" s="225" t="s">
        <v>1</v>
      </c>
      <c r="F484" s="226" t="s">
        <v>2118</v>
      </c>
      <c r="G484" s="223"/>
      <c r="H484" s="225" t="s">
        <v>1</v>
      </c>
      <c r="I484" s="227"/>
      <c r="J484" s="223"/>
      <c r="K484" s="223"/>
      <c r="L484" s="228"/>
      <c r="M484" s="229"/>
      <c r="N484" s="230"/>
      <c r="O484" s="230"/>
      <c r="P484" s="230"/>
      <c r="Q484" s="230"/>
      <c r="R484" s="230"/>
      <c r="S484" s="230"/>
      <c r="T484" s="231"/>
      <c r="AT484" s="232" t="s">
        <v>180</v>
      </c>
      <c r="AU484" s="232" t="s">
        <v>81</v>
      </c>
      <c r="AV484" s="13" t="s">
        <v>81</v>
      </c>
      <c r="AW484" s="13" t="s">
        <v>30</v>
      </c>
      <c r="AX484" s="13" t="s">
        <v>73</v>
      </c>
      <c r="AY484" s="232" t="s">
        <v>172</v>
      </c>
    </row>
    <row r="485" spans="1:65" s="14" customFormat="1">
      <c r="B485" s="233"/>
      <c r="C485" s="234"/>
      <c r="D485" s="224" t="s">
        <v>180</v>
      </c>
      <c r="E485" s="235" t="s">
        <v>1</v>
      </c>
      <c r="F485" s="236" t="s">
        <v>910</v>
      </c>
      <c r="G485" s="234"/>
      <c r="H485" s="237">
        <v>769</v>
      </c>
      <c r="I485" s="238"/>
      <c r="J485" s="234"/>
      <c r="K485" s="234"/>
      <c r="L485" s="239"/>
      <c r="M485" s="240"/>
      <c r="N485" s="241"/>
      <c r="O485" s="241"/>
      <c r="P485" s="241"/>
      <c r="Q485" s="241"/>
      <c r="R485" s="241"/>
      <c r="S485" s="241"/>
      <c r="T485" s="242"/>
      <c r="AT485" s="243" t="s">
        <v>180</v>
      </c>
      <c r="AU485" s="243" t="s">
        <v>81</v>
      </c>
      <c r="AV485" s="14" t="s">
        <v>83</v>
      </c>
      <c r="AW485" s="14" t="s">
        <v>30</v>
      </c>
      <c r="AX485" s="14" t="s">
        <v>73</v>
      </c>
      <c r="AY485" s="243" t="s">
        <v>172</v>
      </c>
    </row>
    <row r="486" spans="1:65" s="15" customFormat="1">
      <c r="B486" s="244"/>
      <c r="C486" s="245"/>
      <c r="D486" s="224" t="s">
        <v>180</v>
      </c>
      <c r="E486" s="246" t="s">
        <v>1</v>
      </c>
      <c r="F486" s="247" t="s">
        <v>186</v>
      </c>
      <c r="G486" s="245"/>
      <c r="H486" s="248">
        <v>769</v>
      </c>
      <c r="I486" s="249"/>
      <c r="J486" s="245"/>
      <c r="K486" s="245"/>
      <c r="L486" s="250"/>
      <c r="M486" s="251"/>
      <c r="N486" s="252"/>
      <c r="O486" s="252"/>
      <c r="P486" s="252"/>
      <c r="Q486" s="252"/>
      <c r="R486" s="252"/>
      <c r="S486" s="252"/>
      <c r="T486" s="253"/>
      <c r="AT486" s="254" t="s">
        <v>180</v>
      </c>
      <c r="AU486" s="254" t="s">
        <v>81</v>
      </c>
      <c r="AV486" s="15" t="s">
        <v>179</v>
      </c>
      <c r="AW486" s="15" t="s">
        <v>30</v>
      </c>
      <c r="AX486" s="15" t="s">
        <v>81</v>
      </c>
      <c r="AY486" s="254" t="s">
        <v>172</v>
      </c>
    </row>
    <row r="487" spans="1:65" s="2" customFormat="1" ht="21.75" customHeight="1">
      <c r="A487" s="35"/>
      <c r="B487" s="36"/>
      <c r="C487" s="209" t="s">
        <v>482</v>
      </c>
      <c r="D487" s="209" t="s">
        <v>174</v>
      </c>
      <c r="E487" s="210" t="s">
        <v>2119</v>
      </c>
      <c r="F487" s="211" t="s">
        <v>2120</v>
      </c>
      <c r="G487" s="212" t="s">
        <v>245</v>
      </c>
      <c r="H487" s="213">
        <v>49</v>
      </c>
      <c r="I487" s="214"/>
      <c r="J487" s="215">
        <f>ROUND(I487*H487,2)</f>
        <v>0</v>
      </c>
      <c r="K487" s="211" t="s">
        <v>1</v>
      </c>
      <c r="L487" s="40"/>
      <c r="M487" s="216" t="s">
        <v>1</v>
      </c>
      <c r="N487" s="217" t="s">
        <v>38</v>
      </c>
      <c r="O487" s="72"/>
      <c r="P487" s="218">
        <f>O487*H487</f>
        <v>0</v>
      </c>
      <c r="Q487" s="218">
        <v>0</v>
      </c>
      <c r="R487" s="218">
        <f>Q487*H487</f>
        <v>0</v>
      </c>
      <c r="S487" s="218">
        <v>0</v>
      </c>
      <c r="T487" s="219">
        <f>S487*H487</f>
        <v>0</v>
      </c>
      <c r="U487" s="35"/>
      <c r="V487" s="35"/>
      <c r="W487" s="35"/>
      <c r="X487" s="35"/>
      <c r="Y487" s="35"/>
      <c r="Z487" s="35"/>
      <c r="AA487" s="35"/>
      <c r="AB487" s="35"/>
      <c r="AC487" s="35"/>
      <c r="AD487" s="35"/>
      <c r="AE487" s="35"/>
      <c r="AR487" s="220" t="s">
        <v>179</v>
      </c>
      <c r="AT487" s="220" t="s">
        <v>174</v>
      </c>
      <c r="AU487" s="220" t="s">
        <v>81</v>
      </c>
      <c r="AY487" s="18" t="s">
        <v>172</v>
      </c>
      <c r="BE487" s="221">
        <f>IF(N487="základní",J487,0)</f>
        <v>0</v>
      </c>
      <c r="BF487" s="221">
        <f>IF(N487="snížená",J487,0)</f>
        <v>0</v>
      </c>
      <c r="BG487" s="221">
        <f>IF(N487="zákl. přenesená",J487,0)</f>
        <v>0</v>
      </c>
      <c r="BH487" s="221">
        <f>IF(N487="sníž. přenesená",J487,0)</f>
        <v>0</v>
      </c>
      <c r="BI487" s="221">
        <f>IF(N487="nulová",J487,0)</f>
        <v>0</v>
      </c>
      <c r="BJ487" s="18" t="s">
        <v>81</v>
      </c>
      <c r="BK487" s="221">
        <f>ROUND(I487*H487,2)</f>
        <v>0</v>
      </c>
      <c r="BL487" s="18" t="s">
        <v>179</v>
      </c>
      <c r="BM487" s="220" t="s">
        <v>787</v>
      </c>
    </row>
    <row r="488" spans="1:65" s="13" customFormat="1">
      <c r="B488" s="222"/>
      <c r="C488" s="223"/>
      <c r="D488" s="224" t="s">
        <v>180</v>
      </c>
      <c r="E488" s="225" t="s">
        <v>1</v>
      </c>
      <c r="F488" s="226" t="s">
        <v>2121</v>
      </c>
      <c r="G488" s="223"/>
      <c r="H488" s="225" t="s">
        <v>1</v>
      </c>
      <c r="I488" s="227"/>
      <c r="J488" s="223"/>
      <c r="K488" s="223"/>
      <c r="L488" s="228"/>
      <c r="M488" s="229"/>
      <c r="N488" s="230"/>
      <c r="O488" s="230"/>
      <c r="P488" s="230"/>
      <c r="Q488" s="230"/>
      <c r="R488" s="230"/>
      <c r="S488" s="230"/>
      <c r="T488" s="231"/>
      <c r="AT488" s="232" t="s">
        <v>180</v>
      </c>
      <c r="AU488" s="232" t="s">
        <v>81</v>
      </c>
      <c r="AV488" s="13" t="s">
        <v>81</v>
      </c>
      <c r="AW488" s="13" t="s">
        <v>30</v>
      </c>
      <c r="AX488" s="13" t="s">
        <v>73</v>
      </c>
      <c r="AY488" s="232" t="s">
        <v>172</v>
      </c>
    </row>
    <row r="489" spans="1:65" s="14" customFormat="1">
      <c r="B489" s="233"/>
      <c r="C489" s="234"/>
      <c r="D489" s="224" t="s">
        <v>180</v>
      </c>
      <c r="E489" s="235" t="s">
        <v>1</v>
      </c>
      <c r="F489" s="236" t="s">
        <v>414</v>
      </c>
      <c r="G489" s="234"/>
      <c r="H489" s="237">
        <v>49</v>
      </c>
      <c r="I489" s="238"/>
      <c r="J489" s="234"/>
      <c r="K489" s="234"/>
      <c r="L489" s="239"/>
      <c r="M489" s="240"/>
      <c r="N489" s="241"/>
      <c r="O489" s="241"/>
      <c r="P489" s="241"/>
      <c r="Q489" s="241"/>
      <c r="R489" s="241"/>
      <c r="S489" s="241"/>
      <c r="T489" s="242"/>
      <c r="AT489" s="243" t="s">
        <v>180</v>
      </c>
      <c r="AU489" s="243" t="s">
        <v>81</v>
      </c>
      <c r="AV489" s="14" t="s">
        <v>83</v>
      </c>
      <c r="AW489" s="14" t="s">
        <v>30</v>
      </c>
      <c r="AX489" s="14" t="s">
        <v>73</v>
      </c>
      <c r="AY489" s="243" t="s">
        <v>172</v>
      </c>
    </row>
    <row r="490" spans="1:65" s="15" customFormat="1">
      <c r="B490" s="244"/>
      <c r="C490" s="245"/>
      <c r="D490" s="224" t="s">
        <v>180</v>
      </c>
      <c r="E490" s="246" t="s">
        <v>1</v>
      </c>
      <c r="F490" s="247" t="s">
        <v>186</v>
      </c>
      <c r="G490" s="245"/>
      <c r="H490" s="248">
        <v>49</v>
      </c>
      <c r="I490" s="249"/>
      <c r="J490" s="245"/>
      <c r="K490" s="245"/>
      <c r="L490" s="250"/>
      <c r="M490" s="251"/>
      <c r="N490" s="252"/>
      <c r="O490" s="252"/>
      <c r="P490" s="252"/>
      <c r="Q490" s="252"/>
      <c r="R490" s="252"/>
      <c r="S490" s="252"/>
      <c r="T490" s="253"/>
      <c r="AT490" s="254" t="s">
        <v>180</v>
      </c>
      <c r="AU490" s="254" t="s">
        <v>81</v>
      </c>
      <c r="AV490" s="15" t="s">
        <v>179</v>
      </c>
      <c r="AW490" s="15" t="s">
        <v>30</v>
      </c>
      <c r="AX490" s="15" t="s">
        <v>81</v>
      </c>
      <c r="AY490" s="254" t="s">
        <v>172</v>
      </c>
    </row>
    <row r="491" spans="1:65" s="2" customFormat="1" ht="16.5" customHeight="1">
      <c r="A491" s="35"/>
      <c r="B491" s="36"/>
      <c r="C491" s="255" t="s">
        <v>672</v>
      </c>
      <c r="D491" s="255" t="s">
        <v>358</v>
      </c>
      <c r="E491" s="256" t="s">
        <v>2122</v>
      </c>
      <c r="F491" s="257" t="s">
        <v>2123</v>
      </c>
      <c r="G491" s="258" t="s">
        <v>245</v>
      </c>
      <c r="H491" s="259">
        <v>17</v>
      </c>
      <c r="I491" s="260"/>
      <c r="J491" s="261">
        <f>ROUND(I491*H491,2)</f>
        <v>0</v>
      </c>
      <c r="K491" s="257" t="s">
        <v>1</v>
      </c>
      <c r="L491" s="262"/>
      <c r="M491" s="263" t="s">
        <v>1</v>
      </c>
      <c r="N491" s="264" t="s">
        <v>38</v>
      </c>
      <c r="O491" s="72"/>
      <c r="P491" s="218">
        <f>O491*H491</f>
        <v>0</v>
      </c>
      <c r="Q491" s="218">
        <v>0</v>
      </c>
      <c r="R491" s="218">
        <f>Q491*H491</f>
        <v>0</v>
      </c>
      <c r="S491" s="218">
        <v>0</v>
      </c>
      <c r="T491" s="219">
        <f>S491*H491</f>
        <v>0</v>
      </c>
      <c r="U491" s="35"/>
      <c r="V491" s="35"/>
      <c r="W491" s="35"/>
      <c r="X491" s="35"/>
      <c r="Y491" s="35"/>
      <c r="Z491" s="35"/>
      <c r="AA491" s="35"/>
      <c r="AB491" s="35"/>
      <c r="AC491" s="35"/>
      <c r="AD491" s="35"/>
      <c r="AE491" s="35"/>
      <c r="AR491" s="220" t="s">
        <v>205</v>
      </c>
      <c r="AT491" s="220" t="s">
        <v>358</v>
      </c>
      <c r="AU491" s="220" t="s">
        <v>81</v>
      </c>
      <c r="AY491" s="18" t="s">
        <v>172</v>
      </c>
      <c r="BE491" s="221">
        <f>IF(N491="základní",J491,0)</f>
        <v>0</v>
      </c>
      <c r="BF491" s="221">
        <f>IF(N491="snížená",J491,0)</f>
        <v>0</v>
      </c>
      <c r="BG491" s="221">
        <f>IF(N491="zákl. přenesená",J491,0)</f>
        <v>0</v>
      </c>
      <c r="BH491" s="221">
        <f>IF(N491="sníž. přenesená",J491,0)</f>
        <v>0</v>
      </c>
      <c r="BI491" s="221">
        <f>IF(N491="nulová",J491,0)</f>
        <v>0</v>
      </c>
      <c r="BJ491" s="18" t="s">
        <v>81</v>
      </c>
      <c r="BK491" s="221">
        <f>ROUND(I491*H491,2)</f>
        <v>0</v>
      </c>
      <c r="BL491" s="18" t="s">
        <v>179</v>
      </c>
      <c r="BM491" s="220" t="s">
        <v>2124</v>
      </c>
    </row>
    <row r="492" spans="1:65" s="13" customFormat="1">
      <c r="B492" s="222"/>
      <c r="C492" s="223"/>
      <c r="D492" s="224" t="s">
        <v>180</v>
      </c>
      <c r="E492" s="225" t="s">
        <v>1</v>
      </c>
      <c r="F492" s="226" t="s">
        <v>2125</v>
      </c>
      <c r="G492" s="223"/>
      <c r="H492" s="225" t="s">
        <v>1</v>
      </c>
      <c r="I492" s="227"/>
      <c r="J492" s="223"/>
      <c r="K492" s="223"/>
      <c r="L492" s="228"/>
      <c r="M492" s="229"/>
      <c r="N492" s="230"/>
      <c r="O492" s="230"/>
      <c r="P492" s="230"/>
      <c r="Q492" s="230"/>
      <c r="R492" s="230"/>
      <c r="S492" s="230"/>
      <c r="T492" s="231"/>
      <c r="AT492" s="232" t="s">
        <v>180</v>
      </c>
      <c r="AU492" s="232" t="s">
        <v>81</v>
      </c>
      <c r="AV492" s="13" t="s">
        <v>81</v>
      </c>
      <c r="AW492" s="13" t="s">
        <v>30</v>
      </c>
      <c r="AX492" s="13" t="s">
        <v>73</v>
      </c>
      <c r="AY492" s="232" t="s">
        <v>172</v>
      </c>
    </row>
    <row r="493" spans="1:65" s="14" customFormat="1">
      <c r="B493" s="233"/>
      <c r="C493" s="234"/>
      <c r="D493" s="224" t="s">
        <v>180</v>
      </c>
      <c r="E493" s="235" t="s">
        <v>1</v>
      </c>
      <c r="F493" s="236" t="s">
        <v>257</v>
      </c>
      <c r="G493" s="234"/>
      <c r="H493" s="237">
        <v>17</v>
      </c>
      <c r="I493" s="238"/>
      <c r="J493" s="234"/>
      <c r="K493" s="234"/>
      <c r="L493" s="239"/>
      <c r="M493" s="240"/>
      <c r="N493" s="241"/>
      <c r="O493" s="241"/>
      <c r="P493" s="241"/>
      <c r="Q493" s="241"/>
      <c r="R493" s="241"/>
      <c r="S493" s="241"/>
      <c r="T493" s="242"/>
      <c r="AT493" s="243" t="s">
        <v>180</v>
      </c>
      <c r="AU493" s="243" t="s">
        <v>81</v>
      </c>
      <c r="AV493" s="14" t="s">
        <v>83</v>
      </c>
      <c r="AW493" s="14" t="s">
        <v>30</v>
      </c>
      <c r="AX493" s="14" t="s">
        <v>73</v>
      </c>
      <c r="AY493" s="243" t="s">
        <v>172</v>
      </c>
    </row>
    <row r="494" spans="1:65" s="15" customFormat="1">
      <c r="B494" s="244"/>
      <c r="C494" s="245"/>
      <c r="D494" s="224" t="s">
        <v>180</v>
      </c>
      <c r="E494" s="246" t="s">
        <v>1</v>
      </c>
      <c r="F494" s="247" t="s">
        <v>186</v>
      </c>
      <c r="G494" s="245"/>
      <c r="H494" s="248">
        <v>17</v>
      </c>
      <c r="I494" s="249"/>
      <c r="J494" s="245"/>
      <c r="K494" s="245"/>
      <c r="L494" s="250"/>
      <c r="M494" s="251"/>
      <c r="N494" s="252"/>
      <c r="O494" s="252"/>
      <c r="P494" s="252"/>
      <c r="Q494" s="252"/>
      <c r="R494" s="252"/>
      <c r="S494" s="252"/>
      <c r="T494" s="253"/>
      <c r="AT494" s="254" t="s">
        <v>180</v>
      </c>
      <c r="AU494" s="254" t="s">
        <v>81</v>
      </c>
      <c r="AV494" s="15" t="s">
        <v>179</v>
      </c>
      <c r="AW494" s="15" t="s">
        <v>30</v>
      </c>
      <c r="AX494" s="15" t="s">
        <v>81</v>
      </c>
      <c r="AY494" s="254" t="s">
        <v>172</v>
      </c>
    </row>
    <row r="495" spans="1:65" s="2" customFormat="1" ht="16.5" customHeight="1">
      <c r="A495" s="35"/>
      <c r="B495" s="36"/>
      <c r="C495" s="255" t="s">
        <v>485</v>
      </c>
      <c r="D495" s="255" t="s">
        <v>358</v>
      </c>
      <c r="E495" s="256" t="s">
        <v>2126</v>
      </c>
      <c r="F495" s="257" t="s">
        <v>2127</v>
      </c>
      <c r="G495" s="258" t="s">
        <v>245</v>
      </c>
      <c r="H495" s="259">
        <v>32</v>
      </c>
      <c r="I495" s="260"/>
      <c r="J495" s="261">
        <f>ROUND(I495*H495,2)</f>
        <v>0</v>
      </c>
      <c r="K495" s="257" t="s">
        <v>1</v>
      </c>
      <c r="L495" s="262"/>
      <c r="M495" s="263" t="s">
        <v>1</v>
      </c>
      <c r="N495" s="264" t="s">
        <v>38</v>
      </c>
      <c r="O495" s="72"/>
      <c r="P495" s="218">
        <f>O495*H495</f>
        <v>0</v>
      </c>
      <c r="Q495" s="218">
        <v>0</v>
      </c>
      <c r="R495" s="218">
        <f>Q495*H495</f>
        <v>0</v>
      </c>
      <c r="S495" s="218">
        <v>0</v>
      </c>
      <c r="T495" s="219">
        <f>S495*H495</f>
        <v>0</v>
      </c>
      <c r="U495" s="35"/>
      <c r="V495" s="35"/>
      <c r="W495" s="35"/>
      <c r="X495" s="35"/>
      <c r="Y495" s="35"/>
      <c r="Z495" s="35"/>
      <c r="AA495" s="35"/>
      <c r="AB495" s="35"/>
      <c r="AC495" s="35"/>
      <c r="AD495" s="35"/>
      <c r="AE495" s="35"/>
      <c r="AR495" s="220" t="s">
        <v>205</v>
      </c>
      <c r="AT495" s="220" t="s">
        <v>358</v>
      </c>
      <c r="AU495" s="220" t="s">
        <v>81</v>
      </c>
      <c r="AY495" s="18" t="s">
        <v>172</v>
      </c>
      <c r="BE495" s="221">
        <f>IF(N495="základní",J495,0)</f>
        <v>0</v>
      </c>
      <c r="BF495" s="221">
        <f>IF(N495="snížená",J495,0)</f>
        <v>0</v>
      </c>
      <c r="BG495" s="221">
        <f>IF(N495="zákl. přenesená",J495,0)</f>
        <v>0</v>
      </c>
      <c r="BH495" s="221">
        <f>IF(N495="sníž. přenesená",J495,0)</f>
        <v>0</v>
      </c>
      <c r="BI495" s="221">
        <f>IF(N495="nulová",J495,0)</f>
        <v>0</v>
      </c>
      <c r="BJ495" s="18" t="s">
        <v>81</v>
      </c>
      <c r="BK495" s="221">
        <f>ROUND(I495*H495,2)</f>
        <v>0</v>
      </c>
      <c r="BL495" s="18" t="s">
        <v>179</v>
      </c>
      <c r="BM495" s="220" t="s">
        <v>2128</v>
      </c>
    </row>
    <row r="496" spans="1:65" s="13" customFormat="1">
      <c r="B496" s="222"/>
      <c r="C496" s="223"/>
      <c r="D496" s="224" t="s">
        <v>180</v>
      </c>
      <c r="E496" s="225" t="s">
        <v>1</v>
      </c>
      <c r="F496" s="226" t="s">
        <v>2125</v>
      </c>
      <c r="G496" s="223"/>
      <c r="H496" s="225" t="s">
        <v>1</v>
      </c>
      <c r="I496" s="227"/>
      <c r="J496" s="223"/>
      <c r="K496" s="223"/>
      <c r="L496" s="228"/>
      <c r="M496" s="229"/>
      <c r="N496" s="230"/>
      <c r="O496" s="230"/>
      <c r="P496" s="230"/>
      <c r="Q496" s="230"/>
      <c r="R496" s="230"/>
      <c r="S496" s="230"/>
      <c r="T496" s="231"/>
      <c r="AT496" s="232" t="s">
        <v>180</v>
      </c>
      <c r="AU496" s="232" t="s">
        <v>81</v>
      </c>
      <c r="AV496" s="13" t="s">
        <v>81</v>
      </c>
      <c r="AW496" s="13" t="s">
        <v>30</v>
      </c>
      <c r="AX496" s="13" t="s">
        <v>73</v>
      </c>
      <c r="AY496" s="232" t="s">
        <v>172</v>
      </c>
    </row>
    <row r="497" spans="1:65" s="14" customFormat="1">
      <c r="B497" s="233"/>
      <c r="C497" s="234"/>
      <c r="D497" s="224" t="s">
        <v>180</v>
      </c>
      <c r="E497" s="235" t="s">
        <v>1</v>
      </c>
      <c r="F497" s="236" t="s">
        <v>264</v>
      </c>
      <c r="G497" s="234"/>
      <c r="H497" s="237">
        <v>32</v>
      </c>
      <c r="I497" s="238"/>
      <c r="J497" s="234"/>
      <c r="K497" s="234"/>
      <c r="L497" s="239"/>
      <c r="M497" s="240"/>
      <c r="N497" s="241"/>
      <c r="O497" s="241"/>
      <c r="P497" s="241"/>
      <c r="Q497" s="241"/>
      <c r="R497" s="241"/>
      <c r="S497" s="241"/>
      <c r="T497" s="242"/>
      <c r="AT497" s="243" t="s">
        <v>180</v>
      </c>
      <c r="AU497" s="243" t="s">
        <v>81</v>
      </c>
      <c r="AV497" s="14" t="s">
        <v>83</v>
      </c>
      <c r="AW497" s="14" t="s">
        <v>30</v>
      </c>
      <c r="AX497" s="14" t="s">
        <v>73</v>
      </c>
      <c r="AY497" s="243" t="s">
        <v>172</v>
      </c>
    </row>
    <row r="498" spans="1:65" s="15" customFormat="1">
      <c r="B498" s="244"/>
      <c r="C498" s="245"/>
      <c r="D498" s="224" t="s">
        <v>180</v>
      </c>
      <c r="E498" s="246" t="s">
        <v>1</v>
      </c>
      <c r="F498" s="247" t="s">
        <v>186</v>
      </c>
      <c r="G498" s="245"/>
      <c r="H498" s="248">
        <v>32</v>
      </c>
      <c r="I498" s="249"/>
      <c r="J498" s="245"/>
      <c r="K498" s="245"/>
      <c r="L498" s="250"/>
      <c r="M498" s="251"/>
      <c r="N498" s="252"/>
      <c r="O498" s="252"/>
      <c r="P498" s="252"/>
      <c r="Q498" s="252"/>
      <c r="R498" s="252"/>
      <c r="S498" s="252"/>
      <c r="T498" s="253"/>
      <c r="AT498" s="254" t="s">
        <v>180</v>
      </c>
      <c r="AU498" s="254" t="s">
        <v>81</v>
      </c>
      <c r="AV498" s="15" t="s">
        <v>179</v>
      </c>
      <c r="AW498" s="15" t="s">
        <v>30</v>
      </c>
      <c r="AX498" s="15" t="s">
        <v>81</v>
      </c>
      <c r="AY498" s="254" t="s">
        <v>172</v>
      </c>
    </row>
    <row r="499" spans="1:65" s="2" customFormat="1" ht="16.5" customHeight="1">
      <c r="A499" s="35"/>
      <c r="B499" s="36"/>
      <c r="C499" s="209" t="s">
        <v>678</v>
      </c>
      <c r="D499" s="209" t="s">
        <v>174</v>
      </c>
      <c r="E499" s="210" t="s">
        <v>2129</v>
      </c>
      <c r="F499" s="211" t="s">
        <v>2130</v>
      </c>
      <c r="G499" s="212" t="s">
        <v>245</v>
      </c>
      <c r="H499" s="213">
        <v>230</v>
      </c>
      <c r="I499" s="214"/>
      <c r="J499" s="215">
        <f>ROUND(I499*H499,2)</f>
        <v>0</v>
      </c>
      <c r="K499" s="211" t="s">
        <v>1</v>
      </c>
      <c r="L499" s="40"/>
      <c r="M499" s="216" t="s">
        <v>1</v>
      </c>
      <c r="N499" s="217" t="s">
        <v>38</v>
      </c>
      <c r="O499" s="72"/>
      <c r="P499" s="218">
        <f>O499*H499</f>
        <v>0</v>
      </c>
      <c r="Q499" s="218">
        <v>0</v>
      </c>
      <c r="R499" s="218">
        <f>Q499*H499</f>
        <v>0</v>
      </c>
      <c r="S499" s="218">
        <v>0</v>
      </c>
      <c r="T499" s="219">
        <f>S499*H499</f>
        <v>0</v>
      </c>
      <c r="U499" s="35"/>
      <c r="V499" s="35"/>
      <c r="W499" s="35"/>
      <c r="X499" s="35"/>
      <c r="Y499" s="35"/>
      <c r="Z499" s="35"/>
      <c r="AA499" s="35"/>
      <c r="AB499" s="35"/>
      <c r="AC499" s="35"/>
      <c r="AD499" s="35"/>
      <c r="AE499" s="35"/>
      <c r="AR499" s="220" t="s">
        <v>179</v>
      </c>
      <c r="AT499" s="220" t="s">
        <v>174</v>
      </c>
      <c r="AU499" s="220" t="s">
        <v>81</v>
      </c>
      <c r="AY499" s="18" t="s">
        <v>172</v>
      </c>
      <c r="BE499" s="221">
        <f>IF(N499="základní",J499,0)</f>
        <v>0</v>
      </c>
      <c r="BF499" s="221">
        <f>IF(N499="snížená",J499,0)</f>
        <v>0</v>
      </c>
      <c r="BG499" s="221">
        <f>IF(N499="zákl. přenesená",J499,0)</f>
        <v>0</v>
      </c>
      <c r="BH499" s="221">
        <f>IF(N499="sníž. přenesená",J499,0)</f>
        <v>0</v>
      </c>
      <c r="BI499" s="221">
        <f>IF(N499="nulová",J499,0)</f>
        <v>0</v>
      </c>
      <c r="BJ499" s="18" t="s">
        <v>81</v>
      </c>
      <c r="BK499" s="221">
        <f>ROUND(I499*H499,2)</f>
        <v>0</v>
      </c>
      <c r="BL499" s="18" t="s">
        <v>179</v>
      </c>
      <c r="BM499" s="220" t="s">
        <v>821</v>
      </c>
    </row>
    <row r="500" spans="1:65" s="13" customFormat="1">
      <c r="B500" s="222"/>
      <c r="C500" s="223"/>
      <c r="D500" s="224" t="s">
        <v>180</v>
      </c>
      <c r="E500" s="225" t="s">
        <v>1</v>
      </c>
      <c r="F500" s="226" t="s">
        <v>2131</v>
      </c>
      <c r="G500" s="223"/>
      <c r="H500" s="225" t="s">
        <v>1</v>
      </c>
      <c r="I500" s="227"/>
      <c r="J500" s="223"/>
      <c r="K500" s="223"/>
      <c r="L500" s="228"/>
      <c r="M500" s="229"/>
      <c r="N500" s="230"/>
      <c r="O500" s="230"/>
      <c r="P500" s="230"/>
      <c r="Q500" s="230"/>
      <c r="R500" s="230"/>
      <c r="S500" s="230"/>
      <c r="T500" s="231"/>
      <c r="AT500" s="232" t="s">
        <v>180</v>
      </c>
      <c r="AU500" s="232" t="s">
        <v>81</v>
      </c>
      <c r="AV500" s="13" t="s">
        <v>81</v>
      </c>
      <c r="AW500" s="13" t="s">
        <v>30</v>
      </c>
      <c r="AX500" s="13" t="s">
        <v>73</v>
      </c>
      <c r="AY500" s="232" t="s">
        <v>172</v>
      </c>
    </row>
    <row r="501" spans="1:65" s="14" customFormat="1">
      <c r="B501" s="233"/>
      <c r="C501" s="234"/>
      <c r="D501" s="224" t="s">
        <v>180</v>
      </c>
      <c r="E501" s="235" t="s">
        <v>1</v>
      </c>
      <c r="F501" s="236" t="s">
        <v>2132</v>
      </c>
      <c r="G501" s="234"/>
      <c r="H501" s="237">
        <v>230</v>
      </c>
      <c r="I501" s="238"/>
      <c r="J501" s="234"/>
      <c r="K501" s="234"/>
      <c r="L501" s="239"/>
      <c r="M501" s="240"/>
      <c r="N501" s="241"/>
      <c r="O501" s="241"/>
      <c r="P501" s="241"/>
      <c r="Q501" s="241"/>
      <c r="R501" s="241"/>
      <c r="S501" s="241"/>
      <c r="T501" s="242"/>
      <c r="AT501" s="243" t="s">
        <v>180</v>
      </c>
      <c r="AU501" s="243" t="s">
        <v>81</v>
      </c>
      <c r="AV501" s="14" t="s">
        <v>83</v>
      </c>
      <c r="AW501" s="14" t="s">
        <v>30</v>
      </c>
      <c r="AX501" s="14" t="s">
        <v>73</v>
      </c>
      <c r="AY501" s="243" t="s">
        <v>172</v>
      </c>
    </row>
    <row r="502" spans="1:65" s="15" customFormat="1">
      <c r="B502" s="244"/>
      <c r="C502" s="245"/>
      <c r="D502" s="224" t="s">
        <v>180</v>
      </c>
      <c r="E502" s="246" t="s">
        <v>1</v>
      </c>
      <c r="F502" s="247" t="s">
        <v>186</v>
      </c>
      <c r="G502" s="245"/>
      <c r="H502" s="248">
        <v>230</v>
      </c>
      <c r="I502" s="249"/>
      <c r="J502" s="245"/>
      <c r="K502" s="245"/>
      <c r="L502" s="250"/>
      <c r="M502" s="251"/>
      <c r="N502" s="252"/>
      <c r="O502" s="252"/>
      <c r="P502" s="252"/>
      <c r="Q502" s="252"/>
      <c r="R502" s="252"/>
      <c r="S502" s="252"/>
      <c r="T502" s="253"/>
      <c r="AT502" s="254" t="s">
        <v>180</v>
      </c>
      <c r="AU502" s="254" t="s">
        <v>81</v>
      </c>
      <c r="AV502" s="15" t="s">
        <v>179</v>
      </c>
      <c r="AW502" s="15" t="s">
        <v>30</v>
      </c>
      <c r="AX502" s="15" t="s">
        <v>81</v>
      </c>
      <c r="AY502" s="254" t="s">
        <v>172</v>
      </c>
    </row>
    <row r="503" spans="1:65" s="2" customFormat="1" ht="21.75" customHeight="1">
      <c r="A503" s="35"/>
      <c r="B503" s="36"/>
      <c r="C503" s="209" t="s">
        <v>489</v>
      </c>
      <c r="D503" s="209" t="s">
        <v>174</v>
      </c>
      <c r="E503" s="210" t="s">
        <v>2133</v>
      </c>
      <c r="F503" s="211" t="s">
        <v>2134</v>
      </c>
      <c r="G503" s="212" t="s">
        <v>245</v>
      </c>
      <c r="H503" s="213">
        <v>230</v>
      </c>
      <c r="I503" s="214"/>
      <c r="J503" s="215">
        <f>ROUND(I503*H503,2)</f>
        <v>0</v>
      </c>
      <c r="K503" s="211" t="s">
        <v>1</v>
      </c>
      <c r="L503" s="40"/>
      <c r="M503" s="216" t="s">
        <v>1</v>
      </c>
      <c r="N503" s="217" t="s">
        <v>38</v>
      </c>
      <c r="O503" s="72"/>
      <c r="P503" s="218">
        <f>O503*H503</f>
        <v>0</v>
      </c>
      <c r="Q503" s="218">
        <v>0</v>
      </c>
      <c r="R503" s="218">
        <f>Q503*H503</f>
        <v>0</v>
      </c>
      <c r="S503" s="218">
        <v>0</v>
      </c>
      <c r="T503" s="219">
        <f>S503*H503</f>
        <v>0</v>
      </c>
      <c r="U503" s="35"/>
      <c r="V503" s="35"/>
      <c r="W503" s="35"/>
      <c r="X503" s="35"/>
      <c r="Y503" s="35"/>
      <c r="Z503" s="35"/>
      <c r="AA503" s="35"/>
      <c r="AB503" s="35"/>
      <c r="AC503" s="35"/>
      <c r="AD503" s="35"/>
      <c r="AE503" s="35"/>
      <c r="AR503" s="220" t="s">
        <v>179</v>
      </c>
      <c r="AT503" s="220" t="s">
        <v>174</v>
      </c>
      <c r="AU503" s="220" t="s">
        <v>81</v>
      </c>
      <c r="AY503" s="18" t="s">
        <v>172</v>
      </c>
      <c r="BE503" s="221">
        <f>IF(N503="základní",J503,0)</f>
        <v>0</v>
      </c>
      <c r="BF503" s="221">
        <f>IF(N503="snížená",J503,0)</f>
        <v>0</v>
      </c>
      <c r="BG503" s="221">
        <f>IF(N503="zákl. přenesená",J503,0)</f>
        <v>0</v>
      </c>
      <c r="BH503" s="221">
        <f>IF(N503="sníž. přenesená",J503,0)</f>
        <v>0</v>
      </c>
      <c r="BI503" s="221">
        <f>IF(N503="nulová",J503,0)</f>
        <v>0</v>
      </c>
      <c r="BJ503" s="18" t="s">
        <v>81</v>
      </c>
      <c r="BK503" s="221">
        <f>ROUND(I503*H503,2)</f>
        <v>0</v>
      </c>
      <c r="BL503" s="18" t="s">
        <v>179</v>
      </c>
      <c r="BM503" s="220" t="s">
        <v>825</v>
      </c>
    </row>
    <row r="504" spans="1:65" s="13" customFormat="1">
      <c r="B504" s="222"/>
      <c r="C504" s="223"/>
      <c r="D504" s="224" t="s">
        <v>180</v>
      </c>
      <c r="E504" s="225" t="s">
        <v>1</v>
      </c>
      <c r="F504" s="226" t="s">
        <v>2131</v>
      </c>
      <c r="G504" s="223"/>
      <c r="H504" s="225" t="s">
        <v>1</v>
      </c>
      <c r="I504" s="227"/>
      <c r="J504" s="223"/>
      <c r="K504" s="223"/>
      <c r="L504" s="228"/>
      <c r="M504" s="229"/>
      <c r="N504" s="230"/>
      <c r="O504" s="230"/>
      <c r="P504" s="230"/>
      <c r="Q504" s="230"/>
      <c r="R504" s="230"/>
      <c r="S504" s="230"/>
      <c r="T504" s="231"/>
      <c r="AT504" s="232" t="s">
        <v>180</v>
      </c>
      <c r="AU504" s="232" t="s">
        <v>81</v>
      </c>
      <c r="AV504" s="13" t="s">
        <v>81</v>
      </c>
      <c r="AW504" s="13" t="s">
        <v>30</v>
      </c>
      <c r="AX504" s="13" t="s">
        <v>73</v>
      </c>
      <c r="AY504" s="232" t="s">
        <v>172</v>
      </c>
    </row>
    <row r="505" spans="1:65" s="14" customFormat="1">
      <c r="B505" s="233"/>
      <c r="C505" s="234"/>
      <c r="D505" s="224" t="s">
        <v>180</v>
      </c>
      <c r="E505" s="235" t="s">
        <v>1</v>
      </c>
      <c r="F505" s="236" t="s">
        <v>2132</v>
      </c>
      <c r="G505" s="234"/>
      <c r="H505" s="237">
        <v>230</v>
      </c>
      <c r="I505" s="238"/>
      <c r="J505" s="234"/>
      <c r="K505" s="234"/>
      <c r="L505" s="239"/>
      <c r="M505" s="240"/>
      <c r="N505" s="241"/>
      <c r="O505" s="241"/>
      <c r="P505" s="241"/>
      <c r="Q505" s="241"/>
      <c r="R505" s="241"/>
      <c r="S505" s="241"/>
      <c r="T505" s="242"/>
      <c r="AT505" s="243" t="s">
        <v>180</v>
      </c>
      <c r="AU505" s="243" t="s">
        <v>81</v>
      </c>
      <c r="AV505" s="14" t="s">
        <v>83</v>
      </c>
      <c r="AW505" s="14" t="s">
        <v>30</v>
      </c>
      <c r="AX505" s="14" t="s">
        <v>73</v>
      </c>
      <c r="AY505" s="243" t="s">
        <v>172</v>
      </c>
    </row>
    <row r="506" spans="1:65" s="15" customFormat="1">
      <c r="B506" s="244"/>
      <c r="C506" s="245"/>
      <c r="D506" s="224" t="s">
        <v>180</v>
      </c>
      <c r="E506" s="246" t="s">
        <v>1</v>
      </c>
      <c r="F506" s="247" t="s">
        <v>186</v>
      </c>
      <c r="G506" s="245"/>
      <c r="H506" s="248">
        <v>230</v>
      </c>
      <c r="I506" s="249"/>
      <c r="J506" s="245"/>
      <c r="K506" s="245"/>
      <c r="L506" s="250"/>
      <c r="M506" s="251"/>
      <c r="N506" s="252"/>
      <c r="O506" s="252"/>
      <c r="P506" s="252"/>
      <c r="Q506" s="252"/>
      <c r="R506" s="252"/>
      <c r="S506" s="252"/>
      <c r="T506" s="253"/>
      <c r="AT506" s="254" t="s">
        <v>180</v>
      </c>
      <c r="AU506" s="254" t="s">
        <v>81</v>
      </c>
      <c r="AV506" s="15" t="s">
        <v>179</v>
      </c>
      <c r="AW506" s="15" t="s">
        <v>30</v>
      </c>
      <c r="AX506" s="15" t="s">
        <v>81</v>
      </c>
      <c r="AY506" s="254" t="s">
        <v>172</v>
      </c>
    </row>
    <row r="507" spans="1:65" s="2" customFormat="1" ht="21.75" customHeight="1">
      <c r="A507" s="35"/>
      <c r="B507" s="36"/>
      <c r="C507" s="209" t="s">
        <v>686</v>
      </c>
      <c r="D507" s="209" t="s">
        <v>174</v>
      </c>
      <c r="E507" s="210" t="s">
        <v>2135</v>
      </c>
      <c r="F507" s="211" t="s">
        <v>2136</v>
      </c>
      <c r="G507" s="212" t="s">
        <v>245</v>
      </c>
      <c r="H507" s="213">
        <v>230</v>
      </c>
      <c r="I507" s="214"/>
      <c r="J507" s="215">
        <f>ROUND(I507*H507,2)</f>
        <v>0</v>
      </c>
      <c r="K507" s="211" t="s">
        <v>1</v>
      </c>
      <c r="L507" s="40"/>
      <c r="M507" s="216" t="s">
        <v>1</v>
      </c>
      <c r="N507" s="217" t="s">
        <v>38</v>
      </c>
      <c r="O507" s="72"/>
      <c r="P507" s="218">
        <f>O507*H507</f>
        <v>0</v>
      </c>
      <c r="Q507" s="218">
        <v>0</v>
      </c>
      <c r="R507" s="218">
        <f>Q507*H507</f>
        <v>0</v>
      </c>
      <c r="S507" s="218">
        <v>0</v>
      </c>
      <c r="T507" s="219">
        <f>S507*H507</f>
        <v>0</v>
      </c>
      <c r="U507" s="35"/>
      <c r="V507" s="35"/>
      <c r="W507" s="35"/>
      <c r="X507" s="35"/>
      <c r="Y507" s="35"/>
      <c r="Z507" s="35"/>
      <c r="AA507" s="35"/>
      <c r="AB507" s="35"/>
      <c r="AC507" s="35"/>
      <c r="AD507" s="35"/>
      <c r="AE507" s="35"/>
      <c r="AR507" s="220" t="s">
        <v>179</v>
      </c>
      <c r="AT507" s="220" t="s">
        <v>174</v>
      </c>
      <c r="AU507" s="220" t="s">
        <v>81</v>
      </c>
      <c r="AY507" s="18" t="s">
        <v>172</v>
      </c>
      <c r="BE507" s="221">
        <f>IF(N507="základní",J507,0)</f>
        <v>0</v>
      </c>
      <c r="BF507" s="221">
        <f>IF(N507="snížená",J507,0)</f>
        <v>0</v>
      </c>
      <c r="BG507" s="221">
        <f>IF(N507="zákl. přenesená",J507,0)</f>
        <v>0</v>
      </c>
      <c r="BH507" s="221">
        <f>IF(N507="sníž. přenesená",J507,0)</f>
        <v>0</v>
      </c>
      <c r="BI507" s="221">
        <f>IF(N507="nulová",J507,0)</f>
        <v>0</v>
      </c>
      <c r="BJ507" s="18" t="s">
        <v>81</v>
      </c>
      <c r="BK507" s="221">
        <f>ROUND(I507*H507,2)</f>
        <v>0</v>
      </c>
      <c r="BL507" s="18" t="s">
        <v>179</v>
      </c>
      <c r="BM507" s="220" t="s">
        <v>828</v>
      </c>
    </row>
    <row r="508" spans="1:65" s="13" customFormat="1">
      <c r="B508" s="222"/>
      <c r="C508" s="223"/>
      <c r="D508" s="224" t="s">
        <v>180</v>
      </c>
      <c r="E508" s="225" t="s">
        <v>1</v>
      </c>
      <c r="F508" s="226" t="s">
        <v>2131</v>
      </c>
      <c r="G508" s="223"/>
      <c r="H508" s="225" t="s">
        <v>1</v>
      </c>
      <c r="I508" s="227"/>
      <c r="J508" s="223"/>
      <c r="K508" s="223"/>
      <c r="L508" s="228"/>
      <c r="M508" s="229"/>
      <c r="N508" s="230"/>
      <c r="O508" s="230"/>
      <c r="P508" s="230"/>
      <c r="Q508" s="230"/>
      <c r="R508" s="230"/>
      <c r="S508" s="230"/>
      <c r="T508" s="231"/>
      <c r="AT508" s="232" t="s">
        <v>180</v>
      </c>
      <c r="AU508" s="232" t="s">
        <v>81</v>
      </c>
      <c r="AV508" s="13" t="s">
        <v>81</v>
      </c>
      <c r="AW508" s="13" t="s">
        <v>30</v>
      </c>
      <c r="AX508" s="13" t="s">
        <v>73</v>
      </c>
      <c r="AY508" s="232" t="s">
        <v>172</v>
      </c>
    </row>
    <row r="509" spans="1:65" s="14" customFormat="1">
      <c r="B509" s="233"/>
      <c r="C509" s="234"/>
      <c r="D509" s="224" t="s">
        <v>180</v>
      </c>
      <c r="E509" s="235" t="s">
        <v>1</v>
      </c>
      <c r="F509" s="236" t="s">
        <v>2132</v>
      </c>
      <c r="G509" s="234"/>
      <c r="H509" s="237">
        <v>230</v>
      </c>
      <c r="I509" s="238"/>
      <c r="J509" s="234"/>
      <c r="K509" s="234"/>
      <c r="L509" s="239"/>
      <c r="M509" s="240"/>
      <c r="N509" s="241"/>
      <c r="O509" s="241"/>
      <c r="P509" s="241"/>
      <c r="Q509" s="241"/>
      <c r="R509" s="241"/>
      <c r="S509" s="241"/>
      <c r="T509" s="242"/>
      <c r="AT509" s="243" t="s">
        <v>180</v>
      </c>
      <c r="AU509" s="243" t="s">
        <v>81</v>
      </c>
      <c r="AV509" s="14" t="s">
        <v>83</v>
      </c>
      <c r="AW509" s="14" t="s">
        <v>30</v>
      </c>
      <c r="AX509" s="14" t="s">
        <v>73</v>
      </c>
      <c r="AY509" s="243" t="s">
        <v>172</v>
      </c>
    </row>
    <row r="510" spans="1:65" s="15" customFormat="1">
      <c r="B510" s="244"/>
      <c r="C510" s="245"/>
      <c r="D510" s="224" t="s">
        <v>180</v>
      </c>
      <c r="E510" s="246" t="s">
        <v>1</v>
      </c>
      <c r="F510" s="247" t="s">
        <v>186</v>
      </c>
      <c r="G510" s="245"/>
      <c r="H510" s="248">
        <v>230</v>
      </c>
      <c r="I510" s="249"/>
      <c r="J510" s="245"/>
      <c r="K510" s="245"/>
      <c r="L510" s="250"/>
      <c r="M510" s="251"/>
      <c r="N510" s="252"/>
      <c r="O510" s="252"/>
      <c r="P510" s="252"/>
      <c r="Q510" s="252"/>
      <c r="R510" s="252"/>
      <c r="S510" s="252"/>
      <c r="T510" s="253"/>
      <c r="AT510" s="254" t="s">
        <v>180</v>
      </c>
      <c r="AU510" s="254" t="s">
        <v>81</v>
      </c>
      <c r="AV510" s="15" t="s">
        <v>179</v>
      </c>
      <c r="AW510" s="15" t="s">
        <v>30</v>
      </c>
      <c r="AX510" s="15" t="s">
        <v>81</v>
      </c>
      <c r="AY510" s="254" t="s">
        <v>172</v>
      </c>
    </row>
    <row r="511" spans="1:65" s="2" customFormat="1" ht="16.5" customHeight="1">
      <c r="A511" s="35"/>
      <c r="B511" s="36"/>
      <c r="C511" s="209" t="s">
        <v>514</v>
      </c>
      <c r="D511" s="209" t="s">
        <v>174</v>
      </c>
      <c r="E511" s="210" t="s">
        <v>2137</v>
      </c>
      <c r="F511" s="211" t="s">
        <v>2138</v>
      </c>
      <c r="G511" s="212" t="s">
        <v>245</v>
      </c>
      <c r="H511" s="213">
        <v>17</v>
      </c>
      <c r="I511" s="214"/>
      <c r="J511" s="215">
        <f>ROUND(I511*H511,2)</f>
        <v>0</v>
      </c>
      <c r="K511" s="211" t="s">
        <v>1</v>
      </c>
      <c r="L511" s="40"/>
      <c r="M511" s="216" t="s">
        <v>1</v>
      </c>
      <c r="N511" s="217" t="s">
        <v>38</v>
      </c>
      <c r="O511" s="72"/>
      <c r="P511" s="218">
        <f>O511*H511</f>
        <v>0</v>
      </c>
      <c r="Q511" s="218">
        <v>0</v>
      </c>
      <c r="R511" s="218">
        <f>Q511*H511</f>
        <v>0</v>
      </c>
      <c r="S511" s="218">
        <v>0</v>
      </c>
      <c r="T511" s="219">
        <f>S511*H511</f>
        <v>0</v>
      </c>
      <c r="U511" s="35"/>
      <c r="V511" s="35"/>
      <c r="W511" s="35"/>
      <c r="X511" s="35"/>
      <c r="Y511" s="35"/>
      <c r="Z511" s="35"/>
      <c r="AA511" s="35"/>
      <c r="AB511" s="35"/>
      <c r="AC511" s="35"/>
      <c r="AD511" s="35"/>
      <c r="AE511" s="35"/>
      <c r="AR511" s="220" t="s">
        <v>179</v>
      </c>
      <c r="AT511" s="220" t="s">
        <v>174</v>
      </c>
      <c r="AU511" s="220" t="s">
        <v>81</v>
      </c>
      <c r="AY511" s="18" t="s">
        <v>172</v>
      </c>
      <c r="BE511" s="221">
        <f>IF(N511="základní",J511,0)</f>
        <v>0</v>
      </c>
      <c r="BF511" s="221">
        <f>IF(N511="snížená",J511,0)</f>
        <v>0</v>
      </c>
      <c r="BG511" s="221">
        <f>IF(N511="zákl. přenesená",J511,0)</f>
        <v>0</v>
      </c>
      <c r="BH511" s="221">
        <f>IF(N511="sníž. přenesená",J511,0)</f>
        <v>0</v>
      </c>
      <c r="BI511" s="221">
        <f>IF(N511="nulová",J511,0)</f>
        <v>0</v>
      </c>
      <c r="BJ511" s="18" t="s">
        <v>81</v>
      </c>
      <c r="BK511" s="221">
        <f>ROUND(I511*H511,2)</f>
        <v>0</v>
      </c>
      <c r="BL511" s="18" t="s">
        <v>179</v>
      </c>
      <c r="BM511" s="220" t="s">
        <v>838</v>
      </c>
    </row>
    <row r="512" spans="1:65" s="13" customFormat="1">
      <c r="B512" s="222"/>
      <c r="C512" s="223"/>
      <c r="D512" s="224" t="s">
        <v>180</v>
      </c>
      <c r="E512" s="225" t="s">
        <v>1</v>
      </c>
      <c r="F512" s="226" t="s">
        <v>2139</v>
      </c>
      <c r="G512" s="223"/>
      <c r="H512" s="225" t="s">
        <v>1</v>
      </c>
      <c r="I512" s="227"/>
      <c r="J512" s="223"/>
      <c r="K512" s="223"/>
      <c r="L512" s="228"/>
      <c r="M512" s="229"/>
      <c r="N512" s="230"/>
      <c r="O512" s="230"/>
      <c r="P512" s="230"/>
      <c r="Q512" s="230"/>
      <c r="R512" s="230"/>
      <c r="S512" s="230"/>
      <c r="T512" s="231"/>
      <c r="AT512" s="232" t="s">
        <v>180</v>
      </c>
      <c r="AU512" s="232" t="s">
        <v>81</v>
      </c>
      <c r="AV512" s="13" t="s">
        <v>81</v>
      </c>
      <c r="AW512" s="13" t="s">
        <v>30</v>
      </c>
      <c r="AX512" s="13" t="s">
        <v>73</v>
      </c>
      <c r="AY512" s="232" t="s">
        <v>172</v>
      </c>
    </row>
    <row r="513" spans="1:65" s="14" customFormat="1">
      <c r="B513" s="233"/>
      <c r="C513" s="234"/>
      <c r="D513" s="224" t="s">
        <v>180</v>
      </c>
      <c r="E513" s="235" t="s">
        <v>1</v>
      </c>
      <c r="F513" s="236" t="s">
        <v>257</v>
      </c>
      <c r="G513" s="234"/>
      <c r="H513" s="237">
        <v>17</v>
      </c>
      <c r="I513" s="238"/>
      <c r="J513" s="234"/>
      <c r="K513" s="234"/>
      <c r="L513" s="239"/>
      <c r="M513" s="240"/>
      <c r="N513" s="241"/>
      <c r="O513" s="241"/>
      <c r="P513" s="241"/>
      <c r="Q513" s="241"/>
      <c r="R513" s="241"/>
      <c r="S513" s="241"/>
      <c r="T513" s="242"/>
      <c r="AT513" s="243" t="s">
        <v>180</v>
      </c>
      <c r="AU513" s="243" t="s">
        <v>81</v>
      </c>
      <c r="AV513" s="14" t="s">
        <v>83</v>
      </c>
      <c r="AW513" s="14" t="s">
        <v>30</v>
      </c>
      <c r="AX513" s="14" t="s">
        <v>73</v>
      </c>
      <c r="AY513" s="243" t="s">
        <v>172</v>
      </c>
    </row>
    <row r="514" spans="1:65" s="15" customFormat="1">
      <c r="B514" s="244"/>
      <c r="C514" s="245"/>
      <c r="D514" s="224" t="s">
        <v>180</v>
      </c>
      <c r="E514" s="246" t="s">
        <v>1</v>
      </c>
      <c r="F514" s="247" t="s">
        <v>186</v>
      </c>
      <c r="G514" s="245"/>
      <c r="H514" s="248">
        <v>17</v>
      </c>
      <c r="I514" s="249"/>
      <c r="J514" s="245"/>
      <c r="K514" s="245"/>
      <c r="L514" s="250"/>
      <c r="M514" s="251"/>
      <c r="N514" s="252"/>
      <c r="O514" s="252"/>
      <c r="P514" s="252"/>
      <c r="Q514" s="252"/>
      <c r="R514" s="252"/>
      <c r="S514" s="252"/>
      <c r="T514" s="253"/>
      <c r="AT514" s="254" t="s">
        <v>180</v>
      </c>
      <c r="AU514" s="254" t="s">
        <v>81</v>
      </c>
      <c r="AV514" s="15" t="s">
        <v>179</v>
      </c>
      <c r="AW514" s="15" t="s">
        <v>30</v>
      </c>
      <c r="AX514" s="15" t="s">
        <v>81</v>
      </c>
      <c r="AY514" s="254" t="s">
        <v>172</v>
      </c>
    </row>
    <row r="515" spans="1:65" s="2" customFormat="1" ht="16.5" customHeight="1">
      <c r="A515" s="35"/>
      <c r="B515" s="36"/>
      <c r="C515" s="255" t="s">
        <v>696</v>
      </c>
      <c r="D515" s="255" t="s">
        <v>358</v>
      </c>
      <c r="E515" s="256" t="s">
        <v>2140</v>
      </c>
      <c r="F515" s="257" t="s">
        <v>2141</v>
      </c>
      <c r="G515" s="258" t="s">
        <v>245</v>
      </c>
      <c r="H515" s="259">
        <v>17</v>
      </c>
      <c r="I515" s="260"/>
      <c r="J515" s="261">
        <f>ROUND(I515*H515,2)</f>
        <v>0</v>
      </c>
      <c r="K515" s="257" t="s">
        <v>1</v>
      </c>
      <c r="L515" s="262"/>
      <c r="M515" s="263" t="s">
        <v>1</v>
      </c>
      <c r="N515" s="264" t="s">
        <v>38</v>
      </c>
      <c r="O515" s="72"/>
      <c r="P515" s="218">
        <f>O515*H515</f>
        <v>0</v>
      </c>
      <c r="Q515" s="218">
        <v>0</v>
      </c>
      <c r="R515" s="218">
        <f>Q515*H515</f>
        <v>0</v>
      </c>
      <c r="S515" s="218">
        <v>0</v>
      </c>
      <c r="T515" s="219">
        <f>S515*H515</f>
        <v>0</v>
      </c>
      <c r="U515" s="35"/>
      <c r="V515" s="35"/>
      <c r="W515" s="35"/>
      <c r="X515" s="35"/>
      <c r="Y515" s="35"/>
      <c r="Z515" s="35"/>
      <c r="AA515" s="35"/>
      <c r="AB515" s="35"/>
      <c r="AC515" s="35"/>
      <c r="AD515" s="35"/>
      <c r="AE515" s="35"/>
      <c r="AR515" s="220" t="s">
        <v>205</v>
      </c>
      <c r="AT515" s="220" t="s">
        <v>358</v>
      </c>
      <c r="AU515" s="220" t="s">
        <v>81</v>
      </c>
      <c r="AY515" s="18" t="s">
        <v>172</v>
      </c>
      <c r="BE515" s="221">
        <f>IF(N515="základní",J515,0)</f>
        <v>0</v>
      </c>
      <c r="BF515" s="221">
        <f>IF(N515="snížená",J515,0)</f>
        <v>0</v>
      </c>
      <c r="BG515" s="221">
        <f>IF(N515="zákl. přenesená",J515,0)</f>
        <v>0</v>
      </c>
      <c r="BH515" s="221">
        <f>IF(N515="sníž. přenesená",J515,0)</f>
        <v>0</v>
      </c>
      <c r="BI515" s="221">
        <f>IF(N515="nulová",J515,0)</f>
        <v>0</v>
      </c>
      <c r="BJ515" s="18" t="s">
        <v>81</v>
      </c>
      <c r="BK515" s="221">
        <f>ROUND(I515*H515,2)</f>
        <v>0</v>
      </c>
      <c r="BL515" s="18" t="s">
        <v>179</v>
      </c>
      <c r="BM515" s="220" t="s">
        <v>2142</v>
      </c>
    </row>
    <row r="516" spans="1:65" s="13" customFormat="1">
      <c r="B516" s="222"/>
      <c r="C516" s="223"/>
      <c r="D516" s="224" t="s">
        <v>180</v>
      </c>
      <c r="E516" s="225" t="s">
        <v>1</v>
      </c>
      <c r="F516" s="226" t="s">
        <v>2143</v>
      </c>
      <c r="G516" s="223"/>
      <c r="H516" s="225" t="s">
        <v>1</v>
      </c>
      <c r="I516" s="227"/>
      <c r="J516" s="223"/>
      <c r="K516" s="223"/>
      <c r="L516" s="228"/>
      <c r="M516" s="229"/>
      <c r="N516" s="230"/>
      <c r="O516" s="230"/>
      <c r="P516" s="230"/>
      <c r="Q516" s="230"/>
      <c r="R516" s="230"/>
      <c r="S516" s="230"/>
      <c r="T516" s="231"/>
      <c r="AT516" s="232" t="s">
        <v>180</v>
      </c>
      <c r="AU516" s="232" t="s">
        <v>81</v>
      </c>
      <c r="AV516" s="13" t="s">
        <v>81</v>
      </c>
      <c r="AW516" s="13" t="s">
        <v>30</v>
      </c>
      <c r="AX516" s="13" t="s">
        <v>73</v>
      </c>
      <c r="AY516" s="232" t="s">
        <v>172</v>
      </c>
    </row>
    <row r="517" spans="1:65" s="14" customFormat="1">
      <c r="B517" s="233"/>
      <c r="C517" s="234"/>
      <c r="D517" s="224" t="s">
        <v>180</v>
      </c>
      <c r="E517" s="235" t="s">
        <v>1</v>
      </c>
      <c r="F517" s="236" t="s">
        <v>257</v>
      </c>
      <c r="G517" s="234"/>
      <c r="H517" s="237">
        <v>17</v>
      </c>
      <c r="I517" s="238"/>
      <c r="J517" s="234"/>
      <c r="K517" s="234"/>
      <c r="L517" s="239"/>
      <c r="M517" s="240"/>
      <c r="N517" s="241"/>
      <c r="O517" s="241"/>
      <c r="P517" s="241"/>
      <c r="Q517" s="241"/>
      <c r="R517" s="241"/>
      <c r="S517" s="241"/>
      <c r="T517" s="242"/>
      <c r="AT517" s="243" t="s">
        <v>180</v>
      </c>
      <c r="AU517" s="243" t="s">
        <v>81</v>
      </c>
      <c r="AV517" s="14" t="s">
        <v>83</v>
      </c>
      <c r="AW517" s="14" t="s">
        <v>30</v>
      </c>
      <c r="AX517" s="14" t="s">
        <v>73</v>
      </c>
      <c r="AY517" s="243" t="s">
        <v>172</v>
      </c>
    </row>
    <row r="518" spans="1:65" s="15" customFormat="1">
      <c r="B518" s="244"/>
      <c r="C518" s="245"/>
      <c r="D518" s="224" t="s">
        <v>180</v>
      </c>
      <c r="E518" s="246" t="s">
        <v>1</v>
      </c>
      <c r="F518" s="247" t="s">
        <v>186</v>
      </c>
      <c r="G518" s="245"/>
      <c r="H518" s="248">
        <v>17</v>
      </c>
      <c r="I518" s="249"/>
      <c r="J518" s="245"/>
      <c r="K518" s="245"/>
      <c r="L518" s="250"/>
      <c r="M518" s="251"/>
      <c r="N518" s="252"/>
      <c r="O518" s="252"/>
      <c r="P518" s="252"/>
      <c r="Q518" s="252"/>
      <c r="R518" s="252"/>
      <c r="S518" s="252"/>
      <c r="T518" s="253"/>
      <c r="AT518" s="254" t="s">
        <v>180</v>
      </c>
      <c r="AU518" s="254" t="s">
        <v>81</v>
      </c>
      <c r="AV518" s="15" t="s">
        <v>179</v>
      </c>
      <c r="AW518" s="15" t="s">
        <v>30</v>
      </c>
      <c r="AX518" s="15" t="s">
        <v>81</v>
      </c>
      <c r="AY518" s="254" t="s">
        <v>172</v>
      </c>
    </row>
    <row r="519" spans="1:65" s="2" customFormat="1" ht="16.5" customHeight="1">
      <c r="A519" s="35"/>
      <c r="B519" s="36"/>
      <c r="C519" s="209" t="s">
        <v>699</v>
      </c>
      <c r="D519" s="209" t="s">
        <v>174</v>
      </c>
      <c r="E519" s="210" t="s">
        <v>2144</v>
      </c>
      <c r="F519" s="211" t="s">
        <v>2145</v>
      </c>
      <c r="G519" s="212" t="s">
        <v>177</v>
      </c>
      <c r="H519" s="213">
        <v>26.2</v>
      </c>
      <c r="I519" s="214"/>
      <c r="J519" s="215">
        <f>ROUND(I519*H519,2)</f>
        <v>0</v>
      </c>
      <c r="K519" s="211" t="s">
        <v>1</v>
      </c>
      <c r="L519" s="40"/>
      <c r="M519" s="216" t="s">
        <v>1</v>
      </c>
      <c r="N519" s="217" t="s">
        <v>38</v>
      </c>
      <c r="O519" s="72"/>
      <c r="P519" s="218">
        <f>O519*H519</f>
        <v>0</v>
      </c>
      <c r="Q519" s="218">
        <v>0</v>
      </c>
      <c r="R519" s="218">
        <f>Q519*H519</f>
        <v>0</v>
      </c>
      <c r="S519" s="218">
        <v>0</v>
      </c>
      <c r="T519" s="219">
        <f>S519*H519</f>
        <v>0</v>
      </c>
      <c r="U519" s="35"/>
      <c r="V519" s="35"/>
      <c r="W519" s="35"/>
      <c r="X519" s="35"/>
      <c r="Y519" s="35"/>
      <c r="Z519" s="35"/>
      <c r="AA519" s="35"/>
      <c r="AB519" s="35"/>
      <c r="AC519" s="35"/>
      <c r="AD519" s="35"/>
      <c r="AE519" s="35"/>
      <c r="AR519" s="220" t="s">
        <v>179</v>
      </c>
      <c r="AT519" s="220" t="s">
        <v>174</v>
      </c>
      <c r="AU519" s="220" t="s">
        <v>81</v>
      </c>
      <c r="AY519" s="18" t="s">
        <v>172</v>
      </c>
      <c r="BE519" s="221">
        <f>IF(N519="základní",J519,0)</f>
        <v>0</v>
      </c>
      <c r="BF519" s="221">
        <f>IF(N519="snížená",J519,0)</f>
        <v>0</v>
      </c>
      <c r="BG519" s="221">
        <f>IF(N519="zákl. přenesená",J519,0)</f>
        <v>0</v>
      </c>
      <c r="BH519" s="221">
        <f>IF(N519="sníž. přenesená",J519,0)</f>
        <v>0</v>
      </c>
      <c r="BI519" s="221">
        <f>IF(N519="nulová",J519,0)</f>
        <v>0</v>
      </c>
      <c r="BJ519" s="18" t="s">
        <v>81</v>
      </c>
      <c r="BK519" s="221">
        <f>ROUND(I519*H519,2)</f>
        <v>0</v>
      </c>
      <c r="BL519" s="18" t="s">
        <v>179</v>
      </c>
      <c r="BM519" s="220" t="s">
        <v>847</v>
      </c>
    </row>
    <row r="520" spans="1:65" s="13" customFormat="1">
      <c r="B520" s="222"/>
      <c r="C520" s="223"/>
      <c r="D520" s="224" t="s">
        <v>180</v>
      </c>
      <c r="E520" s="225" t="s">
        <v>1</v>
      </c>
      <c r="F520" s="226" t="s">
        <v>2146</v>
      </c>
      <c r="G520" s="223"/>
      <c r="H520" s="225" t="s">
        <v>1</v>
      </c>
      <c r="I520" s="227"/>
      <c r="J520" s="223"/>
      <c r="K520" s="223"/>
      <c r="L520" s="228"/>
      <c r="M520" s="229"/>
      <c r="N520" s="230"/>
      <c r="O520" s="230"/>
      <c r="P520" s="230"/>
      <c r="Q520" s="230"/>
      <c r="R520" s="230"/>
      <c r="S520" s="230"/>
      <c r="T520" s="231"/>
      <c r="AT520" s="232" t="s">
        <v>180</v>
      </c>
      <c r="AU520" s="232" t="s">
        <v>81</v>
      </c>
      <c r="AV520" s="13" t="s">
        <v>81</v>
      </c>
      <c r="AW520" s="13" t="s">
        <v>30</v>
      </c>
      <c r="AX520" s="13" t="s">
        <v>73</v>
      </c>
      <c r="AY520" s="232" t="s">
        <v>172</v>
      </c>
    </row>
    <row r="521" spans="1:65" s="14" customFormat="1">
      <c r="B521" s="233"/>
      <c r="C521" s="234"/>
      <c r="D521" s="224" t="s">
        <v>180</v>
      </c>
      <c r="E521" s="235" t="s">
        <v>1</v>
      </c>
      <c r="F521" s="236" t="s">
        <v>2147</v>
      </c>
      <c r="G521" s="234"/>
      <c r="H521" s="237">
        <v>26.2</v>
      </c>
      <c r="I521" s="238"/>
      <c r="J521" s="234"/>
      <c r="K521" s="234"/>
      <c r="L521" s="239"/>
      <c r="M521" s="240"/>
      <c r="N521" s="241"/>
      <c r="O521" s="241"/>
      <c r="P521" s="241"/>
      <c r="Q521" s="241"/>
      <c r="R521" s="241"/>
      <c r="S521" s="241"/>
      <c r="T521" s="242"/>
      <c r="AT521" s="243" t="s">
        <v>180</v>
      </c>
      <c r="AU521" s="243" t="s">
        <v>81</v>
      </c>
      <c r="AV521" s="14" t="s">
        <v>83</v>
      </c>
      <c r="AW521" s="14" t="s">
        <v>30</v>
      </c>
      <c r="AX521" s="14" t="s">
        <v>73</v>
      </c>
      <c r="AY521" s="243" t="s">
        <v>172</v>
      </c>
    </row>
    <row r="522" spans="1:65" s="15" customFormat="1">
      <c r="B522" s="244"/>
      <c r="C522" s="245"/>
      <c r="D522" s="224" t="s">
        <v>180</v>
      </c>
      <c r="E522" s="246" t="s">
        <v>1</v>
      </c>
      <c r="F522" s="247" t="s">
        <v>186</v>
      </c>
      <c r="G522" s="245"/>
      <c r="H522" s="248">
        <v>26.2</v>
      </c>
      <c r="I522" s="249"/>
      <c r="J522" s="245"/>
      <c r="K522" s="245"/>
      <c r="L522" s="250"/>
      <c r="M522" s="251"/>
      <c r="N522" s="252"/>
      <c r="O522" s="252"/>
      <c r="P522" s="252"/>
      <c r="Q522" s="252"/>
      <c r="R522" s="252"/>
      <c r="S522" s="252"/>
      <c r="T522" s="253"/>
      <c r="AT522" s="254" t="s">
        <v>180</v>
      </c>
      <c r="AU522" s="254" t="s">
        <v>81</v>
      </c>
      <c r="AV522" s="15" t="s">
        <v>179</v>
      </c>
      <c r="AW522" s="15" t="s">
        <v>30</v>
      </c>
      <c r="AX522" s="15" t="s">
        <v>81</v>
      </c>
      <c r="AY522" s="254" t="s">
        <v>172</v>
      </c>
    </row>
    <row r="523" spans="1:65" s="2" customFormat="1" ht="16.5" customHeight="1">
      <c r="A523" s="35"/>
      <c r="B523" s="36"/>
      <c r="C523" s="209" t="s">
        <v>704</v>
      </c>
      <c r="D523" s="209" t="s">
        <v>174</v>
      </c>
      <c r="E523" s="210" t="s">
        <v>2148</v>
      </c>
      <c r="F523" s="211" t="s">
        <v>2149</v>
      </c>
      <c r="G523" s="212" t="s">
        <v>245</v>
      </c>
      <c r="H523" s="213">
        <v>131</v>
      </c>
      <c r="I523" s="214"/>
      <c r="J523" s="215">
        <f>ROUND(I523*H523,2)</f>
        <v>0</v>
      </c>
      <c r="K523" s="211" t="s">
        <v>1</v>
      </c>
      <c r="L523" s="40"/>
      <c r="M523" s="216" t="s">
        <v>1</v>
      </c>
      <c r="N523" s="217" t="s">
        <v>38</v>
      </c>
      <c r="O523" s="72"/>
      <c r="P523" s="218">
        <f>O523*H523</f>
        <v>0</v>
      </c>
      <c r="Q523" s="218">
        <v>0</v>
      </c>
      <c r="R523" s="218">
        <f>Q523*H523</f>
        <v>0</v>
      </c>
      <c r="S523" s="218">
        <v>0</v>
      </c>
      <c r="T523" s="219">
        <f>S523*H523</f>
        <v>0</v>
      </c>
      <c r="U523" s="35"/>
      <c r="V523" s="35"/>
      <c r="W523" s="35"/>
      <c r="X523" s="35"/>
      <c r="Y523" s="35"/>
      <c r="Z523" s="35"/>
      <c r="AA523" s="35"/>
      <c r="AB523" s="35"/>
      <c r="AC523" s="35"/>
      <c r="AD523" s="35"/>
      <c r="AE523" s="35"/>
      <c r="AR523" s="220" t="s">
        <v>179</v>
      </c>
      <c r="AT523" s="220" t="s">
        <v>174</v>
      </c>
      <c r="AU523" s="220" t="s">
        <v>81</v>
      </c>
      <c r="AY523" s="18" t="s">
        <v>172</v>
      </c>
      <c r="BE523" s="221">
        <f>IF(N523="základní",J523,0)</f>
        <v>0</v>
      </c>
      <c r="BF523" s="221">
        <f>IF(N523="snížená",J523,0)</f>
        <v>0</v>
      </c>
      <c r="BG523" s="221">
        <f>IF(N523="zákl. přenesená",J523,0)</f>
        <v>0</v>
      </c>
      <c r="BH523" s="221">
        <f>IF(N523="sníž. přenesená",J523,0)</f>
        <v>0</v>
      </c>
      <c r="BI523" s="221">
        <f>IF(N523="nulová",J523,0)</f>
        <v>0</v>
      </c>
      <c r="BJ523" s="18" t="s">
        <v>81</v>
      </c>
      <c r="BK523" s="221">
        <f>ROUND(I523*H523,2)</f>
        <v>0</v>
      </c>
      <c r="BL523" s="18" t="s">
        <v>179</v>
      </c>
      <c r="BM523" s="220" t="s">
        <v>832</v>
      </c>
    </row>
    <row r="524" spans="1:65" s="13" customFormat="1">
      <c r="B524" s="222"/>
      <c r="C524" s="223"/>
      <c r="D524" s="224" t="s">
        <v>180</v>
      </c>
      <c r="E524" s="225" t="s">
        <v>1</v>
      </c>
      <c r="F524" s="226" t="s">
        <v>2150</v>
      </c>
      <c r="G524" s="223"/>
      <c r="H524" s="225" t="s">
        <v>1</v>
      </c>
      <c r="I524" s="227"/>
      <c r="J524" s="223"/>
      <c r="K524" s="223"/>
      <c r="L524" s="228"/>
      <c r="M524" s="229"/>
      <c r="N524" s="230"/>
      <c r="O524" s="230"/>
      <c r="P524" s="230"/>
      <c r="Q524" s="230"/>
      <c r="R524" s="230"/>
      <c r="S524" s="230"/>
      <c r="T524" s="231"/>
      <c r="AT524" s="232" t="s">
        <v>180</v>
      </c>
      <c r="AU524" s="232" t="s">
        <v>81</v>
      </c>
      <c r="AV524" s="13" t="s">
        <v>81</v>
      </c>
      <c r="AW524" s="13" t="s">
        <v>30</v>
      </c>
      <c r="AX524" s="13" t="s">
        <v>73</v>
      </c>
      <c r="AY524" s="232" t="s">
        <v>172</v>
      </c>
    </row>
    <row r="525" spans="1:65" s="14" customFormat="1">
      <c r="B525" s="233"/>
      <c r="C525" s="234"/>
      <c r="D525" s="224" t="s">
        <v>180</v>
      </c>
      <c r="E525" s="235" t="s">
        <v>1</v>
      </c>
      <c r="F525" s="236" t="s">
        <v>805</v>
      </c>
      <c r="G525" s="234"/>
      <c r="H525" s="237">
        <v>131</v>
      </c>
      <c r="I525" s="238"/>
      <c r="J525" s="234"/>
      <c r="K525" s="234"/>
      <c r="L525" s="239"/>
      <c r="M525" s="240"/>
      <c r="N525" s="241"/>
      <c r="O525" s="241"/>
      <c r="P525" s="241"/>
      <c r="Q525" s="241"/>
      <c r="R525" s="241"/>
      <c r="S525" s="241"/>
      <c r="T525" s="242"/>
      <c r="AT525" s="243" t="s">
        <v>180</v>
      </c>
      <c r="AU525" s="243" t="s">
        <v>81</v>
      </c>
      <c r="AV525" s="14" t="s">
        <v>83</v>
      </c>
      <c r="AW525" s="14" t="s">
        <v>30</v>
      </c>
      <c r="AX525" s="14" t="s">
        <v>73</v>
      </c>
      <c r="AY525" s="243" t="s">
        <v>172</v>
      </c>
    </row>
    <row r="526" spans="1:65" s="15" customFormat="1">
      <c r="B526" s="244"/>
      <c r="C526" s="245"/>
      <c r="D526" s="224" t="s">
        <v>180</v>
      </c>
      <c r="E526" s="246" t="s">
        <v>1</v>
      </c>
      <c r="F526" s="247" t="s">
        <v>186</v>
      </c>
      <c r="G526" s="245"/>
      <c r="H526" s="248">
        <v>131</v>
      </c>
      <c r="I526" s="249"/>
      <c r="J526" s="245"/>
      <c r="K526" s="245"/>
      <c r="L526" s="250"/>
      <c r="M526" s="251"/>
      <c r="N526" s="252"/>
      <c r="O526" s="252"/>
      <c r="P526" s="252"/>
      <c r="Q526" s="252"/>
      <c r="R526" s="252"/>
      <c r="S526" s="252"/>
      <c r="T526" s="253"/>
      <c r="AT526" s="254" t="s">
        <v>180</v>
      </c>
      <c r="AU526" s="254" t="s">
        <v>81</v>
      </c>
      <c r="AV526" s="15" t="s">
        <v>179</v>
      </c>
      <c r="AW526" s="15" t="s">
        <v>30</v>
      </c>
      <c r="AX526" s="15" t="s">
        <v>81</v>
      </c>
      <c r="AY526" s="254" t="s">
        <v>172</v>
      </c>
    </row>
    <row r="527" spans="1:65" s="2" customFormat="1" ht="16.5" customHeight="1">
      <c r="A527" s="35"/>
      <c r="B527" s="36"/>
      <c r="C527" s="209" t="s">
        <v>709</v>
      </c>
      <c r="D527" s="209" t="s">
        <v>174</v>
      </c>
      <c r="E527" s="210" t="s">
        <v>2151</v>
      </c>
      <c r="F527" s="211" t="s">
        <v>2152</v>
      </c>
      <c r="G527" s="212" t="s">
        <v>245</v>
      </c>
      <c r="H527" s="213">
        <v>15.68</v>
      </c>
      <c r="I527" s="214"/>
      <c r="J527" s="215">
        <f>ROUND(I527*H527,2)</f>
        <v>0</v>
      </c>
      <c r="K527" s="211" t="s">
        <v>1</v>
      </c>
      <c r="L527" s="40"/>
      <c r="M527" s="216" t="s">
        <v>1</v>
      </c>
      <c r="N527" s="217" t="s">
        <v>38</v>
      </c>
      <c r="O527" s="72"/>
      <c r="P527" s="218">
        <f>O527*H527</f>
        <v>0</v>
      </c>
      <c r="Q527" s="218">
        <v>0</v>
      </c>
      <c r="R527" s="218">
        <f>Q527*H527</f>
        <v>0</v>
      </c>
      <c r="S527" s="218">
        <v>0</v>
      </c>
      <c r="T527" s="219">
        <f>S527*H527</f>
        <v>0</v>
      </c>
      <c r="U527" s="35"/>
      <c r="V527" s="35"/>
      <c r="W527" s="35"/>
      <c r="X527" s="35"/>
      <c r="Y527" s="35"/>
      <c r="Z527" s="35"/>
      <c r="AA527" s="35"/>
      <c r="AB527" s="35"/>
      <c r="AC527" s="35"/>
      <c r="AD527" s="35"/>
      <c r="AE527" s="35"/>
      <c r="AR527" s="220" t="s">
        <v>179</v>
      </c>
      <c r="AT527" s="220" t="s">
        <v>174</v>
      </c>
      <c r="AU527" s="220" t="s">
        <v>81</v>
      </c>
      <c r="AY527" s="18" t="s">
        <v>172</v>
      </c>
      <c r="BE527" s="221">
        <f>IF(N527="základní",J527,0)</f>
        <v>0</v>
      </c>
      <c r="BF527" s="221">
        <f>IF(N527="snížená",J527,0)</f>
        <v>0</v>
      </c>
      <c r="BG527" s="221">
        <f>IF(N527="zákl. přenesená",J527,0)</f>
        <v>0</v>
      </c>
      <c r="BH527" s="221">
        <f>IF(N527="sníž. přenesená",J527,0)</f>
        <v>0</v>
      </c>
      <c r="BI527" s="221">
        <f>IF(N527="nulová",J527,0)</f>
        <v>0</v>
      </c>
      <c r="BJ527" s="18" t="s">
        <v>81</v>
      </c>
      <c r="BK527" s="221">
        <f>ROUND(I527*H527,2)</f>
        <v>0</v>
      </c>
      <c r="BL527" s="18" t="s">
        <v>179</v>
      </c>
      <c r="BM527" s="220" t="s">
        <v>852</v>
      </c>
    </row>
    <row r="528" spans="1:65" s="13" customFormat="1">
      <c r="B528" s="222"/>
      <c r="C528" s="223"/>
      <c r="D528" s="224" t="s">
        <v>180</v>
      </c>
      <c r="E528" s="225" t="s">
        <v>1</v>
      </c>
      <c r="F528" s="226" t="s">
        <v>2153</v>
      </c>
      <c r="G528" s="223"/>
      <c r="H528" s="225" t="s">
        <v>1</v>
      </c>
      <c r="I528" s="227"/>
      <c r="J528" s="223"/>
      <c r="K528" s="223"/>
      <c r="L528" s="228"/>
      <c r="M528" s="229"/>
      <c r="N528" s="230"/>
      <c r="O528" s="230"/>
      <c r="P528" s="230"/>
      <c r="Q528" s="230"/>
      <c r="R528" s="230"/>
      <c r="S528" s="230"/>
      <c r="T528" s="231"/>
      <c r="AT528" s="232" t="s">
        <v>180</v>
      </c>
      <c r="AU528" s="232" t="s">
        <v>81</v>
      </c>
      <c r="AV528" s="13" t="s">
        <v>81</v>
      </c>
      <c r="AW528" s="13" t="s">
        <v>30</v>
      </c>
      <c r="AX528" s="13" t="s">
        <v>73</v>
      </c>
      <c r="AY528" s="232" t="s">
        <v>172</v>
      </c>
    </row>
    <row r="529" spans="1:65" s="14" customFormat="1">
      <c r="B529" s="233"/>
      <c r="C529" s="234"/>
      <c r="D529" s="224" t="s">
        <v>180</v>
      </c>
      <c r="E529" s="235" t="s">
        <v>1</v>
      </c>
      <c r="F529" s="236" t="s">
        <v>2154</v>
      </c>
      <c r="G529" s="234"/>
      <c r="H529" s="237">
        <v>15.68</v>
      </c>
      <c r="I529" s="238"/>
      <c r="J529" s="234"/>
      <c r="K529" s="234"/>
      <c r="L529" s="239"/>
      <c r="M529" s="240"/>
      <c r="N529" s="241"/>
      <c r="O529" s="241"/>
      <c r="P529" s="241"/>
      <c r="Q529" s="241"/>
      <c r="R529" s="241"/>
      <c r="S529" s="241"/>
      <c r="T529" s="242"/>
      <c r="AT529" s="243" t="s">
        <v>180</v>
      </c>
      <c r="AU529" s="243" t="s">
        <v>81</v>
      </c>
      <c r="AV529" s="14" t="s">
        <v>83</v>
      </c>
      <c r="AW529" s="14" t="s">
        <v>30</v>
      </c>
      <c r="AX529" s="14" t="s">
        <v>73</v>
      </c>
      <c r="AY529" s="243" t="s">
        <v>172</v>
      </c>
    </row>
    <row r="530" spans="1:65" s="15" customFormat="1">
      <c r="B530" s="244"/>
      <c r="C530" s="245"/>
      <c r="D530" s="224" t="s">
        <v>180</v>
      </c>
      <c r="E530" s="246" t="s">
        <v>1</v>
      </c>
      <c r="F530" s="247" t="s">
        <v>186</v>
      </c>
      <c r="G530" s="245"/>
      <c r="H530" s="248">
        <v>15.68</v>
      </c>
      <c r="I530" s="249"/>
      <c r="J530" s="245"/>
      <c r="K530" s="245"/>
      <c r="L530" s="250"/>
      <c r="M530" s="251"/>
      <c r="N530" s="252"/>
      <c r="O530" s="252"/>
      <c r="P530" s="252"/>
      <c r="Q530" s="252"/>
      <c r="R530" s="252"/>
      <c r="S530" s="252"/>
      <c r="T530" s="253"/>
      <c r="AT530" s="254" t="s">
        <v>180</v>
      </c>
      <c r="AU530" s="254" t="s">
        <v>81</v>
      </c>
      <c r="AV530" s="15" t="s">
        <v>179</v>
      </c>
      <c r="AW530" s="15" t="s">
        <v>30</v>
      </c>
      <c r="AX530" s="15" t="s">
        <v>81</v>
      </c>
      <c r="AY530" s="254" t="s">
        <v>172</v>
      </c>
    </row>
    <row r="531" spans="1:65" s="2" customFormat="1" ht="16.5" customHeight="1">
      <c r="A531" s="35"/>
      <c r="B531" s="36"/>
      <c r="C531" s="209" t="s">
        <v>713</v>
      </c>
      <c r="D531" s="209" t="s">
        <v>174</v>
      </c>
      <c r="E531" s="210" t="s">
        <v>2155</v>
      </c>
      <c r="F531" s="211" t="s">
        <v>2156</v>
      </c>
      <c r="G531" s="212" t="s">
        <v>245</v>
      </c>
      <c r="H531" s="213">
        <v>2.2400000000000002</v>
      </c>
      <c r="I531" s="214"/>
      <c r="J531" s="215">
        <f>ROUND(I531*H531,2)</f>
        <v>0</v>
      </c>
      <c r="K531" s="211" t="s">
        <v>1</v>
      </c>
      <c r="L531" s="40"/>
      <c r="M531" s="216" t="s">
        <v>1</v>
      </c>
      <c r="N531" s="217" t="s">
        <v>38</v>
      </c>
      <c r="O531" s="72"/>
      <c r="P531" s="218">
        <f>O531*H531</f>
        <v>0</v>
      </c>
      <c r="Q531" s="218">
        <v>0</v>
      </c>
      <c r="R531" s="218">
        <f>Q531*H531</f>
        <v>0</v>
      </c>
      <c r="S531" s="218">
        <v>0</v>
      </c>
      <c r="T531" s="219">
        <f>S531*H531</f>
        <v>0</v>
      </c>
      <c r="U531" s="35"/>
      <c r="V531" s="35"/>
      <c r="W531" s="35"/>
      <c r="X531" s="35"/>
      <c r="Y531" s="35"/>
      <c r="Z531" s="35"/>
      <c r="AA531" s="35"/>
      <c r="AB531" s="35"/>
      <c r="AC531" s="35"/>
      <c r="AD531" s="35"/>
      <c r="AE531" s="35"/>
      <c r="AR531" s="220" t="s">
        <v>179</v>
      </c>
      <c r="AT531" s="220" t="s">
        <v>174</v>
      </c>
      <c r="AU531" s="220" t="s">
        <v>81</v>
      </c>
      <c r="AY531" s="18" t="s">
        <v>172</v>
      </c>
      <c r="BE531" s="221">
        <f>IF(N531="základní",J531,0)</f>
        <v>0</v>
      </c>
      <c r="BF531" s="221">
        <f>IF(N531="snížená",J531,0)</f>
        <v>0</v>
      </c>
      <c r="BG531" s="221">
        <f>IF(N531="zákl. přenesená",J531,0)</f>
        <v>0</v>
      </c>
      <c r="BH531" s="221">
        <f>IF(N531="sníž. přenesená",J531,0)</f>
        <v>0</v>
      </c>
      <c r="BI531" s="221">
        <f>IF(N531="nulová",J531,0)</f>
        <v>0</v>
      </c>
      <c r="BJ531" s="18" t="s">
        <v>81</v>
      </c>
      <c r="BK531" s="221">
        <f>ROUND(I531*H531,2)</f>
        <v>0</v>
      </c>
      <c r="BL531" s="18" t="s">
        <v>179</v>
      </c>
      <c r="BM531" s="220" t="s">
        <v>2157</v>
      </c>
    </row>
    <row r="532" spans="1:65" s="13" customFormat="1">
      <c r="B532" s="222"/>
      <c r="C532" s="223"/>
      <c r="D532" s="224" t="s">
        <v>180</v>
      </c>
      <c r="E532" s="225" t="s">
        <v>1</v>
      </c>
      <c r="F532" s="226" t="s">
        <v>2158</v>
      </c>
      <c r="G532" s="223"/>
      <c r="H532" s="225" t="s">
        <v>1</v>
      </c>
      <c r="I532" s="227"/>
      <c r="J532" s="223"/>
      <c r="K532" s="223"/>
      <c r="L532" s="228"/>
      <c r="M532" s="229"/>
      <c r="N532" s="230"/>
      <c r="O532" s="230"/>
      <c r="P532" s="230"/>
      <c r="Q532" s="230"/>
      <c r="R532" s="230"/>
      <c r="S532" s="230"/>
      <c r="T532" s="231"/>
      <c r="AT532" s="232" t="s">
        <v>180</v>
      </c>
      <c r="AU532" s="232" t="s">
        <v>81</v>
      </c>
      <c r="AV532" s="13" t="s">
        <v>81</v>
      </c>
      <c r="AW532" s="13" t="s">
        <v>30</v>
      </c>
      <c r="AX532" s="13" t="s">
        <v>73</v>
      </c>
      <c r="AY532" s="232" t="s">
        <v>172</v>
      </c>
    </row>
    <row r="533" spans="1:65" s="14" customFormat="1">
      <c r="B533" s="233"/>
      <c r="C533" s="234"/>
      <c r="D533" s="224" t="s">
        <v>180</v>
      </c>
      <c r="E533" s="235" t="s">
        <v>1</v>
      </c>
      <c r="F533" s="236" t="s">
        <v>2159</v>
      </c>
      <c r="G533" s="234"/>
      <c r="H533" s="237">
        <v>2.2400000000000002</v>
      </c>
      <c r="I533" s="238"/>
      <c r="J533" s="234"/>
      <c r="K533" s="234"/>
      <c r="L533" s="239"/>
      <c r="M533" s="240"/>
      <c r="N533" s="241"/>
      <c r="O533" s="241"/>
      <c r="P533" s="241"/>
      <c r="Q533" s="241"/>
      <c r="R533" s="241"/>
      <c r="S533" s="241"/>
      <c r="T533" s="242"/>
      <c r="AT533" s="243" t="s">
        <v>180</v>
      </c>
      <c r="AU533" s="243" t="s">
        <v>81</v>
      </c>
      <c r="AV533" s="14" t="s">
        <v>83</v>
      </c>
      <c r="AW533" s="14" t="s">
        <v>30</v>
      </c>
      <c r="AX533" s="14" t="s">
        <v>73</v>
      </c>
      <c r="AY533" s="243" t="s">
        <v>172</v>
      </c>
    </row>
    <row r="534" spans="1:65" s="15" customFormat="1">
      <c r="B534" s="244"/>
      <c r="C534" s="245"/>
      <c r="D534" s="224" t="s">
        <v>180</v>
      </c>
      <c r="E534" s="246" t="s">
        <v>1</v>
      </c>
      <c r="F534" s="247" t="s">
        <v>186</v>
      </c>
      <c r="G534" s="245"/>
      <c r="H534" s="248">
        <v>2.2400000000000002</v>
      </c>
      <c r="I534" s="249"/>
      <c r="J534" s="245"/>
      <c r="K534" s="245"/>
      <c r="L534" s="250"/>
      <c r="M534" s="251"/>
      <c r="N534" s="252"/>
      <c r="O534" s="252"/>
      <c r="P534" s="252"/>
      <c r="Q534" s="252"/>
      <c r="R534" s="252"/>
      <c r="S534" s="252"/>
      <c r="T534" s="253"/>
      <c r="AT534" s="254" t="s">
        <v>180</v>
      </c>
      <c r="AU534" s="254" t="s">
        <v>81</v>
      </c>
      <c r="AV534" s="15" t="s">
        <v>179</v>
      </c>
      <c r="AW534" s="15" t="s">
        <v>30</v>
      </c>
      <c r="AX534" s="15" t="s">
        <v>81</v>
      </c>
      <c r="AY534" s="254" t="s">
        <v>172</v>
      </c>
    </row>
    <row r="535" spans="1:65" s="2" customFormat="1" ht="16.5" customHeight="1">
      <c r="A535" s="35"/>
      <c r="B535" s="36"/>
      <c r="C535" s="255" t="s">
        <v>519</v>
      </c>
      <c r="D535" s="255" t="s">
        <v>358</v>
      </c>
      <c r="E535" s="256" t="s">
        <v>2160</v>
      </c>
      <c r="F535" s="257" t="s">
        <v>2161</v>
      </c>
      <c r="G535" s="258" t="s">
        <v>245</v>
      </c>
      <c r="H535" s="259">
        <v>17.920000000000002</v>
      </c>
      <c r="I535" s="260"/>
      <c r="J535" s="261">
        <f>ROUND(I535*H535,2)</f>
        <v>0</v>
      </c>
      <c r="K535" s="257" t="s">
        <v>1</v>
      </c>
      <c r="L535" s="262"/>
      <c r="M535" s="263" t="s">
        <v>1</v>
      </c>
      <c r="N535" s="264" t="s">
        <v>38</v>
      </c>
      <c r="O535" s="72"/>
      <c r="P535" s="218">
        <f>O535*H535</f>
        <v>0</v>
      </c>
      <c r="Q535" s="218">
        <v>0</v>
      </c>
      <c r="R535" s="218">
        <f>Q535*H535</f>
        <v>0</v>
      </c>
      <c r="S535" s="218">
        <v>0</v>
      </c>
      <c r="T535" s="219">
        <f>S535*H535</f>
        <v>0</v>
      </c>
      <c r="U535" s="35"/>
      <c r="V535" s="35"/>
      <c r="W535" s="35"/>
      <c r="X535" s="35"/>
      <c r="Y535" s="35"/>
      <c r="Z535" s="35"/>
      <c r="AA535" s="35"/>
      <c r="AB535" s="35"/>
      <c r="AC535" s="35"/>
      <c r="AD535" s="35"/>
      <c r="AE535" s="35"/>
      <c r="AR535" s="220" t="s">
        <v>205</v>
      </c>
      <c r="AT535" s="220" t="s">
        <v>358</v>
      </c>
      <c r="AU535" s="220" t="s">
        <v>81</v>
      </c>
      <c r="AY535" s="18" t="s">
        <v>172</v>
      </c>
      <c r="BE535" s="221">
        <f>IF(N535="základní",J535,0)</f>
        <v>0</v>
      </c>
      <c r="BF535" s="221">
        <f>IF(N535="snížená",J535,0)</f>
        <v>0</v>
      </c>
      <c r="BG535" s="221">
        <f>IF(N535="zákl. přenesená",J535,0)</f>
        <v>0</v>
      </c>
      <c r="BH535" s="221">
        <f>IF(N535="sníž. přenesená",J535,0)</f>
        <v>0</v>
      </c>
      <c r="BI535" s="221">
        <f>IF(N535="nulová",J535,0)</f>
        <v>0</v>
      </c>
      <c r="BJ535" s="18" t="s">
        <v>81</v>
      </c>
      <c r="BK535" s="221">
        <f>ROUND(I535*H535,2)</f>
        <v>0</v>
      </c>
      <c r="BL535" s="18" t="s">
        <v>179</v>
      </c>
      <c r="BM535" s="220" t="s">
        <v>2162</v>
      </c>
    </row>
    <row r="536" spans="1:65" s="13" customFormat="1">
      <c r="B536" s="222"/>
      <c r="C536" s="223"/>
      <c r="D536" s="224" t="s">
        <v>180</v>
      </c>
      <c r="E536" s="225" t="s">
        <v>1</v>
      </c>
      <c r="F536" s="226" t="s">
        <v>2163</v>
      </c>
      <c r="G536" s="223"/>
      <c r="H536" s="225" t="s">
        <v>1</v>
      </c>
      <c r="I536" s="227"/>
      <c r="J536" s="223"/>
      <c r="K536" s="223"/>
      <c r="L536" s="228"/>
      <c r="M536" s="229"/>
      <c r="N536" s="230"/>
      <c r="O536" s="230"/>
      <c r="P536" s="230"/>
      <c r="Q536" s="230"/>
      <c r="R536" s="230"/>
      <c r="S536" s="230"/>
      <c r="T536" s="231"/>
      <c r="AT536" s="232" t="s">
        <v>180</v>
      </c>
      <c r="AU536" s="232" t="s">
        <v>81</v>
      </c>
      <c r="AV536" s="13" t="s">
        <v>81</v>
      </c>
      <c r="AW536" s="13" t="s">
        <v>30</v>
      </c>
      <c r="AX536" s="13" t="s">
        <v>73</v>
      </c>
      <c r="AY536" s="232" t="s">
        <v>172</v>
      </c>
    </row>
    <row r="537" spans="1:65" s="14" customFormat="1">
      <c r="B537" s="233"/>
      <c r="C537" s="234"/>
      <c r="D537" s="224" t="s">
        <v>180</v>
      </c>
      <c r="E537" s="235" t="s">
        <v>1</v>
      </c>
      <c r="F537" s="236" t="s">
        <v>2164</v>
      </c>
      <c r="G537" s="234"/>
      <c r="H537" s="237">
        <v>17.920000000000002</v>
      </c>
      <c r="I537" s="238"/>
      <c r="J537" s="234"/>
      <c r="K537" s="234"/>
      <c r="L537" s="239"/>
      <c r="M537" s="240"/>
      <c r="N537" s="241"/>
      <c r="O537" s="241"/>
      <c r="P537" s="241"/>
      <c r="Q537" s="241"/>
      <c r="R537" s="241"/>
      <c r="S537" s="241"/>
      <c r="T537" s="242"/>
      <c r="AT537" s="243" t="s">
        <v>180</v>
      </c>
      <c r="AU537" s="243" t="s">
        <v>81</v>
      </c>
      <c r="AV537" s="14" t="s">
        <v>83</v>
      </c>
      <c r="AW537" s="14" t="s">
        <v>30</v>
      </c>
      <c r="AX537" s="14" t="s">
        <v>73</v>
      </c>
      <c r="AY537" s="243" t="s">
        <v>172</v>
      </c>
    </row>
    <row r="538" spans="1:65" s="15" customFormat="1">
      <c r="B538" s="244"/>
      <c r="C538" s="245"/>
      <c r="D538" s="224" t="s">
        <v>180</v>
      </c>
      <c r="E538" s="246" t="s">
        <v>1</v>
      </c>
      <c r="F538" s="247" t="s">
        <v>186</v>
      </c>
      <c r="G538" s="245"/>
      <c r="H538" s="248">
        <v>17.920000000000002</v>
      </c>
      <c r="I538" s="249"/>
      <c r="J538" s="245"/>
      <c r="K538" s="245"/>
      <c r="L538" s="250"/>
      <c r="M538" s="251"/>
      <c r="N538" s="252"/>
      <c r="O538" s="252"/>
      <c r="P538" s="252"/>
      <c r="Q538" s="252"/>
      <c r="R538" s="252"/>
      <c r="S538" s="252"/>
      <c r="T538" s="253"/>
      <c r="AT538" s="254" t="s">
        <v>180</v>
      </c>
      <c r="AU538" s="254" t="s">
        <v>81</v>
      </c>
      <c r="AV538" s="15" t="s">
        <v>179</v>
      </c>
      <c r="AW538" s="15" t="s">
        <v>30</v>
      </c>
      <c r="AX538" s="15" t="s">
        <v>81</v>
      </c>
      <c r="AY538" s="254" t="s">
        <v>172</v>
      </c>
    </row>
    <row r="539" spans="1:65" s="2" customFormat="1" ht="21.75" customHeight="1">
      <c r="A539" s="35"/>
      <c r="B539" s="36"/>
      <c r="C539" s="209" t="s">
        <v>721</v>
      </c>
      <c r="D539" s="209" t="s">
        <v>174</v>
      </c>
      <c r="E539" s="210" t="s">
        <v>2165</v>
      </c>
      <c r="F539" s="211" t="s">
        <v>2087</v>
      </c>
      <c r="G539" s="212" t="s">
        <v>195</v>
      </c>
      <c r="H539" s="213">
        <v>18</v>
      </c>
      <c r="I539" s="214"/>
      <c r="J539" s="215">
        <f>ROUND(I539*H539,2)</f>
        <v>0</v>
      </c>
      <c r="K539" s="211" t="s">
        <v>1</v>
      </c>
      <c r="L539" s="40"/>
      <c r="M539" s="216" t="s">
        <v>1</v>
      </c>
      <c r="N539" s="217" t="s">
        <v>38</v>
      </c>
      <c r="O539" s="72"/>
      <c r="P539" s="218">
        <f>O539*H539</f>
        <v>0</v>
      </c>
      <c r="Q539" s="218">
        <v>0</v>
      </c>
      <c r="R539" s="218">
        <f>Q539*H539</f>
        <v>0</v>
      </c>
      <c r="S539" s="218">
        <v>0</v>
      </c>
      <c r="T539" s="219">
        <f>S539*H539</f>
        <v>0</v>
      </c>
      <c r="U539" s="35"/>
      <c r="V539" s="35"/>
      <c r="W539" s="35"/>
      <c r="X539" s="35"/>
      <c r="Y539" s="35"/>
      <c r="Z539" s="35"/>
      <c r="AA539" s="35"/>
      <c r="AB539" s="35"/>
      <c r="AC539" s="35"/>
      <c r="AD539" s="35"/>
      <c r="AE539" s="35"/>
      <c r="AR539" s="220" t="s">
        <v>179</v>
      </c>
      <c r="AT539" s="220" t="s">
        <v>174</v>
      </c>
      <c r="AU539" s="220" t="s">
        <v>81</v>
      </c>
      <c r="AY539" s="18" t="s">
        <v>172</v>
      </c>
      <c r="BE539" s="221">
        <f>IF(N539="základní",J539,0)</f>
        <v>0</v>
      </c>
      <c r="BF539" s="221">
        <f>IF(N539="snížená",J539,0)</f>
        <v>0</v>
      </c>
      <c r="BG539" s="221">
        <f>IF(N539="zákl. přenesená",J539,0)</f>
        <v>0</v>
      </c>
      <c r="BH539" s="221">
        <f>IF(N539="sníž. přenesená",J539,0)</f>
        <v>0</v>
      </c>
      <c r="BI539" s="221">
        <f>IF(N539="nulová",J539,0)</f>
        <v>0</v>
      </c>
      <c r="BJ539" s="18" t="s">
        <v>81</v>
      </c>
      <c r="BK539" s="221">
        <f>ROUND(I539*H539,2)</f>
        <v>0</v>
      </c>
      <c r="BL539" s="18" t="s">
        <v>179</v>
      </c>
      <c r="BM539" s="220" t="s">
        <v>2132</v>
      </c>
    </row>
    <row r="540" spans="1:65" s="13" customFormat="1">
      <c r="B540" s="222"/>
      <c r="C540" s="223"/>
      <c r="D540" s="224" t="s">
        <v>180</v>
      </c>
      <c r="E540" s="225" t="s">
        <v>1</v>
      </c>
      <c r="F540" s="226" t="s">
        <v>2166</v>
      </c>
      <c r="G540" s="223"/>
      <c r="H540" s="225" t="s">
        <v>1</v>
      </c>
      <c r="I540" s="227"/>
      <c r="J540" s="223"/>
      <c r="K540" s="223"/>
      <c r="L540" s="228"/>
      <c r="M540" s="229"/>
      <c r="N540" s="230"/>
      <c r="O540" s="230"/>
      <c r="P540" s="230"/>
      <c r="Q540" s="230"/>
      <c r="R540" s="230"/>
      <c r="S540" s="230"/>
      <c r="T540" s="231"/>
      <c r="AT540" s="232" t="s">
        <v>180</v>
      </c>
      <c r="AU540" s="232" t="s">
        <v>81</v>
      </c>
      <c r="AV540" s="13" t="s">
        <v>81</v>
      </c>
      <c r="AW540" s="13" t="s">
        <v>30</v>
      </c>
      <c r="AX540" s="13" t="s">
        <v>73</v>
      </c>
      <c r="AY540" s="232" t="s">
        <v>172</v>
      </c>
    </row>
    <row r="541" spans="1:65" s="14" customFormat="1">
      <c r="B541" s="233"/>
      <c r="C541" s="234"/>
      <c r="D541" s="224" t="s">
        <v>180</v>
      </c>
      <c r="E541" s="235" t="s">
        <v>1</v>
      </c>
      <c r="F541" s="236" t="s">
        <v>229</v>
      </c>
      <c r="G541" s="234"/>
      <c r="H541" s="237">
        <v>18</v>
      </c>
      <c r="I541" s="238"/>
      <c r="J541" s="234"/>
      <c r="K541" s="234"/>
      <c r="L541" s="239"/>
      <c r="M541" s="240"/>
      <c r="N541" s="241"/>
      <c r="O541" s="241"/>
      <c r="P541" s="241"/>
      <c r="Q541" s="241"/>
      <c r="R541" s="241"/>
      <c r="S541" s="241"/>
      <c r="T541" s="242"/>
      <c r="AT541" s="243" t="s">
        <v>180</v>
      </c>
      <c r="AU541" s="243" t="s">
        <v>81</v>
      </c>
      <c r="AV541" s="14" t="s">
        <v>83</v>
      </c>
      <c r="AW541" s="14" t="s">
        <v>30</v>
      </c>
      <c r="AX541" s="14" t="s">
        <v>73</v>
      </c>
      <c r="AY541" s="243" t="s">
        <v>172</v>
      </c>
    </row>
    <row r="542" spans="1:65" s="15" customFormat="1">
      <c r="B542" s="244"/>
      <c r="C542" s="245"/>
      <c r="D542" s="224" t="s">
        <v>180</v>
      </c>
      <c r="E542" s="246" t="s">
        <v>1</v>
      </c>
      <c r="F542" s="247" t="s">
        <v>186</v>
      </c>
      <c r="G542" s="245"/>
      <c r="H542" s="248">
        <v>18</v>
      </c>
      <c r="I542" s="249"/>
      <c r="J542" s="245"/>
      <c r="K542" s="245"/>
      <c r="L542" s="250"/>
      <c r="M542" s="251"/>
      <c r="N542" s="252"/>
      <c r="O542" s="252"/>
      <c r="P542" s="252"/>
      <c r="Q542" s="252"/>
      <c r="R542" s="252"/>
      <c r="S542" s="252"/>
      <c r="T542" s="253"/>
      <c r="AT542" s="254" t="s">
        <v>180</v>
      </c>
      <c r="AU542" s="254" t="s">
        <v>81</v>
      </c>
      <c r="AV542" s="15" t="s">
        <v>179</v>
      </c>
      <c r="AW542" s="15" t="s">
        <v>30</v>
      </c>
      <c r="AX542" s="15" t="s">
        <v>81</v>
      </c>
      <c r="AY542" s="254" t="s">
        <v>172</v>
      </c>
    </row>
    <row r="543" spans="1:65" s="2" customFormat="1" ht="44.25" customHeight="1">
      <c r="A543" s="35"/>
      <c r="B543" s="36"/>
      <c r="C543" s="209" t="s">
        <v>524</v>
      </c>
      <c r="D543" s="209" t="s">
        <v>174</v>
      </c>
      <c r="E543" s="210" t="s">
        <v>2167</v>
      </c>
      <c r="F543" s="211" t="s">
        <v>2168</v>
      </c>
      <c r="G543" s="212" t="s">
        <v>195</v>
      </c>
      <c r="H543" s="213">
        <v>4</v>
      </c>
      <c r="I543" s="214"/>
      <c r="J543" s="215">
        <f>ROUND(I543*H543,2)</f>
        <v>0</v>
      </c>
      <c r="K543" s="211" t="s">
        <v>1</v>
      </c>
      <c r="L543" s="40"/>
      <c r="M543" s="216" t="s">
        <v>1</v>
      </c>
      <c r="N543" s="217" t="s">
        <v>38</v>
      </c>
      <c r="O543" s="72"/>
      <c r="P543" s="218">
        <f>O543*H543</f>
        <v>0</v>
      </c>
      <c r="Q543" s="218">
        <v>0</v>
      </c>
      <c r="R543" s="218">
        <f>Q543*H543</f>
        <v>0</v>
      </c>
      <c r="S543" s="218">
        <v>0</v>
      </c>
      <c r="T543" s="219">
        <f>S543*H543</f>
        <v>0</v>
      </c>
      <c r="U543" s="35"/>
      <c r="V543" s="35"/>
      <c r="W543" s="35"/>
      <c r="X543" s="35"/>
      <c r="Y543" s="35"/>
      <c r="Z543" s="35"/>
      <c r="AA543" s="35"/>
      <c r="AB543" s="35"/>
      <c r="AC543" s="35"/>
      <c r="AD543" s="35"/>
      <c r="AE543" s="35"/>
      <c r="AR543" s="220" t="s">
        <v>179</v>
      </c>
      <c r="AT543" s="220" t="s">
        <v>174</v>
      </c>
      <c r="AU543" s="220" t="s">
        <v>81</v>
      </c>
      <c r="AY543" s="18" t="s">
        <v>172</v>
      </c>
      <c r="BE543" s="221">
        <f>IF(N543="základní",J543,0)</f>
        <v>0</v>
      </c>
      <c r="BF543" s="221">
        <f>IF(N543="snížená",J543,0)</f>
        <v>0</v>
      </c>
      <c r="BG543" s="221">
        <f>IF(N543="zákl. přenesená",J543,0)</f>
        <v>0</v>
      </c>
      <c r="BH543" s="221">
        <f>IF(N543="sníž. přenesená",J543,0)</f>
        <v>0</v>
      </c>
      <c r="BI543" s="221">
        <f>IF(N543="nulová",J543,0)</f>
        <v>0</v>
      </c>
      <c r="BJ543" s="18" t="s">
        <v>81</v>
      </c>
      <c r="BK543" s="221">
        <f>ROUND(I543*H543,2)</f>
        <v>0</v>
      </c>
      <c r="BL543" s="18" t="s">
        <v>179</v>
      </c>
      <c r="BM543" s="220" t="s">
        <v>2169</v>
      </c>
    </row>
    <row r="544" spans="1:65" s="13" customFormat="1">
      <c r="B544" s="222"/>
      <c r="C544" s="223"/>
      <c r="D544" s="224" t="s">
        <v>180</v>
      </c>
      <c r="E544" s="225" t="s">
        <v>1</v>
      </c>
      <c r="F544" s="226" t="s">
        <v>2170</v>
      </c>
      <c r="G544" s="223"/>
      <c r="H544" s="225" t="s">
        <v>1</v>
      </c>
      <c r="I544" s="227"/>
      <c r="J544" s="223"/>
      <c r="K544" s="223"/>
      <c r="L544" s="228"/>
      <c r="M544" s="229"/>
      <c r="N544" s="230"/>
      <c r="O544" s="230"/>
      <c r="P544" s="230"/>
      <c r="Q544" s="230"/>
      <c r="R544" s="230"/>
      <c r="S544" s="230"/>
      <c r="T544" s="231"/>
      <c r="AT544" s="232" t="s">
        <v>180</v>
      </c>
      <c r="AU544" s="232" t="s">
        <v>81</v>
      </c>
      <c r="AV544" s="13" t="s">
        <v>81</v>
      </c>
      <c r="AW544" s="13" t="s">
        <v>30</v>
      </c>
      <c r="AX544" s="13" t="s">
        <v>73</v>
      </c>
      <c r="AY544" s="232" t="s">
        <v>172</v>
      </c>
    </row>
    <row r="545" spans="1:65" s="14" customFormat="1">
      <c r="B545" s="233"/>
      <c r="C545" s="234"/>
      <c r="D545" s="224" t="s">
        <v>180</v>
      </c>
      <c r="E545" s="235" t="s">
        <v>1</v>
      </c>
      <c r="F545" s="236" t="s">
        <v>179</v>
      </c>
      <c r="G545" s="234"/>
      <c r="H545" s="237">
        <v>4</v>
      </c>
      <c r="I545" s="238"/>
      <c r="J545" s="234"/>
      <c r="K545" s="234"/>
      <c r="L545" s="239"/>
      <c r="M545" s="240"/>
      <c r="N545" s="241"/>
      <c r="O545" s="241"/>
      <c r="P545" s="241"/>
      <c r="Q545" s="241"/>
      <c r="R545" s="241"/>
      <c r="S545" s="241"/>
      <c r="T545" s="242"/>
      <c r="AT545" s="243" t="s">
        <v>180</v>
      </c>
      <c r="AU545" s="243" t="s">
        <v>81</v>
      </c>
      <c r="AV545" s="14" t="s">
        <v>83</v>
      </c>
      <c r="AW545" s="14" t="s">
        <v>30</v>
      </c>
      <c r="AX545" s="14" t="s">
        <v>73</v>
      </c>
      <c r="AY545" s="243" t="s">
        <v>172</v>
      </c>
    </row>
    <row r="546" spans="1:65" s="15" customFormat="1">
      <c r="B546" s="244"/>
      <c r="C546" s="245"/>
      <c r="D546" s="224" t="s">
        <v>180</v>
      </c>
      <c r="E546" s="246" t="s">
        <v>1</v>
      </c>
      <c r="F546" s="247" t="s">
        <v>186</v>
      </c>
      <c r="G546" s="245"/>
      <c r="H546" s="248">
        <v>4</v>
      </c>
      <c r="I546" s="249"/>
      <c r="J546" s="245"/>
      <c r="K546" s="245"/>
      <c r="L546" s="250"/>
      <c r="M546" s="251"/>
      <c r="N546" s="252"/>
      <c r="O546" s="252"/>
      <c r="P546" s="252"/>
      <c r="Q546" s="252"/>
      <c r="R546" s="252"/>
      <c r="S546" s="252"/>
      <c r="T546" s="253"/>
      <c r="AT546" s="254" t="s">
        <v>180</v>
      </c>
      <c r="AU546" s="254" t="s">
        <v>81</v>
      </c>
      <c r="AV546" s="15" t="s">
        <v>179</v>
      </c>
      <c r="AW546" s="15" t="s">
        <v>30</v>
      </c>
      <c r="AX546" s="15" t="s">
        <v>81</v>
      </c>
      <c r="AY546" s="254" t="s">
        <v>172</v>
      </c>
    </row>
    <row r="547" spans="1:65" s="2" customFormat="1" ht="33" customHeight="1">
      <c r="A547" s="35"/>
      <c r="B547" s="36"/>
      <c r="C547" s="209" t="s">
        <v>730</v>
      </c>
      <c r="D547" s="209" t="s">
        <v>174</v>
      </c>
      <c r="E547" s="210" t="s">
        <v>2171</v>
      </c>
      <c r="F547" s="211" t="s">
        <v>2172</v>
      </c>
      <c r="G547" s="212" t="s">
        <v>177</v>
      </c>
      <c r="H547" s="213">
        <v>0.15</v>
      </c>
      <c r="I547" s="214"/>
      <c r="J547" s="215">
        <f>ROUND(I547*H547,2)</f>
        <v>0</v>
      </c>
      <c r="K547" s="211" t="s">
        <v>1</v>
      </c>
      <c r="L547" s="40"/>
      <c r="M547" s="216" t="s">
        <v>1</v>
      </c>
      <c r="N547" s="217" t="s">
        <v>38</v>
      </c>
      <c r="O547" s="72"/>
      <c r="P547" s="218">
        <f>O547*H547</f>
        <v>0</v>
      </c>
      <c r="Q547" s="218">
        <v>0</v>
      </c>
      <c r="R547" s="218">
        <f>Q547*H547</f>
        <v>0</v>
      </c>
      <c r="S547" s="218">
        <v>0</v>
      </c>
      <c r="T547" s="219">
        <f>S547*H547</f>
        <v>0</v>
      </c>
      <c r="U547" s="35"/>
      <c r="V547" s="35"/>
      <c r="W547" s="35"/>
      <c r="X547" s="35"/>
      <c r="Y547" s="35"/>
      <c r="Z547" s="35"/>
      <c r="AA547" s="35"/>
      <c r="AB547" s="35"/>
      <c r="AC547" s="35"/>
      <c r="AD547" s="35"/>
      <c r="AE547" s="35"/>
      <c r="AR547" s="220" t="s">
        <v>179</v>
      </c>
      <c r="AT547" s="220" t="s">
        <v>174</v>
      </c>
      <c r="AU547" s="220" t="s">
        <v>81</v>
      </c>
      <c r="AY547" s="18" t="s">
        <v>172</v>
      </c>
      <c r="BE547" s="221">
        <f>IF(N547="základní",J547,0)</f>
        <v>0</v>
      </c>
      <c r="BF547" s="221">
        <f>IF(N547="snížená",J547,0)</f>
        <v>0</v>
      </c>
      <c r="BG547" s="221">
        <f>IF(N547="zákl. přenesená",J547,0)</f>
        <v>0</v>
      </c>
      <c r="BH547" s="221">
        <f>IF(N547="sníž. přenesená",J547,0)</f>
        <v>0</v>
      </c>
      <c r="BI547" s="221">
        <f>IF(N547="nulová",J547,0)</f>
        <v>0</v>
      </c>
      <c r="BJ547" s="18" t="s">
        <v>81</v>
      </c>
      <c r="BK547" s="221">
        <f>ROUND(I547*H547,2)</f>
        <v>0</v>
      </c>
      <c r="BL547" s="18" t="s">
        <v>179</v>
      </c>
      <c r="BM547" s="220" t="s">
        <v>855</v>
      </c>
    </row>
    <row r="548" spans="1:65" s="13" customFormat="1">
      <c r="B548" s="222"/>
      <c r="C548" s="223"/>
      <c r="D548" s="224" t="s">
        <v>180</v>
      </c>
      <c r="E548" s="225" t="s">
        <v>1</v>
      </c>
      <c r="F548" s="226" t="s">
        <v>2170</v>
      </c>
      <c r="G548" s="223"/>
      <c r="H548" s="225" t="s">
        <v>1</v>
      </c>
      <c r="I548" s="227"/>
      <c r="J548" s="223"/>
      <c r="K548" s="223"/>
      <c r="L548" s="228"/>
      <c r="M548" s="229"/>
      <c r="N548" s="230"/>
      <c r="O548" s="230"/>
      <c r="P548" s="230"/>
      <c r="Q548" s="230"/>
      <c r="R548" s="230"/>
      <c r="S548" s="230"/>
      <c r="T548" s="231"/>
      <c r="AT548" s="232" t="s">
        <v>180</v>
      </c>
      <c r="AU548" s="232" t="s">
        <v>81</v>
      </c>
      <c r="AV548" s="13" t="s">
        <v>81</v>
      </c>
      <c r="AW548" s="13" t="s">
        <v>30</v>
      </c>
      <c r="AX548" s="13" t="s">
        <v>73</v>
      </c>
      <c r="AY548" s="232" t="s">
        <v>172</v>
      </c>
    </row>
    <row r="549" spans="1:65" s="14" customFormat="1">
      <c r="B549" s="233"/>
      <c r="C549" s="234"/>
      <c r="D549" s="224" t="s">
        <v>180</v>
      </c>
      <c r="E549" s="235" t="s">
        <v>1</v>
      </c>
      <c r="F549" s="236" t="s">
        <v>2173</v>
      </c>
      <c r="G549" s="234"/>
      <c r="H549" s="237">
        <v>0.15</v>
      </c>
      <c r="I549" s="238"/>
      <c r="J549" s="234"/>
      <c r="K549" s="234"/>
      <c r="L549" s="239"/>
      <c r="M549" s="240"/>
      <c r="N549" s="241"/>
      <c r="O549" s="241"/>
      <c r="P549" s="241"/>
      <c r="Q549" s="241"/>
      <c r="R549" s="241"/>
      <c r="S549" s="241"/>
      <c r="T549" s="242"/>
      <c r="AT549" s="243" t="s">
        <v>180</v>
      </c>
      <c r="AU549" s="243" t="s">
        <v>81</v>
      </c>
      <c r="AV549" s="14" t="s">
        <v>83</v>
      </c>
      <c r="AW549" s="14" t="s">
        <v>30</v>
      </c>
      <c r="AX549" s="14" t="s">
        <v>73</v>
      </c>
      <c r="AY549" s="243" t="s">
        <v>172</v>
      </c>
    </row>
    <row r="550" spans="1:65" s="15" customFormat="1">
      <c r="B550" s="244"/>
      <c r="C550" s="245"/>
      <c r="D550" s="224" t="s">
        <v>180</v>
      </c>
      <c r="E550" s="246" t="s">
        <v>1</v>
      </c>
      <c r="F550" s="247" t="s">
        <v>186</v>
      </c>
      <c r="G550" s="245"/>
      <c r="H550" s="248">
        <v>0.15</v>
      </c>
      <c r="I550" s="249"/>
      <c r="J550" s="245"/>
      <c r="K550" s="245"/>
      <c r="L550" s="250"/>
      <c r="M550" s="251"/>
      <c r="N550" s="252"/>
      <c r="O550" s="252"/>
      <c r="P550" s="252"/>
      <c r="Q550" s="252"/>
      <c r="R550" s="252"/>
      <c r="S550" s="252"/>
      <c r="T550" s="253"/>
      <c r="AT550" s="254" t="s">
        <v>180</v>
      </c>
      <c r="AU550" s="254" t="s">
        <v>81</v>
      </c>
      <c r="AV550" s="15" t="s">
        <v>179</v>
      </c>
      <c r="AW550" s="15" t="s">
        <v>30</v>
      </c>
      <c r="AX550" s="15" t="s">
        <v>81</v>
      </c>
      <c r="AY550" s="254" t="s">
        <v>172</v>
      </c>
    </row>
    <row r="551" spans="1:65" s="2" customFormat="1" ht="33" customHeight="1">
      <c r="A551" s="35"/>
      <c r="B551" s="36"/>
      <c r="C551" s="255" t="s">
        <v>736</v>
      </c>
      <c r="D551" s="255" t="s">
        <v>358</v>
      </c>
      <c r="E551" s="256" t="s">
        <v>2174</v>
      </c>
      <c r="F551" s="257" t="s">
        <v>2175</v>
      </c>
      <c r="G551" s="258" t="s">
        <v>531</v>
      </c>
      <c r="H551" s="259">
        <v>4</v>
      </c>
      <c r="I551" s="260"/>
      <c r="J551" s="261">
        <f>ROUND(I551*H551,2)</f>
        <v>0</v>
      </c>
      <c r="K551" s="257" t="s">
        <v>1</v>
      </c>
      <c r="L551" s="262"/>
      <c r="M551" s="263" t="s">
        <v>1</v>
      </c>
      <c r="N551" s="264" t="s">
        <v>38</v>
      </c>
      <c r="O551" s="72"/>
      <c r="P551" s="218">
        <f>O551*H551</f>
        <v>0</v>
      </c>
      <c r="Q551" s="218">
        <v>0</v>
      </c>
      <c r="R551" s="218">
        <f>Q551*H551</f>
        <v>0</v>
      </c>
      <c r="S551" s="218">
        <v>0</v>
      </c>
      <c r="T551" s="219">
        <f>S551*H551</f>
        <v>0</v>
      </c>
      <c r="U551" s="35"/>
      <c r="V551" s="35"/>
      <c r="W551" s="35"/>
      <c r="X551" s="35"/>
      <c r="Y551" s="35"/>
      <c r="Z551" s="35"/>
      <c r="AA551" s="35"/>
      <c r="AB551" s="35"/>
      <c r="AC551" s="35"/>
      <c r="AD551" s="35"/>
      <c r="AE551" s="35"/>
      <c r="AR551" s="220" t="s">
        <v>205</v>
      </c>
      <c r="AT551" s="220" t="s">
        <v>358</v>
      </c>
      <c r="AU551" s="220" t="s">
        <v>81</v>
      </c>
      <c r="AY551" s="18" t="s">
        <v>172</v>
      </c>
      <c r="BE551" s="221">
        <f>IF(N551="základní",J551,0)</f>
        <v>0</v>
      </c>
      <c r="BF551" s="221">
        <f>IF(N551="snížená",J551,0)</f>
        <v>0</v>
      </c>
      <c r="BG551" s="221">
        <f>IF(N551="zákl. přenesená",J551,0)</f>
        <v>0</v>
      </c>
      <c r="BH551" s="221">
        <f>IF(N551="sníž. přenesená",J551,0)</f>
        <v>0</v>
      </c>
      <c r="BI551" s="221">
        <f>IF(N551="nulová",J551,0)</f>
        <v>0</v>
      </c>
      <c r="BJ551" s="18" t="s">
        <v>81</v>
      </c>
      <c r="BK551" s="221">
        <f>ROUND(I551*H551,2)</f>
        <v>0</v>
      </c>
      <c r="BL551" s="18" t="s">
        <v>179</v>
      </c>
      <c r="BM551" s="220" t="s">
        <v>2176</v>
      </c>
    </row>
    <row r="552" spans="1:65" s="13" customFormat="1">
      <c r="B552" s="222"/>
      <c r="C552" s="223"/>
      <c r="D552" s="224" t="s">
        <v>180</v>
      </c>
      <c r="E552" s="225" t="s">
        <v>1</v>
      </c>
      <c r="F552" s="226" t="s">
        <v>2170</v>
      </c>
      <c r="G552" s="223"/>
      <c r="H552" s="225" t="s">
        <v>1</v>
      </c>
      <c r="I552" s="227"/>
      <c r="J552" s="223"/>
      <c r="K552" s="223"/>
      <c r="L552" s="228"/>
      <c r="M552" s="229"/>
      <c r="N552" s="230"/>
      <c r="O552" s="230"/>
      <c r="P552" s="230"/>
      <c r="Q552" s="230"/>
      <c r="R552" s="230"/>
      <c r="S552" s="230"/>
      <c r="T552" s="231"/>
      <c r="AT552" s="232" t="s">
        <v>180</v>
      </c>
      <c r="AU552" s="232" t="s">
        <v>81</v>
      </c>
      <c r="AV552" s="13" t="s">
        <v>81</v>
      </c>
      <c r="AW552" s="13" t="s">
        <v>30</v>
      </c>
      <c r="AX552" s="13" t="s">
        <v>73</v>
      </c>
      <c r="AY552" s="232" t="s">
        <v>172</v>
      </c>
    </row>
    <row r="553" spans="1:65" s="14" customFormat="1">
      <c r="B553" s="233"/>
      <c r="C553" s="234"/>
      <c r="D553" s="224" t="s">
        <v>180</v>
      </c>
      <c r="E553" s="235" t="s">
        <v>1</v>
      </c>
      <c r="F553" s="236" t="s">
        <v>179</v>
      </c>
      <c r="G553" s="234"/>
      <c r="H553" s="237">
        <v>4</v>
      </c>
      <c r="I553" s="238"/>
      <c r="J553" s="234"/>
      <c r="K553" s="234"/>
      <c r="L553" s="239"/>
      <c r="M553" s="240"/>
      <c r="N553" s="241"/>
      <c r="O553" s="241"/>
      <c r="P553" s="241"/>
      <c r="Q553" s="241"/>
      <c r="R553" s="241"/>
      <c r="S553" s="241"/>
      <c r="T553" s="242"/>
      <c r="AT553" s="243" t="s">
        <v>180</v>
      </c>
      <c r="AU553" s="243" t="s">
        <v>81</v>
      </c>
      <c r="AV553" s="14" t="s">
        <v>83</v>
      </c>
      <c r="AW553" s="14" t="s">
        <v>30</v>
      </c>
      <c r="AX553" s="14" t="s">
        <v>73</v>
      </c>
      <c r="AY553" s="243" t="s">
        <v>172</v>
      </c>
    </row>
    <row r="554" spans="1:65" s="15" customFormat="1">
      <c r="B554" s="244"/>
      <c r="C554" s="245"/>
      <c r="D554" s="224" t="s">
        <v>180</v>
      </c>
      <c r="E554" s="246" t="s">
        <v>1</v>
      </c>
      <c r="F554" s="247" t="s">
        <v>186</v>
      </c>
      <c r="G554" s="245"/>
      <c r="H554" s="248">
        <v>4</v>
      </c>
      <c r="I554" s="249"/>
      <c r="J554" s="245"/>
      <c r="K554" s="245"/>
      <c r="L554" s="250"/>
      <c r="M554" s="251"/>
      <c r="N554" s="252"/>
      <c r="O554" s="252"/>
      <c r="P554" s="252"/>
      <c r="Q554" s="252"/>
      <c r="R554" s="252"/>
      <c r="S554" s="252"/>
      <c r="T554" s="253"/>
      <c r="AT554" s="254" t="s">
        <v>180</v>
      </c>
      <c r="AU554" s="254" t="s">
        <v>81</v>
      </c>
      <c r="AV554" s="15" t="s">
        <v>179</v>
      </c>
      <c r="AW554" s="15" t="s">
        <v>30</v>
      </c>
      <c r="AX554" s="15" t="s">
        <v>81</v>
      </c>
      <c r="AY554" s="254" t="s">
        <v>172</v>
      </c>
    </row>
    <row r="555" spans="1:65" s="2" customFormat="1" ht="16.5" customHeight="1">
      <c r="A555" s="35"/>
      <c r="B555" s="36"/>
      <c r="C555" s="209" t="s">
        <v>742</v>
      </c>
      <c r="D555" s="209" t="s">
        <v>174</v>
      </c>
      <c r="E555" s="210" t="s">
        <v>2177</v>
      </c>
      <c r="F555" s="211" t="s">
        <v>2178</v>
      </c>
      <c r="G555" s="212" t="s">
        <v>245</v>
      </c>
      <c r="H555" s="213">
        <v>16</v>
      </c>
      <c r="I555" s="214"/>
      <c r="J555" s="215">
        <f>ROUND(I555*H555,2)</f>
        <v>0</v>
      </c>
      <c r="K555" s="211" t="s">
        <v>1</v>
      </c>
      <c r="L555" s="40"/>
      <c r="M555" s="216" t="s">
        <v>1</v>
      </c>
      <c r="N555" s="217" t="s">
        <v>38</v>
      </c>
      <c r="O555" s="72"/>
      <c r="P555" s="218">
        <f>O555*H555</f>
        <v>0</v>
      </c>
      <c r="Q555" s="218">
        <v>0</v>
      </c>
      <c r="R555" s="218">
        <f>Q555*H555</f>
        <v>0</v>
      </c>
      <c r="S555" s="218">
        <v>0</v>
      </c>
      <c r="T555" s="219">
        <f>S555*H555</f>
        <v>0</v>
      </c>
      <c r="U555" s="35"/>
      <c r="V555" s="35"/>
      <c r="W555" s="35"/>
      <c r="X555" s="35"/>
      <c r="Y555" s="35"/>
      <c r="Z555" s="35"/>
      <c r="AA555" s="35"/>
      <c r="AB555" s="35"/>
      <c r="AC555" s="35"/>
      <c r="AD555" s="35"/>
      <c r="AE555" s="35"/>
      <c r="AR555" s="220" t="s">
        <v>179</v>
      </c>
      <c r="AT555" s="220" t="s">
        <v>174</v>
      </c>
      <c r="AU555" s="220" t="s">
        <v>81</v>
      </c>
      <c r="AY555" s="18" t="s">
        <v>172</v>
      </c>
      <c r="BE555" s="221">
        <f>IF(N555="základní",J555,0)</f>
        <v>0</v>
      </c>
      <c r="BF555" s="221">
        <f>IF(N555="snížená",J555,0)</f>
        <v>0</v>
      </c>
      <c r="BG555" s="221">
        <f>IF(N555="zákl. přenesená",J555,0)</f>
        <v>0</v>
      </c>
      <c r="BH555" s="221">
        <f>IF(N555="sníž. přenesená",J555,0)</f>
        <v>0</v>
      </c>
      <c r="BI555" s="221">
        <f>IF(N555="nulová",J555,0)</f>
        <v>0</v>
      </c>
      <c r="BJ555" s="18" t="s">
        <v>81</v>
      </c>
      <c r="BK555" s="221">
        <f>ROUND(I555*H555,2)</f>
        <v>0</v>
      </c>
      <c r="BL555" s="18" t="s">
        <v>179</v>
      </c>
      <c r="BM555" s="220" t="s">
        <v>862</v>
      </c>
    </row>
    <row r="556" spans="1:65" s="13" customFormat="1">
      <c r="B556" s="222"/>
      <c r="C556" s="223"/>
      <c r="D556" s="224" t="s">
        <v>180</v>
      </c>
      <c r="E556" s="225" t="s">
        <v>1</v>
      </c>
      <c r="F556" s="226" t="s">
        <v>2179</v>
      </c>
      <c r="G556" s="223"/>
      <c r="H556" s="225" t="s">
        <v>1</v>
      </c>
      <c r="I556" s="227"/>
      <c r="J556" s="223"/>
      <c r="K556" s="223"/>
      <c r="L556" s="228"/>
      <c r="M556" s="229"/>
      <c r="N556" s="230"/>
      <c r="O556" s="230"/>
      <c r="P556" s="230"/>
      <c r="Q556" s="230"/>
      <c r="R556" s="230"/>
      <c r="S556" s="230"/>
      <c r="T556" s="231"/>
      <c r="AT556" s="232" t="s">
        <v>180</v>
      </c>
      <c r="AU556" s="232" t="s">
        <v>81</v>
      </c>
      <c r="AV556" s="13" t="s">
        <v>81</v>
      </c>
      <c r="AW556" s="13" t="s">
        <v>30</v>
      </c>
      <c r="AX556" s="13" t="s">
        <v>73</v>
      </c>
      <c r="AY556" s="232" t="s">
        <v>172</v>
      </c>
    </row>
    <row r="557" spans="1:65" s="14" customFormat="1">
      <c r="B557" s="233"/>
      <c r="C557" s="234"/>
      <c r="D557" s="224" t="s">
        <v>180</v>
      </c>
      <c r="E557" s="235" t="s">
        <v>1</v>
      </c>
      <c r="F557" s="236" t="s">
        <v>223</v>
      </c>
      <c r="G557" s="234"/>
      <c r="H557" s="237">
        <v>16</v>
      </c>
      <c r="I557" s="238"/>
      <c r="J557" s="234"/>
      <c r="K557" s="234"/>
      <c r="L557" s="239"/>
      <c r="M557" s="240"/>
      <c r="N557" s="241"/>
      <c r="O557" s="241"/>
      <c r="P557" s="241"/>
      <c r="Q557" s="241"/>
      <c r="R557" s="241"/>
      <c r="S557" s="241"/>
      <c r="T557" s="242"/>
      <c r="AT557" s="243" t="s">
        <v>180</v>
      </c>
      <c r="AU557" s="243" t="s">
        <v>81</v>
      </c>
      <c r="AV557" s="14" t="s">
        <v>83</v>
      </c>
      <c r="AW557" s="14" t="s">
        <v>30</v>
      </c>
      <c r="AX557" s="14" t="s">
        <v>73</v>
      </c>
      <c r="AY557" s="243" t="s">
        <v>172</v>
      </c>
    </row>
    <row r="558" spans="1:65" s="15" customFormat="1">
      <c r="B558" s="244"/>
      <c r="C558" s="245"/>
      <c r="D558" s="224" t="s">
        <v>180</v>
      </c>
      <c r="E558" s="246" t="s">
        <v>1</v>
      </c>
      <c r="F558" s="247" t="s">
        <v>186</v>
      </c>
      <c r="G558" s="245"/>
      <c r="H558" s="248">
        <v>16</v>
      </c>
      <c r="I558" s="249"/>
      <c r="J558" s="245"/>
      <c r="K558" s="245"/>
      <c r="L558" s="250"/>
      <c r="M558" s="251"/>
      <c r="N558" s="252"/>
      <c r="O558" s="252"/>
      <c r="P558" s="252"/>
      <c r="Q558" s="252"/>
      <c r="R558" s="252"/>
      <c r="S558" s="252"/>
      <c r="T558" s="253"/>
      <c r="AT558" s="254" t="s">
        <v>180</v>
      </c>
      <c r="AU558" s="254" t="s">
        <v>81</v>
      </c>
      <c r="AV558" s="15" t="s">
        <v>179</v>
      </c>
      <c r="AW558" s="15" t="s">
        <v>30</v>
      </c>
      <c r="AX558" s="15" t="s">
        <v>81</v>
      </c>
      <c r="AY558" s="254" t="s">
        <v>172</v>
      </c>
    </row>
    <row r="559" spans="1:65" s="2" customFormat="1" ht="21.75" customHeight="1">
      <c r="A559" s="35"/>
      <c r="B559" s="36"/>
      <c r="C559" s="209" t="s">
        <v>532</v>
      </c>
      <c r="D559" s="209" t="s">
        <v>174</v>
      </c>
      <c r="E559" s="210" t="s">
        <v>2180</v>
      </c>
      <c r="F559" s="211" t="s">
        <v>2181</v>
      </c>
      <c r="G559" s="212" t="s">
        <v>245</v>
      </c>
      <c r="H559" s="213">
        <v>16</v>
      </c>
      <c r="I559" s="214"/>
      <c r="J559" s="215">
        <f>ROUND(I559*H559,2)</f>
        <v>0</v>
      </c>
      <c r="K559" s="211" t="s">
        <v>1</v>
      </c>
      <c r="L559" s="40"/>
      <c r="M559" s="216" t="s">
        <v>1</v>
      </c>
      <c r="N559" s="217" t="s">
        <v>38</v>
      </c>
      <c r="O559" s="72"/>
      <c r="P559" s="218">
        <f>O559*H559</f>
        <v>0</v>
      </c>
      <c r="Q559" s="218">
        <v>0</v>
      </c>
      <c r="R559" s="218">
        <f>Q559*H559</f>
        <v>0</v>
      </c>
      <c r="S559" s="218">
        <v>0</v>
      </c>
      <c r="T559" s="219">
        <f>S559*H559</f>
        <v>0</v>
      </c>
      <c r="U559" s="35"/>
      <c r="V559" s="35"/>
      <c r="W559" s="35"/>
      <c r="X559" s="35"/>
      <c r="Y559" s="35"/>
      <c r="Z559" s="35"/>
      <c r="AA559" s="35"/>
      <c r="AB559" s="35"/>
      <c r="AC559" s="35"/>
      <c r="AD559" s="35"/>
      <c r="AE559" s="35"/>
      <c r="AR559" s="220" t="s">
        <v>179</v>
      </c>
      <c r="AT559" s="220" t="s">
        <v>174</v>
      </c>
      <c r="AU559" s="220" t="s">
        <v>81</v>
      </c>
      <c r="AY559" s="18" t="s">
        <v>172</v>
      </c>
      <c r="BE559" s="221">
        <f>IF(N559="základní",J559,0)</f>
        <v>0</v>
      </c>
      <c r="BF559" s="221">
        <f>IF(N559="snížená",J559,0)</f>
        <v>0</v>
      </c>
      <c r="BG559" s="221">
        <f>IF(N559="zákl. přenesená",J559,0)</f>
        <v>0</v>
      </c>
      <c r="BH559" s="221">
        <f>IF(N559="sníž. přenesená",J559,0)</f>
        <v>0</v>
      </c>
      <c r="BI559" s="221">
        <f>IF(N559="nulová",J559,0)</f>
        <v>0</v>
      </c>
      <c r="BJ559" s="18" t="s">
        <v>81</v>
      </c>
      <c r="BK559" s="221">
        <f>ROUND(I559*H559,2)</f>
        <v>0</v>
      </c>
      <c r="BL559" s="18" t="s">
        <v>179</v>
      </c>
      <c r="BM559" s="220" t="s">
        <v>866</v>
      </c>
    </row>
    <row r="560" spans="1:65" s="13" customFormat="1">
      <c r="B560" s="222"/>
      <c r="C560" s="223"/>
      <c r="D560" s="224" t="s">
        <v>180</v>
      </c>
      <c r="E560" s="225" t="s">
        <v>1</v>
      </c>
      <c r="F560" s="226" t="s">
        <v>2179</v>
      </c>
      <c r="G560" s="223"/>
      <c r="H560" s="225" t="s">
        <v>1</v>
      </c>
      <c r="I560" s="227"/>
      <c r="J560" s="223"/>
      <c r="K560" s="223"/>
      <c r="L560" s="228"/>
      <c r="M560" s="229"/>
      <c r="N560" s="230"/>
      <c r="O560" s="230"/>
      <c r="P560" s="230"/>
      <c r="Q560" s="230"/>
      <c r="R560" s="230"/>
      <c r="S560" s="230"/>
      <c r="T560" s="231"/>
      <c r="AT560" s="232" t="s">
        <v>180</v>
      </c>
      <c r="AU560" s="232" t="s">
        <v>81</v>
      </c>
      <c r="AV560" s="13" t="s">
        <v>81</v>
      </c>
      <c r="AW560" s="13" t="s">
        <v>30</v>
      </c>
      <c r="AX560" s="13" t="s">
        <v>73</v>
      </c>
      <c r="AY560" s="232" t="s">
        <v>172</v>
      </c>
    </row>
    <row r="561" spans="1:65" s="14" customFormat="1">
      <c r="B561" s="233"/>
      <c r="C561" s="234"/>
      <c r="D561" s="224" t="s">
        <v>180</v>
      </c>
      <c r="E561" s="235" t="s">
        <v>1</v>
      </c>
      <c r="F561" s="236" t="s">
        <v>223</v>
      </c>
      <c r="G561" s="234"/>
      <c r="H561" s="237">
        <v>16</v>
      </c>
      <c r="I561" s="238"/>
      <c r="J561" s="234"/>
      <c r="K561" s="234"/>
      <c r="L561" s="239"/>
      <c r="M561" s="240"/>
      <c r="N561" s="241"/>
      <c r="O561" s="241"/>
      <c r="P561" s="241"/>
      <c r="Q561" s="241"/>
      <c r="R561" s="241"/>
      <c r="S561" s="241"/>
      <c r="T561" s="242"/>
      <c r="AT561" s="243" t="s">
        <v>180</v>
      </c>
      <c r="AU561" s="243" t="s">
        <v>81</v>
      </c>
      <c r="AV561" s="14" t="s">
        <v>83</v>
      </c>
      <c r="AW561" s="14" t="s">
        <v>30</v>
      </c>
      <c r="AX561" s="14" t="s">
        <v>73</v>
      </c>
      <c r="AY561" s="243" t="s">
        <v>172</v>
      </c>
    </row>
    <row r="562" spans="1:65" s="15" customFormat="1">
      <c r="B562" s="244"/>
      <c r="C562" s="245"/>
      <c r="D562" s="224" t="s">
        <v>180</v>
      </c>
      <c r="E562" s="246" t="s">
        <v>1</v>
      </c>
      <c r="F562" s="247" t="s">
        <v>186</v>
      </c>
      <c r="G562" s="245"/>
      <c r="H562" s="248">
        <v>16</v>
      </c>
      <c r="I562" s="249"/>
      <c r="J562" s="245"/>
      <c r="K562" s="245"/>
      <c r="L562" s="250"/>
      <c r="M562" s="251"/>
      <c r="N562" s="252"/>
      <c r="O562" s="252"/>
      <c r="P562" s="252"/>
      <c r="Q562" s="252"/>
      <c r="R562" s="252"/>
      <c r="S562" s="252"/>
      <c r="T562" s="253"/>
      <c r="AT562" s="254" t="s">
        <v>180</v>
      </c>
      <c r="AU562" s="254" t="s">
        <v>81</v>
      </c>
      <c r="AV562" s="15" t="s">
        <v>179</v>
      </c>
      <c r="AW562" s="15" t="s">
        <v>30</v>
      </c>
      <c r="AX562" s="15" t="s">
        <v>81</v>
      </c>
      <c r="AY562" s="254" t="s">
        <v>172</v>
      </c>
    </row>
    <row r="563" spans="1:65" s="2" customFormat="1" ht="21.75" customHeight="1">
      <c r="A563" s="35"/>
      <c r="B563" s="36"/>
      <c r="C563" s="209" t="s">
        <v>750</v>
      </c>
      <c r="D563" s="209" t="s">
        <v>174</v>
      </c>
      <c r="E563" s="210" t="s">
        <v>2182</v>
      </c>
      <c r="F563" s="211" t="s">
        <v>2183</v>
      </c>
      <c r="G563" s="212" t="s">
        <v>245</v>
      </c>
      <c r="H563" s="213">
        <v>16</v>
      </c>
      <c r="I563" s="214"/>
      <c r="J563" s="215">
        <f>ROUND(I563*H563,2)</f>
        <v>0</v>
      </c>
      <c r="K563" s="211" t="s">
        <v>1</v>
      </c>
      <c r="L563" s="40"/>
      <c r="M563" s="216" t="s">
        <v>1</v>
      </c>
      <c r="N563" s="217" t="s">
        <v>38</v>
      </c>
      <c r="O563" s="72"/>
      <c r="P563" s="218">
        <f>O563*H563</f>
        <v>0</v>
      </c>
      <c r="Q563" s="218">
        <v>0</v>
      </c>
      <c r="R563" s="218">
        <f>Q563*H563</f>
        <v>0</v>
      </c>
      <c r="S563" s="218">
        <v>0</v>
      </c>
      <c r="T563" s="219">
        <f>S563*H563</f>
        <v>0</v>
      </c>
      <c r="U563" s="35"/>
      <c r="V563" s="35"/>
      <c r="W563" s="35"/>
      <c r="X563" s="35"/>
      <c r="Y563" s="35"/>
      <c r="Z563" s="35"/>
      <c r="AA563" s="35"/>
      <c r="AB563" s="35"/>
      <c r="AC563" s="35"/>
      <c r="AD563" s="35"/>
      <c r="AE563" s="35"/>
      <c r="AR563" s="220" t="s">
        <v>179</v>
      </c>
      <c r="AT563" s="220" t="s">
        <v>174</v>
      </c>
      <c r="AU563" s="220" t="s">
        <v>81</v>
      </c>
      <c r="AY563" s="18" t="s">
        <v>172</v>
      </c>
      <c r="BE563" s="221">
        <f>IF(N563="základní",J563,0)</f>
        <v>0</v>
      </c>
      <c r="BF563" s="221">
        <f>IF(N563="snížená",J563,0)</f>
        <v>0</v>
      </c>
      <c r="BG563" s="221">
        <f>IF(N563="zákl. přenesená",J563,0)</f>
        <v>0</v>
      </c>
      <c r="BH563" s="221">
        <f>IF(N563="sníž. přenesená",J563,0)</f>
        <v>0</v>
      </c>
      <c r="BI563" s="221">
        <f>IF(N563="nulová",J563,0)</f>
        <v>0</v>
      </c>
      <c r="BJ563" s="18" t="s">
        <v>81</v>
      </c>
      <c r="BK563" s="221">
        <f>ROUND(I563*H563,2)</f>
        <v>0</v>
      </c>
      <c r="BL563" s="18" t="s">
        <v>179</v>
      </c>
      <c r="BM563" s="220" t="s">
        <v>869</v>
      </c>
    </row>
    <row r="564" spans="1:65" s="13" customFormat="1">
      <c r="B564" s="222"/>
      <c r="C564" s="223"/>
      <c r="D564" s="224" t="s">
        <v>180</v>
      </c>
      <c r="E564" s="225" t="s">
        <v>1</v>
      </c>
      <c r="F564" s="226" t="s">
        <v>2179</v>
      </c>
      <c r="G564" s="223"/>
      <c r="H564" s="225" t="s">
        <v>1</v>
      </c>
      <c r="I564" s="227"/>
      <c r="J564" s="223"/>
      <c r="K564" s="223"/>
      <c r="L564" s="228"/>
      <c r="M564" s="229"/>
      <c r="N564" s="230"/>
      <c r="O564" s="230"/>
      <c r="P564" s="230"/>
      <c r="Q564" s="230"/>
      <c r="R564" s="230"/>
      <c r="S564" s="230"/>
      <c r="T564" s="231"/>
      <c r="AT564" s="232" t="s">
        <v>180</v>
      </c>
      <c r="AU564" s="232" t="s">
        <v>81</v>
      </c>
      <c r="AV564" s="13" t="s">
        <v>81</v>
      </c>
      <c r="AW564" s="13" t="s">
        <v>30</v>
      </c>
      <c r="AX564" s="13" t="s">
        <v>73</v>
      </c>
      <c r="AY564" s="232" t="s">
        <v>172</v>
      </c>
    </row>
    <row r="565" spans="1:65" s="14" customFormat="1">
      <c r="B565" s="233"/>
      <c r="C565" s="234"/>
      <c r="D565" s="224" t="s">
        <v>180</v>
      </c>
      <c r="E565" s="235" t="s">
        <v>1</v>
      </c>
      <c r="F565" s="236" t="s">
        <v>223</v>
      </c>
      <c r="G565" s="234"/>
      <c r="H565" s="237">
        <v>16</v>
      </c>
      <c r="I565" s="238"/>
      <c r="J565" s="234"/>
      <c r="K565" s="234"/>
      <c r="L565" s="239"/>
      <c r="M565" s="240"/>
      <c r="N565" s="241"/>
      <c r="O565" s="241"/>
      <c r="P565" s="241"/>
      <c r="Q565" s="241"/>
      <c r="R565" s="241"/>
      <c r="S565" s="241"/>
      <c r="T565" s="242"/>
      <c r="AT565" s="243" t="s">
        <v>180</v>
      </c>
      <c r="AU565" s="243" t="s">
        <v>81</v>
      </c>
      <c r="AV565" s="14" t="s">
        <v>83</v>
      </c>
      <c r="AW565" s="14" t="s">
        <v>30</v>
      </c>
      <c r="AX565" s="14" t="s">
        <v>73</v>
      </c>
      <c r="AY565" s="243" t="s">
        <v>172</v>
      </c>
    </row>
    <row r="566" spans="1:65" s="15" customFormat="1">
      <c r="B566" s="244"/>
      <c r="C566" s="245"/>
      <c r="D566" s="224" t="s">
        <v>180</v>
      </c>
      <c r="E566" s="246" t="s">
        <v>1</v>
      </c>
      <c r="F566" s="247" t="s">
        <v>186</v>
      </c>
      <c r="G566" s="245"/>
      <c r="H566" s="248">
        <v>16</v>
      </c>
      <c r="I566" s="249"/>
      <c r="J566" s="245"/>
      <c r="K566" s="245"/>
      <c r="L566" s="250"/>
      <c r="M566" s="251"/>
      <c r="N566" s="252"/>
      <c r="O566" s="252"/>
      <c r="P566" s="252"/>
      <c r="Q566" s="252"/>
      <c r="R566" s="252"/>
      <c r="S566" s="252"/>
      <c r="T566" s="253"/>
      <c r="AT566" s="254" t="s">
        <v>180</v>
      </c>
      <c r="AU566" s="254" t="s">
        <v>81</v>
      </c>
      <c r="AV566" s="15" t="s">
        <v>179</v>
      </c>
      <c r="AW566" s="15" t="s">
        <v>30</v>
      </c>
      <c r="AX566" s="15" t="s">
        <v>81</v>
      </c>
      <c r="AY566" s="254" t="s">
        <v>172</v>
      </c>
    </row>
    <row r="567" spans="1:65" s="2" customFormat="1" ht="16.5" customHeight="1">
      <c r="A567" s="35"/>
      <c r="B567" s="36"/>
      <c r="C567" s="255" t="s">
        <v>539</v>
      </c>
      <c r="D567" s="255" t="s">
        <v>358</v>
      </c>
      <c r="E567" s="256" t="s">
        <v>2184</v>
      </c>
      <c r="F567" s="257" t="s">
        <v>2185</v>
      </c>
      <c r="G567" s="258" t="s">
        <v>245</v>
      </c>
      <c r="H567" s="259">
        <v>16</v>
      </c>
      <c r="I567" s="260"/>
      <c r="J567" s="261">
        <f>ROUND(I567*H567,2)</f>
        <v>0</v>
      </c>
      <c r="K567" s="257" t="s">
        <v>1</v>
      </c>
      <c r="L567" s="262"/>
      <c r="M567" s="263" t="s">
        <v>1</v>
      </c>
      <c r="N567" s="264" t="s">
        <v>38</v>
      </c>
      <c r="O567" s="72"/>
      <c r="P567" s="218">
        <f>O567*H567</f>
        <v>0</v>
      </c>
      <c r="Q567" s="218">
        <v>0</v>
      </c>
      <c r="R567" s="218">
        <f>Q567*H567</f>
        <v>0</v>
      </c>
      <c r="S567" s="218">
        <v>0</v>
      </c>
      <c r="T567" s="219">
        <f>S567*H567</f>
        <v>0</v>
      </c>
      <c r="U567" s="35"/>
      <c r="V567" s="35"/>
      <c r="W567" s="35"/>
      <c r="X567" s="35"/>
      <c r="Y567" s="35"/>
      <c r="Z567" s="35"/>
      <c r="AA567" s="35"/>
      <c r="AB567" s="35"/>
      <c r="AC567" s="35"/>
      <c r="AD567" s="35"/>
      <c r="AE567" s="35"/>
      <c r="AR567" s="220" t="s">
        <v>205</v>
      </c>
      <c r="AT567" s="220" t="s">
        <v>358</v>
      </c>
      <c r="AU567" s="220" t="s">
        <v>81</v>
      </c>
      <c r="AY567" s="18" t="s">
        <v>172</v>
      </c>
      <c r="BE567" s="221">
        <f>IF(N567="základní",J567,0)</f>
        <v>0</v>
      </c>
      <c r="BF567" s="221">
        <f>IF(N567="snížená",J567,0)</f>
        <v>0</v>
      </c>
      <c r="BG567" s="221">
        <f>IF(N567="zákl. přenesená",J567,0)</f>
        <v>0</v>
      </c>
      <c r="BH567" s="221">
        <f>IF(N567="sníž. přenesená",J567,0)</f>
        <v>0</v>
      </c>
      <c r="BI567" s="221">
        <f>IF(N567="nulová",J567,0)</f>
        <v>0</v>
      </c>
      <c r="BJ567" s="18" t="s">
        <v>81</v>
      </c>
      <c r="BK567" s="221">
        <f>ROUND(I567*H567,2)</f>
        <v>0</v>
      </c>
      <c r="BL567" s="18" t="s">
        <v>179</v>
      </c>
      <c r="BM567" s="220" t="s">
        <v>2186</v>
      </c>
    </row>
    <row r="568" spans="1:65" s="13" customFormat="1">
      <c r="B568" s="222"/>
      <c r="C568" s="223"/>
      <c r="D568" s="224" t="s">
        <v>180</v>
      </c>
      <c r="E568" s="225" t="s">
        <v>1</v>
      </c>
      <c r="F568" s="226" t="s">
        <v>2187</v>
      </c>
      <c r="G568" s="223"/>
      <c r="H568" s="225" t="s">
        <v>1</v>
      </c>
      <c r="I568" s="227"/>
      <c r="J568" s="223"/>
      <c r="K568" s="223"/>
      <c r="L568" s="228"/>
      <c r="M568" s="229"/>
      <c r="N568" s="230"/>
      <c r="O568" s="230"/>
      <c r="P568" s="230"/>
      <c r="Q568" s="230"/>
      <c r="R568" s="230"/>
      <c r="S568" s="230"/>
      <c r="T568" s="231"/>
      <c r="AT568" s="232" t="s">
        <v>180</v>
      </c>
      <c r="AU568" s="232" t="s">
        <v>81</v>
      </c>
      <c r="AV568" s="13" t="s">
        <v>81</v>
      </c>
      <c r="AW568" s="13" t="s">
        <v>30</v>
      </c>
      <c r="AX568" s="13" t="s">
        <v>73</v>
      </c>
      <c r="AY568" s="232" t="s">
        <v>172</v>
      </c>
    </row>
    <row r="569" spans="1:65" s="14" customFormat="1">
      <c r="B569" s="233"/>
      <c r="C569" s="234"/>
      <c r="D569" s="224" t="s">
        <v>180</v>
      </c>
      <c r="E569" s="235" t="s">
        <v>1</v>
      </c>
      <c r="F569" s="236" t="s">
        <v>223</v>
      </c>
      <c r="G569" s="234"/>
      <c r="H569" s="237">
        <v>16</v>
      </c>
      <c r="I569" s="238"/>
      <c r="J569" s="234"/>
      <c r="K569" s="234"/>
      <c r="L569" s="239"/>
      <c r="M569" s="240"/>
      <c r="N569" s="241"/>
      <c r="O569" s="241"/>
      <c r="P569" s="241"/>
      <c r="Q569" s="241"/>
      <c r="R569" s="241"/>
      <c r="S569" s="241"/>
      <c r="T569" s="242"/>
      <c r="AT569" s="243" t="s">
        <v>180</v>
      </c>
      <c r="AU569" s="243" t="s">
        <v>81</v>
      </c>
      <c r="AV569" s="14" t="s">
        <v>83</v>
      </c>
      <c r="AW569" s="14" t="s">
        <v>30</v>
      </c>
      <c r="AX569" s="14" t="s">
        <v>73</v>
      </c>
      <c r="AY569" s="243" t="s">
        <v>172</v>
      </c>
    </row>
    <row r="570" spans="1:65" s="15" customFormat="1">
      <c r="B570" s="244"/>
      <c r="C570" s="245"/>
      <c r="D570" s="224" t="s">
        <v>180</v>
      </c>
      <c r="E570" s="246" t="s">
        <v>1</v>
      </c>
      <c r="F570" s="247" t="s">
        <v>186</v>
      </c>
      <c r="G570" s="245"/>
      <c r="H570" s="248">
        <v>16</v>
      </c>
      <c r="I570" s="249"/>
      <c r="J570" s="245"/>
      <c r="K570" s="245"/>
      <c r="L570" s="250"/>
      <c r="M570" s="251"/>
      <c r="N570" s="252"/>
      <c r="O570" s="252"/>
      <c r="P570" s="252"/>
      <c r="Q570" s="252"/>
      <c r="R570" s="252"/>
      <c r="S570" s="252"/>
      <c r="T570" s="253"/>
      <c r="AT570" s="254" t="s">
        <v>180</v>
      </c>
      <c r="AU570" s="254" t="s">
        <v>81</v>
      </c>
      <c r="AV570" s="15" t="s">
        <v>179</v>
      </c>
      <c r="AW570" s="15" t="s">
        <v>30</v>
      </c>
      <c r="AX570" s="15" t="s">
        <v>81</v>
      </c>
      <c r="AY570" s="254" t="s">
        <v>172</v>
      </c>
    </row>
    <row r="571" spans="1:65" s="2" customFormat="1" ht="16.5" customHeight="1">
      <c r="A571" s="35"/>
      <c r="B571" s="36"/>
      <c r="C571" s="209" t="s">
        <v>758</v>
      </c>
      <c r="D571" s="209" t="s">
        <v>174</v>
      </c>
      <c r="E571" s="210" t="s">
        <v>2188</v>
      </c>
      <c r="F571" s="211" t="s">
        <v>2189</v>
      </c>
      <c r="G571" s="212" t="s">
        <v>245</v>
      </c>
      <c r="H571" s="213">
        <v>803.8</v>
      </c>
      <c r="I571" s="214"/>
      <c r="J571" s="215">
        <f>ROUND(I571*H571,2)</f>
        <v>0</v>
      </c>
      <c r="K571" s="211" t="s">
        <v>1</v>
      </c>
      <c r="L571" s="40"/>
      <c r="M571" s="216" t="s">
        <v>1</v>
      </c>
      <c r="N571" s="217" t="s">
        <v>38</v>
      </c>
      <c r="O571" s="72"/>
      <c r="P571" s="218">
        <f>O571*H571</f>
        <v>0</v>
      </c>
      <c r="Q571" s="218">
        <v>0</v>
      </c>
      <c r="R571" s="218">
        <f>Q571*H571</f>
        <v>0</v>
      </c>
      <c r="S571" s="218">
        <v>0</v>
      </c>
      <c r="T571" s="219">
        <f>S571*H571</f>
        <v>0</v>
      </c>
      <c r="U571" s="35"/>
      <c r="V571" s="35"/>
      <c r="W571" s="35"/>
      <c r="X571" s="35"/>
      <c r="Y571" s="35"/>
      <c r="Z571" s="35"/>
      <c r="AA571" s="35"/>
      <c r="AB571" s="35"/>
      <c r="AC571" s="35"/>
      <c r="AD571" s="35"/>
      <c r="AE571" s="35"/>
      <c r="AR571" s="220" t="s">
        <v>179</v>
      </c>
      <c r="AT571" s="220" t="s">
        <v>174</v>
      </c>
      <c r="AU571" s="220" t="s">
        <v>81</v>
      </c>
      <c r="AY571" s="18" t="s">
        <v>172</v>
      </c>
      <c r="BE571" s="221">
        <f>IF(N571="základní",J571,0)</f>
        <v>0</v>
      </c>
      <c r="BF571" s="221">
        <f>IF(N571="snížená",J571,0)</f>
        <v>0</v>
      </c>
      <c r="BG571" s="221">
        <f>IF(N571="zákl. přenesená",J571,0)</f>
        <v>0</v>
      </c>
      <c r="BH571" s="221">
        <f>IF(N571="sníž. přenesená",J571,0)</f>
        <v>0</v>
      </c>
      <c r="BI571" s="221">
        <f>IF(N571="nulová",J571,0)</f>
        <v>0</v>
      </c>
      <c r="BJ571" s="18" t="s">
        <v>81</v>
      </c>
      <c r="BK571" s="221">
        <f>ROUND(I571*H571,2)</f>
        <v>0</v>
      </c>
      <c r="BL571" s="18" t="s">
        <v>179</v>
      </c>
      <c r="BM571" s="220" t="s">
        <v>873</v>
      </c>
    </row>
    <row r="572" spans="1:65" s="13" customFormat="1">
      <c r="B572" s="222"/>
      <c r="C572" s="223"/>
      <c r="D572" s="224" t="s">
        <v>180</v>
      </c>
      <c r="E572" s="225" t="s">
        <v>1</v>
      </c>
      <c r="F572" s="226" t="s">
        <v>2190</v>
      </c>
      <c r="G572" s="223"/>
      <c r="H572" s="225" t="s">
        <v>1</v>
      </c>
      <c r="I572" s="227"/>
      <c r="J572" s="223"/>
      <c r="K572" s="223"/>
      <c r="L572" s="228"/>
      <c r="M572" s="229"/>
      <c r="N572" s="230"/>
      <c r="O572" s="230"/>
      <c r="P572" s="230"/>
      <c r="Q572" s="230"/>
      <c r="R572" s="230"/>
      <c r="S572" s="230"/>
      <c r="T572" s="231"/>
      <c r="AT572" s="232" t="s">
        <v>180</v>
      </c>
      <c r="AU572" s="232" t="s">
        <v>81</v>
      </c>
      <c r="AV572" s="13" t="s">
        <v>81</v>
      </c>
      <c r="AW572" s="13" t="s">
        <v>30</v>
      </c>
      <c r="AX572" s="13" t="s">
        <v>73</v>
      </c>
      <c r="AY572" s="232" t="s">
        <v>172</v>
      </c>
    </row>
    <row r="573" spans="1:65" s="14" customFormat="1">
      <c r="B573" s="233"/>
      <c r="C573" s="234"/>
      <c r="D573" s="224" t="s">
        <v>180</v>
      </c>
      <c r="E573" s="235" t="s">
        <v>1</v>
      </c>
      <c r="F573" s="236" t="s">
        <v>2191</v>
      </c>
      <c r="G573" s="234"/>
      <c r="H573" s="237">
        <v>346</v>
      </c>
      <c r="I573" s="238"/>
      <c r="J573" s="234"/>
      <c r="K573" s="234"/>
      <c r="L573" s="239"/>
      <c r="M573" s="240"/>
      <c r="N573" s="241"/>
      <c r="O573" s="241"/>
      <c r="P573" s="241"/>
      <c r="Q573" s="241"/>
      <c r="R573" s="241"/>
      <c r="S573" s="241"/>
      <c r="T573" s="242"/>
      <c r="AT573" s="243" t="s">
        <v>180</v>
      </c>
      <c r="AU573" s="243" t="s">
        <v>81</v>
      </c>
      <c r="AV573" s="14" t="s">
        <v>83</v>
      </c>
      <c r="AW573" s="14" t="s">
        <v>30</v>
      </c>
      <c r="AX573" s="14" t="s">
        <v>73</v>
      </c>
      <c r="AY573" s="243" t="s">
        <v>172</v>
      </c>
    </row>
    <row r="574" spans="1:65" s="13" customFormat="1">
      <c r="B574" s="222"/>
      <c r="C574" s="223"/>
      <c r="D574" s="224" t="s">
        <v>180</v>
      </c>
      <c r="E574" s="225" t="s">
        <v>1</v>
      </c>
      <c r="F574" s="226" t="s">
        <v>2192</v>
      </c>
      <c r="G574" s="223"/>
      <c r="H574" s="225" t="s">
        <v>1</v>
      </c>
      <c r="I574" s="227"/>
      <c r="J574" s="223"/>
      <c r="K574" s="223"/>
      <c r="L574" s="228"/>
      <c r="M574" s="229"/>
      <c r="N574" s="230"/>
      <c r="O574" s="230"/>
      <c r="P574" s="230"/>
      <c r="Q574" s="230"/>
      <c r="R574" s="230"/>
      <c r="S574" s="230"/>
      <c r="T574" s="231"/>
      <c r="AT574" s="232" t="s">
        <v>180</v>
      </c>
      <c r="AU574" s="232" t="s">
        <v>81</v>
      </c>
      <c r="AV574" s="13" t="s">
        <v>81</v>
      </c>
      <c r="AW574" s="13" t="s">
        <v>30</v>
      </c>
      <c r="AX574" s="13" t="s">
        <v>73</v>
      </c>
      <c r="AY574" s="232" t="s">
        <v>172</v>
      </c>
    </row>
    <row r="575" spans="1:65" s="14" customFormat="1">
      <c r="B575" s="233"/>
      <c r="C575" s="234"/>
      <c r="D575" s="224" t="s">
        <v>180</v>
      </c>
      <c r="E575" s="235" t="s">
        <v>1</v>
      </c>
      <c r="F575" s="236" t="s">
        <v>414</v>
      </c>
      <c r="G575" s="234"/>
      <c r="H575" s="237">
        <v>49</v>
      </c>
      <c r="I575" s="238"/>
      <c r="J575" s="234"/>
      <c r="K575" s="234"/>
      <c r="L575" s="239"/>
      <c r="M575" s="240"/>
      <c r="N575" s="241"/>
      <c r="O575" s="241"/>
      <c r="P575" s="241"/>
      <c r="Q575" s="241"/>
      <c r="R575" s="241"/>
      <c r="S575" s="241"/>
      <c r="T575" s="242"/>
      <c r="AT575" s="243" t="s">
        <v>180</v>
      </c>
      <c r="AU575" s="243" t="s">
        <v>81</v>
      </c>
      <c r="AV575" s="14" t="s">
        <v>83</v>
      </c>
      <c r="AW575" s="14" t="s">
        <v>30</v>
      </c>
      <c r="AX575" s="14" t="s">
        <v>73</v>
      </c>
      <c r="AY575" s="243" t="s">
        <v>172</v>
      </c>
    </row>
    <row r="576" spans="1:65" s="13" customFormat="1">
      <c r="B576" s="222"/>
      <c r="C576" s="223"/>
      <c r="D576" s="224" t="s">
        <v>180</v>
      </c>
      <c r="E576" s="225" t="s">
        <v>1</v>
      </c>
      <c r="F576" s="226" t="s">
        <v>2193</v>
      </c>
      <c r="G576" s="223"/>
      <c r="H576" s="225" t="s">
        <v>1</v>
      </c>
      <c r="I576" s="227"/>
      <c r="J576" s="223"/>
      <c r="K576" s="223"/>
      <c r="L576" s="228"/>
      <c r="M576" s="229"/>
      <c r="N576" s="230"/>
      <c r="O576" s="230"/>
      <c r="P576" s="230"/>
      <c r="Q576" s="230"/>
      <c r="R576" s="230"/>
      <c r="S576" s="230"/>
      <c r="T576" s="231"/>
      <c r="AT576" s="232" t="s">
        <v>180</v>
      </c>
      <c r="AU576" s="232" t="s">
        <v>81</v>
      </c>
      <c r="AV576" s="13" t="s">
        <v>81</v>
      </c>
      <c r="AW576" s="13" t="s">
        <v>30</v>
      </c>
      <c r="AX576" s="13" t="s">
        <v>73</v>
      </c>
      <c r="AY576" s="232" t="s">
        <v>172</v>
      </c>
    </row>
    <row r="577" spans="1:65" s="14" customFormat="1">
      <c r="B577" s="233"/>
      <c r="C577" s="234"/>
      <c r="D577" s="224" t="s">
        <v>180</v>
      </c>
      <c r="E577" s="235" t="s">
        <v>1</v>
      </c>
      <c r="F577" s="236" t="s">
        <v>2132</v>
      </c>
      <c r="G577" s="234"/>
      <c r="H577" s="237">
        <v>230</v>
      </c>
      <c r="I577" s="238"/>
      <c r="J577" s="234"/>
      <c r="K577" s="234"/>
      <c r="L577" s="239"/>
      <c r="M577" s="240"/>
      <c r="N577" s="241"/>
      <c r="O577" s="241"/>
      <c r="P577" s="241"/>
      <c r="Q577" s="241"/>
      <c r="R577" s="241"/>
      <c r="S577" s="241"/>
      <c r="T577" s="242"/>
      <c r="AT577" s="243" t="s">
        <v>180</v>
      </c>
      <c r="AU577" s="243" t="s">
        <v>81</v>
      </c>
      <c r="AV577" s="14" t="s">
        <v>83</v>
      </c>
      <c r="AW577" s="14" t="s">
        <v>30</v>
      </c>
      <c r="AX577" s="14" t="s">
        <v>73</v>
      </c>
      <c r="AY577" s="243" t="s">
        <v>172</v>
      </c>
    </row>
    <row r="578" spans="1:65" s="13" customFormat="1">
      <c r="B578" s="222"/>
      <c r="C578" s="223"/>
      <c r="D578" s="224" t="s">
        <v>180</v>
      </c>
      <c r="E578" s="225" t="s">
        <v>1</v>
      </c>
      <c r="F578" s="226" t="s">
        <v>2194</v>
      </c>
      <c r="G578" s="223"/>
      <c r="H578" s="225" t="s">
        <v>1</v>
      </c>
      <c r="I578" s="227"/>
      <c r="J578" s="223"/>
      <c r="K578" s="223"/>
      <c r="L578" s="228"/>
      <c r="M578" s="229"/>
      <c r="N578" s="230"/>
      <c r="O578" s="230"/>
      <c r="P578" s="230"/>
      <c r="Q578" s="230"/>
      <c r="R578" s="230"/>
      <c r="S578" s="230"/>
      <c r="T578" s="231"/>
      <c r="AT578" s="232" t="s">
        <v>180</v>
      </c>
      <c r="AU578" s="232" t="s">
        <v>81</v>
      </c>
      <c r="AV578" s="13" t="s">
        <v>81</v>
      </c>
      <c r="AW578" s="13" t="s">
        <v>30</v>
      </c>
      <c r="AX578" s="13" t="s">
        <v>73</v>
      </c>
      <c r="AY578" s="232" t="s">
        <v>172</v>
      </c>
    </row>
    <row r="579" spans="1:65" s="14" customFormat="1">
      <c r="B579" s="233"/>
      <c r="C579" s="234"/>
      <c r="D579" s="224" t="s">
        <v>180</v>
      </c>
      <c r="E579" s="235" t="s">
        <v>1</v>
      </c>
      <c r="F579" s="236" t="s">
        <v>257</v>
      </c>
      <c r="G579" s="234"/>
      <c r="H579" s="237">
        <v>17</v>
      </c>
      <c r="I579" s="238"/>
      <c r="J579" s="234"/>
      <c r="K579" s="234"/>
      <c r="L579" s="239"/>
      <c r="M579" s="240"/>
      <c r="N579" s="241"/>
      <c r="O579" s="241"/>
      <c r="P579" s="241"/>
      <c r="Q579" s="241"/>
      <c r="R579" s="241"/>
      <c r="S579" s="241"/>
      <c r="T579" s="242"/>
      <c r="AT579" s="243" t="s">
        <v>180</v>
      </c>
      <c r="AU579" s="243" t="s">
        <v>81</v>
      </c>
      <c r="AV579" s="14" t="s">
        <v>83</v>
      </c>
      <c r="AW579" s="14" t="s">
        <v>30</v>
      </c>
      <c r="AX579" s="14" t="s">
        <v>73</v>
      </c>
      <c r="AY579" s="243" t="s">
        <v>172</v>
      </c>
    </row>
    <row r="580" spans="1:65" s="13" customFormat="1">
      <c r="B580" s="222"/>
      <c r="C580" s="223"/>
      <c r="D580" s="224" t="s">
        <v>180</v>
      </c>
      <c r="E580" s="225" t="s">
        <v>1</v>
      </c>
      <c r="F580" s="226" t="s">
        <v>2195</v>
      </c>
      <c r="G580" s="223"/>
      <c r="H580" s="225" t="s">
        <v>1</v>
      </c>
      <c r="I580" s="227"/>
      <c r="J580" s="223"/>
      <c r="K580" s="223"/>
      <c r="L580" s="228"/>
      <c r="M580" s="229"/>
      <c r="N580" s="230"/>
      <c r="O580" s="230"/>
      <c r="P580" s="230"/>
      <c r="Q580" s="230"/>
      <c r="R580" s="230"/>
      <c r="S580" s="230"/>
      <c r="T580" s="231"/>
      <c r="AT580" s="232" t="s">
        <v>180</v>
      </c>
      <c r="AU580" s="232" t="s">
        <v>81</v>
      </c>
      <c r="AV580" s="13" t="s">
        <v>81</v>
      </c>
      <c r="AW580" s="13" t="s">
        <v>30</v>
      </c>
      <c r="AX580" s="13" t="s">
        <v>73</v>
      </c>
      <c r="AY580" s="232" t="s">
        <v>172</v>
      </c>
    </row>
    <row r="581" spans="1:65" s="14" customFormat="1">
      <c r="B581" s="233"/>
      <c r="C581" s="234"/>
      <c r="D581" s="224" t="s">
        <v>180</v>
      </c>
      <c r="E581" s="235" t="s">
        <v>1</v>
      </c>
      <c r="F581" s="236" t="s">
        <v>805</v>
      </c>
      <c r="G581" s="234"/>
      <c r="H581" s="237">
        <v>131</v>
      </c>
      <c r="I581" s="238"/>
      <c r="J581" s="234"/>
      <c r="K581" s="234"/>
      <c r="L581" s="239"/>
      <c r="M581" s="240"/>
      <c r="N581" s="241"/>
      <c r="O581" s="241"/>
      <c r="P581" s="241"/>
      <c r="Q581" s="241"/>
      <c r="R581" s="241"/>
      <c r="S581" s="241"/>
      <c r="T581" s="242"/>
      <c r="AT581" s="243" t="s">
        <v>180</v>
      </c>
      <c r="AU581" s="243" t="s">
        <v>81</v>
      </c>
      <c r="AV581" s="14" t="s">
        <v>83</v>
      </c>
      <c r="AW581" s="14" t="s">
        <v>30</v>
      </c>
      <c r="AX581" s="14" t="s">
        <v>73</v>
      </c>
      <c r="AY581" s="243" t="s">
        <v>172</v>
      </c>
    </row>
    <row r="582" spans="1:65" s="13" customFormat="1">
      <c r="B582" s="222"/>
      <c r="C582" s="223"/>
      <c r="D582" s="224" t="s">
        <v>180</v>
      </c>
      <c r="E582" s="225" t="s">
        <v>1</v>
      </c>
      <c r="F582" s="226" t="s">
        <v>2196</v>
      </c>
      <c r="G582" s="223"/>
      <c r="H582" s="225" t="s">
        <v>1</v>
      </c>
      <c r="I582" s="227"/>
      <c r="J582" s="223"/>
      <c r="K582" s="223"/>
      <c r="L582" s="228"/>
      <c r="M582" s="229"/>
      <c r="N582" s="230"/>
      <c r="O582" s="230"/>
      <c r="P582" s="230"/>
      <c r="Q582" s="230"/>
      <c r="R582" s="230"/>
      <c r="S582" s="230"/>
      <c r="T582" s="231"/>
      <c r="AT582" s="232" t="s">
        <v>180</v>
      </c>
      <c r="AU582" s="232" t="s">
        <v>81</v>
      </c>
      <c r="AV582" s="13" t="s">
        <v>81</v>
      </c>
      <c r="AW582" s="13" t="s">
        <v>30</v>
      </c>
      <c r="AX582" s="13" t="s">
        <v>73</v>
      </c>
      <c r="AY582" s="232" t="s">
        <v>172</v>
      </c>
    </row>
    <row r="583" spans="1:65" s="14" customFormat="1">
      <c r="B583" s="233"/>
      <c r="C583" s="234"/>
      <c r="D583" s="224" t="s">
        <v>180</v>
      </c>
      <c r="E583" s="235" t="s">
        <v>1</v>
      </c>
      <c r="F583" s="236" t="s">
        <v>2197</v>
      </c>
      <c r="G583" s="234"/>
      <c r="H583" s="237">
        <v>12.8</v>
      </c>
      <c r="I583" s="238"/>
      <c r="J583" s="234"/>
      <c r="K583" s="234"/>
      <c r="L583" s="239"/>
      <c r="M583" s="240"/>
      <c r="N583" s="241"/>
      <c r="O583" s="241"/>
      <c r="P583" s="241"/>
      <c r="Q583" s="241"/>
      <c r="R583" s="241"/>
      <c r="S583" s="241"/>
      <c r="T583" s="242"/>
      <c r="AT583" s="243" t="s">
        <v>180</v>
      </c>
      <c r="AU583" s="243" t="s">
        <v>81</v>
      </c>
      <c r="AV583" s="14" t="s">
        <v>83</v>
      </c>
      <c r="AW583" s="14" t="s">
        <v>30</v>
      </c>
      <c r="AX583" s="14" t="s">
        <v>73</v>
      </c>
      <c r="AY583" s="243" t="s">
        <v>172</v>
      </c>
    </row>
    <row r="584" spans="1:65" s="13" customFormat="1">
      <c r="B584" s="222"/>
      <c r="C584" s="223"/>
      <c r="D584" s="224" t="s">
        <v>180</v>
      </c>
      <c r="E584" s="225" t="s">
        <v>1</v>
      </c>
      <c r="F584" s="226" t="s">
        <v>2198</v>
      </c>
      <c r="G584" s="223"/>
      <c r="H584" s="225" t="s">
        <v>1</v>
      </c>
      <c r="I584" s="227"/>
      <c r="J584" s="223"/>
      <c r="K584" s="223"/>
      <c r="L584" s="228"/>
      <c r="M584" s="229"/>
      <c r="N584" s="230"/>
      <c r="O584" s="230"/>
      <c r="P584" s="230"/>
      <c r="Q584" s="230"/>
      <c r="R584" s="230"/>
      <c r="S584" s="230"/>
      <c r="T584" s="231"/>
      <c r="AT584" s="232" t="s">
        <v>180</v>
      </c>
      <c r="AU584" s="232" t="s">
        <v>81</v>
      </c>
      <c r="AV584" s="13" t="s">
        <v>81</v>
      </c>
      <c r="AW584" s="13" t="s">
        <v>30</v>
      </c>
      <c r="AX584" s="13" t="s">
        <v>73</v>
      </c>
      <c r="AY584" s="232" t="s">
        <v>172</v>
      </c>
    </row>
    <row r="585" spans="1:65" s="14" customFormat="1">
      <c r="B585" s="233"/>
      <c r="C585" s="234"/>
      <c r="D585" s="224" t="s">
        <v>180</v>
      </c>
      <c r="E585" s="235" t="s">
        <v>1</v>
      </c>
      <c r="F585" s="236" t="s">
        <v>83</v>
      </c>
      <c r="G585" s="234"/>
      <c r="H585" s="237">
        <v>2</v>
      </c>
      <c r="I585" s="238"/>
      <c r="J585" s="234"/>
      <c r="K585" s="234"/>
      <c r="L585" s="239"/>
      <c r="M585" s="240"/>
      <c r="N585" s="241"/>
      <c r="O585" s="241"/>
      <c r="P585" s="241"/>
      <c r="Q585" s="241"/>
      <c r="R585" s="241"/>
      <c r="S585" s="241"/>
      <c r="T585" s="242"/>
      <c r="AT585" s="243" t="s">
        <v>180</v>
      </c>
      <c r="AU585" s="243" t="s">
        <v>81</v>
      </c>
      <c r="AV585" s="14" t="s">
        <v>83</v>
      </c>
      <c r="AW585" s="14" t="s">
        <v>30</v>
      </c>
      <c r="AX585" s="14" t="s">
        <v>73</v>
      </c>
      <c r="AY585" s="243" t="s">
        <v>172</v>
      </c>
    </row>
    <row r="586" spans="1:65" s="13" customFormat="1">
      <c r="B586" s="222"/>
      <c r="C586" s="223"/>
      <c r="D586" s="224" t="s">
        <v>180</v>
      </c>
      <c r="E586" s="225" t="s">
        <v>1</v>
      </c>
      <c r="F586" s="226" t="s">
        <v>2199</v>
      </c>
      <c r="G586" s="223"/>
      <c r="H586" s="225" t="s">
        <v>1</v>
      </c>
      <c r="I586" s="227"/>
      <c r="J586" s="223"/>
      <c r="K586" s="223"/>
      <c r="L586" s="228"/>
      <c r="M586" s="229"/>
      <c r="N586" s="230"/>
      <c r="O586" s="230"/>
      <c r="P586" s="230"/>
      <c r="Q586" s="230"/>
      <c r="R586" s="230"/>
      <c r="S586" s="230"/>
      <c r="T586" s="231"/>
      <c r="AT586" s="232" t="s">
        <v>180</v>
      </c>
      <c r="AU586" s="232" t="s">
        <v>81</v>
      </c>
      <c r="AV586" s="13" t="s">
        <v>81</v>
      </c>
      <c r="AW586" s="13" t="s">
        <v>30</v>
      </c>
      <c r="AX586" s="13" t="s">
        <v>73</v>
      </c>
      <c r="AY586" s="232" t="s">
        <v>172</v>
      </c>
    </row>
    <row r="587" spans="1:65" s="14" customFormat="1">
      <c r="B587" s="233"/>
      <c r="C587" s="234"/>
      <c r="D587" s="224" t="s">
        <v>180</v>
      </c>
      <c r="E587" s="235" t="s">
        <v>1</v>
      </c>
      <c r="F587" s="236" t="s">
        <v>223</v>
      </c>
      <c r="G587" s="234"/>
      <c r="H587" s="237">
        <v>16</v>
      </c>
      <c r="I587" s="238"/>
      <c r="J587" s="234"/>
      <c r="K587" s="234"/>
      <c r="L587" s="239"/>
      <c r="M587" s="240"/>
      <c r="N587" s="241"/>
      <c r="O587" s="241"/>
      <c r="P587" s="241"/>
      <c r="Q587" s="241"/>
      <c r="R587" s="241"/>
      <c r="S587" s="241"/>
      <c r="T587" s="242"/>
      <c r="AT587" s="243" t="s">
        <v>180</v>
      </c>
      <c r="AU587" s="243" t="s">
        <v>81</v>
      </c>
      <c r="AV587" s="14" t="s">
        <v>83</v>
      </c>
      <c r="AW587" s="14" t="s">
        <v>30</v>
      </c>
      <c r="AX587" s="14" t="s">
        <v>73</v>
      </c>
      <c r="AY587" s="243" t="s">
        <v>172</v>
      </c>
    </row>
    <row r="588" spans="1:65" s="15" customFormat="1">
      <c r="B588" s="244"/>
      <c r="C588" s="245"/>
      <c r="D588" s="224" t="s">
        <v>180</v>
      </c>
      <c r="E588" s="246" t="s">
        <v>1</v>
      </c>
      <c r="F588" s="247" t="s">
        <v>186</v>
      </c>
      <c r="G588" s="245"/>
      <c r="H588" s="248">
        <v>803.8</v>
      </c>
      <c r="I588" s="249"/>
      <c r="J588" s="245"/>
      <c r="K588" s="245"/>
      <c r="L588" s="250"/>
      <c r="M588" s="251"/>
      <c r="N588" s="252"/>
      <c r="O588" s="252"/>
      <c r="P588" s="252"/>
      <c r="Q588" s="252"/>
      <c r="R588" s="252"/>
      <c r="S588" s="252"/>
      <c r="T588" s="253"/>
      <c r="AT588" s="254" t="s">
        <v>180</v>
      </c>
      <c r="AU588" s="254" t="s">
        <v>81</v>
      </c>
      <c r="AV588" s="15" t="s">
        <v>179</v>
      </c>
      <c r="AW588" s="15" t="s">
        <v>30</v>
      </c>
      <c r="AX588" s="15" t="s">
        <v>81</v>
      </c>
      <c r="AY588" s="254" t="s">
        <v>172</v>
      </c>
    </row>
    <row r="589" spans="1:65" s="12" customFormat="1" ht="25.9" customHeight="1">
      <c r="B589" s="193"/>
      <c r="C589" s="194"/>
      <c r="D589" s="195" t="s">
        <v>72</v>
      </c>
      <c r="E589" s="196" t="s">
        <v>2200</v>
      </c>
      <c r="F589" s="196" t="s">
        <v>2201</v>
      </c>
      <c r="G589" s="194"/>
      <c r="H589" s="194"/>
      <c r="I589" s="197"/>
      <c r="J589" s="198">
        <f>BK589</f>
        <v>0</v>
      </c>
      <c r="K589" s="194"/>
      <c r="L589" s="199"/>
      <c r="M589" s="200"/>
      <c r="N589" s="201"/>
      <c r="O589" s="201"/>
      <c r="P589" s="202">
        <f>SUM(P590:P673)</f>
        <v>0</v>
      </c>
      <c r="Q589" s="201"/>
      <c r="R589" s="202">
        <f>SUM(R590:R673)</f>
        <v>0</v>
      </c>
      <c r="S589" s="201"/>
      <c r="T589" s="203">
        <f>SUM(T590:T673)</f>
        <v>0</v>
      </c>
      <c r="AR589" s="204" t="s">
        <v>81</v>
      </c>
      <c r="AT589" s="205" t="s">
        <v>72</v>
      </c>
      <c r="AU589" s="205" t="s">
        <v>73</v>
      </c>
      <c r="AY589" s="204" t="s">
        <v>172</v>
      </c>
      <c r="BK589" s="206">
        <f>SUM(BK590:BK673)</f>
        <v>0</v>
      </c>
    </row>
    <row r="590" spans="1:65" s="2" customFormat="1" ht="16.5" customHeight="1">
      <c r="A590" s="35"/>
      <c r="B590" s="36"/>
      <c r="C590" s="209" t="s">
        <v>543</v>
      </c>
      <c r="D590" s="209" t="s">
        <v>174</v>
      </c>
      <c r="E590" s="210" t="s">
        <v>2202</v>
      </c>
      <c r="F590" s="211" t="s">
        <v>2203</v>
      </c>
      <c r="G590" s="212" t="s">
        <v>177</v>
      </c>
      <c r="H590" s="213">
        <v>8.75</v>
      </c>
      <c r="I590" s="214"/>
      <c r="J590" s="215">
        <f>ROUND(I590*H590,2)</f>
        <v>0</v>
      </c>
      <c r="K590" s="211" t="s">
        <v>1</v>
      </c>
      <c r="L590" s="40"/>
      <c r="M590" s="216" t="s">
        <v>1</v>
      </c>
      <c r="N590" s="217" t="s">
        <v>38</v>
      </c>
      <c r="O590" s="72"/>
      <c r="P590" s="218">
        <f>O590*H590</f>
        <v>0</v>
      </c>
      <c r="Q590" s="218">
        <v>0</v>
      </c>
      <c r="R590" s="218">
        <f>Q590*H590</f>
        <v>0</v>
      </c>
      <c r="S590" s="218">
        <v>0</v>
      </c>
      <c r="T590" s="219">
        <f>S590*H590</f>
        <v>0</v>
      </c>
      <c r="U590" s="35"/>
      <c r="V590" s="35"/>
      <c r="W590" s="35"/>
      <c r="X590" s="35"/>
      <c r="Y590" s="35"/>
      <c r="Z590" s="35"/>
      <c r="AA590" s="35"/>
      <c r="AB590" s="35"/>
      <c r="AC590" s="35"/>
      <c r="AD590" s="35"/>
      <c r="AE590" s="35"/>
      <c r="AR590" s="220" t="s">
        <v>179</v>
      </c>
      <c r="AT590" s="220" t="s">
        <v>174</v>
      </c>
      <c r="AU590" s="220" t="s">
        <v>81</v>
      </c>
      <c r="AY590" s="18" t="s">
        <v>172</v>
      </c>
      <c r="BE590" s="221">
        <f>IF(N590="základní",J590,0)</f>
        <v>0</v>
      </c>
      <c r="BF590" s="221">
        <f>IF(N590="snížená",J590,0)</f>
        <v>0</v>
      </c>
      <c r="BG590" s="221">
        <f>IF(N590="zákl. přenesená",J590,0)</f>
        <v>0</v>
      </c>
      <c r="BH590" s="221">
        <f>IF(N590="sníž. přenesená",J590,0)</f>
        <v>0</v>
      </c>
      <c r="BI590" s="221">
        <f>IF(N590="nulová",J590,0)</f>
        <v>0</v>
      </c>
      <c r="BJ590" s="18" t="s">
        <v>81</v>
      </c>
      <c r="BK590" s="221">
        <f>ROUND(I590*H590,2)</f>
        <v>0</v>
      </c>
      <c r="BL590" s="18" t="s">
        <v>179</v>
      </c>
      <c r="BM590" s="220" t="s">
        <v>876</v>
      </c>
    </row>
    <row r="591" spans="1:65" s="13" customFormat="1">
      <c r="B591" s="222"/>
      <c r="C591" s="223"/>
      <c r="D591" s="224" t="s">
        <v>180</v>
      </c>
      <c r="E591" s="225" t="s">
        <v>1</v>
      </c>
      <c r="F591" s="226" t="s">
        <v>2204</v>
      </c>
      <c r="G591" s="223"/>
      <c r="H591" s="225" t="s">
        <v>1</v>
      </c>
      <c r="I591" s="227"/>
      <c r="J591" s="223"/>
      <c r="K591" s="223"/>
      <c r="L591" s="228"/>
      <c r="M591" s="229"/>
      <c r="N591" s="230"/>
      <c r="O591" s="230"/>
      <c r="P591" s="230"/>
      <c r="Q591" s="230"/>
      <c r="R591" s="230"/>
      <c r="S591" s="230"/>
      <c r="T591" s="231"/>
      <c r="AT591" s="232" t="s">
        <v>180</v>
      </c>
      <c r="AU591" s="232" t="s">
        <v>81</v>
      </c>
      <c r="AV591" s="13" t="s">
        <v>81</v>
      </c>
      <c r="AW591" s="13" t="s">
        <v>30</v>
      </c>
      <c r="AX591" s="13" t="s">
        <v>73</v>
      </c>
      <c r="AY591" s="232" t="s">
        <v>172</v>
      </c>
    </row>
    <row r="592" spans="1:65" s="14" customFormat="1">
      <c r="B592" s="233"/>
      <c r="C592" s="234"/>
      <c r="D592" s="224" t="s">
        <v>180</v>
      </c>
      <c r="E592" s="235" t="s">
        <v>1</v>
      </c>
      <c r="F592" s="236" t="s">
        <v>2205</v>
      </c>
      <c r="G592" s="234"/>
      <c r="H592" s="237">
        <v>1.96</v>
      </c>
      <c r="I592" s="238"/>
      <c r="J592" s="234"/>
      <c r="K592" s="234"/>
      <c r="L592" s="239"/>
      <c r="M592" s="240"/>
      <c r="N592" s="241"/>
      <c r="O592" s="241"/>
      <c r="P592" s="241"/>
      <c r="Q592" s="241"/>
      <c r="R592" s="241"/>
      <c r="S592" s="241"/>
      <c r="T592" s="242"/>
      <c r="AT592" s="243" t="s">
        <v>180</v>
      </c>
      <c r="AU592" s="243" t="s">
        <v>81</v>
      </c>
      <c r="AV592" s="14" t="s">
        <v>83</v>
      </c>
      <c r="AW592" s="14" t="s">
        <v>30</v>
      </c>
      <c r="AX592" s="14" t="s">
        <v>73</v>
      </c>
      <c r="AY592" s="243" t="s">
        <v>172</v>
      </c>
    </row>
    <row r="593" spans="1:65" s="13" customFormat="1">
      <c r="B593" s="222"/>
      <c r="C593" s="223"/>
      <c r="D593" s="224" t="s">
        <v>180</v>
      </c>
      <c r="E593" s="225" t="s">
        <v>1</v>
      </c>
      <c r="F593" s="226" t="s">
        <v>2206</v>
      </c>
      <c r="G593" s="223"/>
      <c r="H593" s="225" t="s">
        <v>1</v>
      </c>
      <c r="I593" s="227"/>
      <c r="J593" s="223"/>
      <c r="K593" s="223"/>
      <c r="L593" s="228"/>
      <c r="M593" s="229"/>
      <c r="N593" s="230"/>
      <c r="O593" s="230"/>
      <c r="P593" s="230"/>
      <c r="Q593" s="230"/>
      <c r="R593" s="230"/>
      <c r="S593" s="230"/>
      <c r="T593" s="231"/>
      <c r="AT593" s="232" t="s">
        <v>180</v>
      </c>
      <c r="AU593" s="232" t="s">
        <v>81</v>
      </c>
      <c r="AV593" s="13" t="s">
        <v>81</v>
      </c>
      <c r="AW593" s="13" t="s">
        <v>30</v>
      </c>
      <c r="AX593" s="13" t="s">
        <v>73</v>
      </c>
      <c r="AY593" s="232" t="s">
        <v>172</v>
      </c>
    </row>
    <row r="594" spans="1:65" s="14" customFormat="1">
      <c r="B594" s="233"/>
      <c r="C594" s="234"/>
      <c r="D594" s="224" t="s">
        <v>180</v>
      </c>
      <c r="E594" s="235" t="s">
        <v>1</v>
      </c>
      <c r="F594" s="236" t="s">
        <v>2207</v>
      </c>
      <c r="G594" s="234"/>
      <c r="H594" s="237">
        <v>6.79</v>
      </c>
      <c r="I594" s="238"/>
      <c r="J594" s="234"/>
      <c r="K594" s="234"/>
      <c r="L594" s="239"/>
      <c r="M594" s="240"/>
      <c r="N594" s="241"/>
      <c r="O594" s="241"/>
      <c r="P594" s="241"/>
      <c r="Q594" s="241"/>
      <c r="R594" s="241"/>
      <c r="S594" s="241"/>
      <c r="T594" s="242"/>
      <c r="AT594" s="243" t="s">
        <v>180</v>
      </c>
      <c r="AU594" s="243" t="s">
        <v>81</v>
      </c>
      <c r="AV594" s="14" t="s">
        <v>83</v>
      </c>
      <c r="AW594" s="14" t="s">
        <v>30</v>
      </c>
      <c r="AX594" s="14" t="s">
        <v>73</v>
      </c>
      <c r="AY594" s="243" t="s">
        <v>172</v>
      </c>
    </row>
    <row r="595" spans="1:65" s="15" customFormat="1">
      <c r="B595" s="244"/>
      <c r="C595" s="245"/>
      <c r="D595" s="224" t="s">
        <v>180</v>
      </c>
      <c r="E595" s="246" t="s">
        <v>1</v>
      </c>
      <c r="F595" s="247" t="s">
        <v>186</v>
      </c>
      <c r="G595" s="245"/>
      <c r="H595" s="248">
        <v>8.75</v>
      </c>
      <c r="I595" s="249"/>
      <c r="J595" s="245"/>
      <c r="K595" s="245"/>
      <c r="L595" s="250"/>
      <c r="M595" s="251"/>
      <c r="N595" s="252"/>
      <c r="O595" s="252"/>
      <c r="P595" s="252"/>
      <c r="Q595" s="252"/>
      <c r="R595" s="252"/>
      <c r="S595" s="252"/>
      <c r="T595" s="253"/>
      <c r="AT595" s="254" t="s">
        <v>180</v>
      </c>
      <c r="AU595" s="254" t="s">
        <v>81</v>
      </c>
      <c r="AV595" s="15" t="s">
        <v>179</v>
      </c>
      <c r="AW595" s="15" t="s">
        <v>30</v>
      </c>
      <c r="AX595" s="15" t="s">
        <v>81</v>
      </c>
      <c r="AY595" s="254" t="s">
        <v>172</v>
      </c>
    </row>
    <row r="596" spans="1:65" s="2" customFormat="1" ht="16.5" customHeight="1">
      <c r="A596" s="35"/>
      <c r="B596" s="36"/>
      <c r="C596" s="209" t="s">
        <v>769</v>
      </c>
      <c r="D596" s="209" t="s">
        <v>174</v>
      </c>
      <c r="E596" s="210" t="s">
        <v>2208</v>
      </c>
      <c r="F596" s="211" t="s">
        <v>2209</v>
      </c>
      <c r="G596" s="212" t="s">
        <v>177</v>
      </c>
      <c r="H596" s="213">
        <v>8.75</v>
      </c>
      <c r="I596" s="214"/>
      <c r="J596" s="215">
        <f>ROUND(I596*H596,2)</f>
        <v>0</v>
      </c>
      <c r="K596" s="211" t="s">
        <v>1</v>
      </c>
      <c r="L596" s="40"/>
      <c r="M596" s="216" t="s">
        <v>1</v>
      </c>
      <c r="N596" s="217" t="s">
        <v>38</v>
      </c>
      <c r="O596" s="72"/>
      <c r="P596" s="218">
        <f>O596*H596</f>
        <v>0</v>
      </c>
      <c r="Q596" s="218">
        <v>0</v>
      </c>
      <c r="R596" s="218">
        <f>Q596*H596</f>
        <v>0</v>
      </c>
      <c r="S596" s="218">
        <v>0</v>
      </c>
      <c r="T596" s="219">
        <f>S596*H596</f>
        <v>0</v>
      </c>
      <c r="U596" s="35"/>
      <c r="V596" s="35"/>
      <c r="W596" s="35"/>
      <c r="X596" s="35"/>
      <c r="Y596" s="35"/>
      <c r="Z596" s="35"/>
      <c r="AA596" s="35"/>
      <c r="AB596" s="35"/>
      <c r="AC596" s="35"/>
      <c r="AD596" s="35"/>
      <c r="AE596" s="35"/>
      <c r="AR596" s="220" t="s">
        <v>179</v>
      </c>
      <c r="AT596" s="220" t="s">
        <v>174</v>
      </c>
      <c r="AU596" s="220" t="s">
        <v>81</v>
      </c>
      <c r="AY596" s="18" t="s">
        <v>172</v>
      </c>
      <c r="BE596" s="221">
        <f>IF(N596="základní",J596,0)</f>
        <v>0</v>
      </c>
      <c r="BF596" s="221">
        <f>IF(N596="snížená",J596,0)</f>
        <v>0</v>
      </c>
      <c r="BG596" s="221">
        <f>IF(N596="zákl. přenesená",J596,0)</f>
        <v>0</v>
      </c>
      <c r="BH596" s="221">
        <f>IF(N596="sníž. přenesená",J596,0)</f>
        <v>0</v>
      </c>
      <c r="BI596" s="221">
        <f>IF(N596="nulová",J596,0)</f>
        <v>0</v>
      </c>
      <c r="BJ596" s="18" t="s">
        <v>81</v>
      </c>
      <c r="BK596" s="221">
        <f>ROUND(I596*H596,2)</f>
        <v>0</v>
      </c>
      <c r="BL596" s="18" t="s">
        <v>179</v>
      </c>
      <c r="BM596" s="220" t="s">
        <v>880</v>
      </c>
    </row>
    <row r="597" spans="1:65" s="13" customFormat="1">
      <c r="B597" s="222"/>
      <c r="C597" s="223"/>
      <c r="D597" s="224" t="s">
        <v>180</v>
      </c>
      <c r="E597" s="225" t="s">
        <v>1</v>
      </c>
      <c r="F597" s="226" t="s">
        <v>2210</v>
      </c>
      <c r="G597" s="223"/>
      <c r="H597" s="225" t="s">
        <v>1</v>
      </c>
      <c r="I597" s="227"/>
      <c r="J597" s="223"/>
      <c r="K597" s="223"/>
      <c r="L597" s="228"/>
      <c r="M597" s="229"/>
      <c r="N597" s="230"/>
      <c r="O597" s="230"/>
      <c r="P597" s="230"/>
      <c r="Q597" s="230"/>
      <c r="R597" s="230"/>
      <c r="S597" s="230"/>
      <c r="T597" s="231"/>
      <c r="AT597" s="232" t="s">
        <v>180</v>
      </c>
      <c r="AU597" s="232" t="s">
        <v>81</v>
      </c>
      <c r="AV597" s="13" t="s">
        <v>81</v>
      </c>
      <c r="AW597" s="13" t="s">
        <v>30</v>
      </c>
      <c r="AX597" s="13" t="s">
        <v>73</v>
      </c>
      <c r="AY597" s="232" t="s">
        <v>172</v>
      </c>
    </row>
    <row r="598" spans="1:65" s="14" customFormat="1">
      <c r="B598" s="233"/>
      <c r="C598" s="234"/>
      <c r="D598" s="224" t="s">
        <v>180</v>
      </c>
      <c r="E598" s="235" t="s">
        <v>1</v>
      </c>
      <c r="F598" s="236" t="s">
        <v>2205</v>
      </c>
      <c r="G598" s="234"/>
      <c r="H598" s="237">
        <v>1.96</v>
      </c>
      <c r="I598" s="238"/>
      <c r="J598" s="234"/>
      <c r="K598" s="234"/>
      <c r="L598" s="239"/>
      <c r="M598" s="240"/>
      <c r="N598" s="241"/>
      <c r="O598" s="241"/>
      <c r="P598" s="241"/>
      <c r="Q598" s="241"/>
      <c r="R598" s="241"/>
      <c r="S598" s="241"/>
      <c r="T598" s="242"/>
      <c r="AT598" s="243" t="s">
        <v>180</v>
      </c>
      <c r="AU598" s="243" t="s">
        <v>81</v>
      </c>
      <c r="AV598" s="14" t="s">
        <v>83</v>
      </c>
      <c r="AW598" s="14" t="s">
        <v>30</v>
      </c>
      <c r="AX598" s="14" t="s">
        <v>73</v>
      </c>
      <c r="AY598" s="243" t="s">
        <v>172</v>
      </c>
    </row>
    <row r="599" spans="1:65" s="13" customFormat="1">
      <c r="B599" s="222"/>
      <c r="C599" s="223"/>
      <c r="D599" s="224" t="s">
        <v>180</v>
      </c>
      <c r="E599" s="225" t="s">
        <v>1</v>
      </c>
      <c r="F599" s="226" t="s">
        <v>2206</v>
      </c>
      <c r="G599" s="223"/>
      <c r="H599" s="225" t="s">
        <v>1</v>
      </c>
      <c r="I599" s="227"/>
      <c r="J599" s="223"/>
      <c r="K599" s="223"/>
      <c r="L599" s="228"/>
      <c r="M599" s="229"/>
      <c r="N599" s="230"/>
      <c r="O599" s="230"/>
      <c r="P599" s="230"/>
      <c r="Q599" s="230"/>
      <c r="R599" s="230"/>
      <c r="S599" s="230"/>
      <c r="T599" s="231"/>
      <c r="AT599" s="232" t="s">
        <v>180</v>
      </c>
      <c r="AU599" s="232" t="s">
        <v>81</v>
      </c>
      <c r="AV599" s="13" t="s">
        <v>81</v>
      </c>
      <c r="AW599" s="13" t="s">
        <v>30</v>
      </c>
      <c r="AX599" s="13" t="s">
        <v>73</v>
      </c>
      <c r="AY599" s="232" t="s">
        <v>172</v>
      </c>
    </row>
    <row r="600" spans="1:65" s="14" customFormat="1">
      <c r="B600" s="233"/>
      <c r="C600" s="234"/>
      <c r="D600" s="224" t="s">
        <v>180</v>
      </c>
      <c r="E600" s="235" t="s">
        <v>1</v>
      </c>
      <c r="F600" s="236" t="s">
        <v>2207</v>
      </c>
      <c r="G600" s="234"/>
      <c r="H600" s="237">
        <v>6.79</v>
      </c>
      <c r="I600" s="238"/>
      <c r="J600" s="234"/>
      <c r="K600" s="234"/>
      <c r="L600" s="239"/>
      <c r="M600" s="240"/>
      <c r="N600" s="241"/>
      <c r="O600" s="241"/>
      <c r="P600" s="241"/>
      <c r="Q600" s="241"/>
      <c r="R600" s="241"/>
      <c r="S600" s="241"/>
      <c r="T600" s="242"/>
      <c r="AT600" s="243" t="s">
        <v>180</v>
      </c>
      <c r="AU600" s="243" t="s">
        <v>81</v>
      </c>
      <c r="AV600" s="14" t="s">
        <v>83</v>
      </c>
      <c r="AW600" s="14" t="s">
        <v>30</v>
      </c>
      <c r="AX600" s="14" t="s">
        <v>73</v>
      </c>
      <c r="AY600" s="243" t="s">
        <v>172</v>
      </c>
    </row>
    <row r="601" spans="1:65" s="15" customFormat="1">
      <c r="B601" s="244"/>
      <c r="C601" s="245"/>
      <c r="D601" s="224" t="s">
        <v>180</v>
      </c>
      <c r="E601" s="246" t="s">
        <v>1</v>
      </c>
      <c r="F601" s="247" t="s">
        <v>186</v>
      </c>
      <c r="G601" s="245"/>
      <c r="H601" s="248">
        <v>8.75</v>
      </c>
      <c r="I601" s="249"/>
      <c r="J601" s="245"/>
      <c r="K601" s="245"/>
      <c r="L601" s="250"/>
      <c r="M601" s="251"/>
      <c r="N601" s="252"/>
      <c r="O601" s="252"/>
      <c r="P601" s="252"/>
      <c r="Q601" s="252"/>
      <c r="R601" s="252"/>
      <c r="S601" s="252"/>
      <c r="T601" s="253"/>
      <c r="AT601" s="254" t="s">
        <v>180</v>
      </c>
      <c r="AU601" s="254" t="s">
        <v>81</v>
      </c>
      <c r="AV601" s="15" t="s">
        <v>179</v>
      </c>
      <c r="AW601" s="15" t="s">
        <v>30</v>
      </c>
      <c r="AX601" s="15" t="s">
        <v>81</v>
      </c>
      <c r="AY601" s="254" t="s">
        <v>172</v>
      </c>
    </row>
    <row r="602" spans="1:65" s="2" customFormat="1" ht="16.5" customHeight="1">
      <c r="A602" s="35"/>
      <c r="B602" s="36"/>
      <c r="C602" s="209" t="s">
        <v>546</v>
      </c>
      <c r="D602" s="209" t="s">
        <v>174</v>
      </c>
      <c r="E602" s="210" t="s">
        <v>2211</v>
      </c>
      <c r="F602" s="211" t="s">
        <v>2212</v>
      </c>
      <c r="G602" s="212" t="s">
        <v>177</v>
      </c>
      <c r="H602" s="213">
        <v>8.75</v>
      </c>
      <c r="I602" s="214"/>
      <c r="J602" s="215">
        <f>ROUND(I602*H602,2)</f>
        <v>0</v>
      </c>
      <c r="K602" s="211" t="s">
        <v>1</v>
      </c>
      <c r="L602" s="40"/>
      <c r="M602" s="216" t="s">
        <v>1</v>
      </c>
      <c r="N602" s="217" t="s">
        <v>38</v>
      </c>
      <c r="O602" s="72"/>
      <c r="P602" s="218">
        <f>O602*H602</f>
        <v>0</v>
      </c>
      <c r="Q602" s="218">
        <v>0</v>
      </c>
      <c r="R602" s="218">
        <f>Q602*H602</f>
        <v>0</v>
      </c>
      <c r="S602" s="218">
        <v>0</v>
      </c>
      <c r="T602" s="219">
        <f>S602*H602</f>
        <v>0</v>
      </c>
      <c r="U602" s="35"/>
      <c r="V602" s="35"/>
      <c r="W602" s="35"/>
      <c r="X602" s="35"/>
      <c r="Y602" s="35"/>
      <c r="Z602" s="35"/>
      <c r="AA602" s="35"/>
      <c r="AB602" s="35"/>
      <c r="AC602" s="35"/>
      <c r="AD602" s="35"/>
      <c r="AE602" s="35"/>
      <c r="AR602" s="220" t="s">
        <v>179</v>
      </c>
      <c r="AT602" s="220" t="s">
        <v>174</v>
      </c>
      <c r="AU602" s="220" t="s">
        <v>81</v>
      </c>
      <c r="AY602" s="18" t="s">
        <v>172</v>
      </c>
      <c r="BE602" s="221">
        <f>IF(N602="základní",J602,0)</f>
        <v>0</v>
      </c>
      <c r="BF602" s="221">
        <f>IF(N602="snížená",J602,0)</f>
        <v>0</v>
      </c>
      <c r="BG602" s="221">
        <f>IF(N602="zákl. přenesená",J602,0)</f>
        <v>0</v>
      </c>
      <c r="BH602" s="221">
        <f>IF(N602="sníž. přenesená",J602,0)</f>
        <v>0</v>
      </c>
      <c r="BI602" s="221">
        <f>IF(N602="nulová",J602,0)</f>
        <v>0</v>
      </c>
      <c r="BJ602" s="18" t="s">
        <v>81</v>
      </c>
      <c r="BK602" s="221">
        <f>ROUND(I602*H602,2)</f>
        <v>0</v>
      </c>
      <c r="BL602" s="18" t="s">
        <v>179</v>
      </c>
      <c r="BM602" s="220" t="s">
        <v>883</v>
      </c>
    </row>
    <row r="603" spans="1:65" s="13" customFormat="1">
      <c r="B603" s="222"/>
      <c r="C603" s="223"/>
      <c r="D603" s="224" t="s">
        <v>180</v>
      </c>
      <c r="E603" s="225" t="s">
        <v>1</v>
      </c>
      <c r="F603" s="226" t="s">
        <v>2204</v>
      </c>
      <c r="G603" s="223"/>
      <c r="H603" s="225" t="s">
        <v>1</v>
      </c>
      <c r="I603" s="227"/>
      <c r="J603" s="223"/>
      <c r="K603" s="223"/>
      <c r="L603" s="228"/>
      <c r="M603" s="229"/>
      <c r="N603" s="230"/>
      <c r="O603" s="230"/>
      <c r="P603" s="230"/>
      <c r="Q603" s="230"/>
      <c r="R603" s="230"/>
      <c r="S603" s="230"/>
      <c r="T603" s="231"/>
      <c r="AT603" s="232" t="s">
        <v>180</v>
      </c>
      <c r="AU603" s="232" t="s">
        <v>81</v>
      </c>
      <c r="AV603" s="13" t="s">
        <v>81</v>
      </c>
      <c r="AW603" s="13" t="s">
        <v>30</v>
      </c>
      <c r="AX603" s="13" t="s">
        <v>73</v>
      </c>
      <c r="AY603" s="232" t="s">
        <v>172</v>
      </c>
    </row>
    <row r="604" spans="1:65" s="14" customFormat="1">
      <c r="B604" s="233"/>
      <c r="C604" s="234"/>
      <c r="D604" s="224" t="s">
        <v>180</v>
      </c>
      <c r="E604" s="235" t="s">
        <v>1</v>
      </c>
      <c r="F604" s="236" t="s">
        <v>2205</v>
      </c>
      <c r="G604" s="234"/>
      <c r="H604" s="237">
        <v>1.96</v>
      </c>
      <c r="I604" s="238"/>
      <c r="J604" s="234"/>
      <c r="K604" s="234"/>
      <c r="L604" s="239"/>
      <c r="M604" s="240"/>
      <c r="N604" s="241"/>
      <c r="O604" s="241"/>
      <c r="P604" s="241"/>
      <c r="Q604" s="241"/>
      <c r="R604" s="241"/>
      <c r="S604" s="241"/>
      <c r="T604" s="242"/>
      <c r="AT604" s="243" t="s">
        <v>180</v>
      </c>
      <c r="AU604" s="243" t="s">
        <v>81</v>
      </c>
      <c r="AV604" s="14" t="s">
        <v>83</v>
      </c>
      <c r="AW604" s="14" t="s">
        <v>30</v>
      </c>
      <c r="AX604" s="14" t="s">
        <v>73</v>
      </c>
      <c r="AY604" s="243" t="s">
        <v>172</v>
      </c>
    </row>
    <row r="605" spans="1:65" s="13" customFormat="1">
      <c r="B605" s="222"/>
      <c r="C605" s="223"/>
      <c r="D605" s="224" t="s">
        <v>180</v>
      </c>
      <c r="E605" s="225" t="s">
        <v>1</v>
      </c>
      <c r="F605" s="226" t="s">
        <v>2206</v>
      </c>
      <c r="G605" s="223"/>
      <c r="H605" s="225" t="s">
        <v>1</v>
      </c>
      <c r="I605" s="227"/>
      <c r="J605" s="223"/>
      <c r="K605" s="223"/>
      <c r="L605" s="228"/>
      <c r="M605" s="229"/>
      <c r="N605" s="230"/>
      <c r="O605" s="230"/>
      <c r="P605" s="230"/>
      <c r="Q605" s="230"/>
      <c r="R605" s="230"/>
      <c r="S605" s="230"/>
      <c r="T605" s="231"/>
      <c r="AT605" s="232" t="s">
        <v>180</v>
      </c>
      <c r="AU605" s="232" t="s">
        <v>81</v>
      </c>
      <c r="AV605" s="13" t="s">
        <v>81</v>
      </c>
      <c r="AW605" s="13" t="s">
        <v>30</v>
      </c>
      <c r="AX605" s="13" t="s">
        <v>73</v>
      </c>
      <c r="AY605" s="232" t="s">
        <v>172</v>
      </c>
    </row>
    <row r="606" spans="1:65" s="14" customFormat="1">
      <c r="B606" s="233"/>
      <c r="C606" s="234"/>
      <c r="D606" s="224" t="s">
        <v>180</v>
      </c>
      <c r="E606" s="235" t="s">
        <v>1</v>
      </c>
      <c r="F606" s="236" t="s">
        <v>2207</v>
      </c>
      <c r="G606" s="234"/>
      <c r="H606" s="237">
        <v>6.79</v>
      </c>
      <c r="I606" s="238"/>
      <c r="J606" s="234"/>
      <c r="K606" s="234"/>
      <c r="L606" s="239"/>
      <c r="M606" s="240"/>
      <c r="N606" s="241"/>
      <c r="O606" s="241"/>
      <c r="P606" s="241"/>
      <c r="Q606" s="241"/>
      <c r="R606" s="241"/>
      <c r="S606" s="241"/>
      <c r="T606" s="242"/>
      <c r="AT606" s="243" t="s">
        <v>180</v>
      </c>
      <c r="AU606" s="243" t="s">
        <v>81</v>
      </c>
      <c r="AV606" s="14" t="s">
        <v>83</v>
      </c>
      <c r="AW606" s="14" t="s">
        <v>30</v>
      </c>
      <c r="AX606" s="14" t="s">
        <v>73</v>
      </c>
      <c r="AY606" s="243" t="s">
        <v>172</v>
      </c>
    </row>
    <row r="607" spans="1:65" s="15" customFormat="1">
      <c r="B607" s="244"/>
      <c r="C607" s="245"/>
      <c r="D607" s="224" t="s">
        <v>180</v>
      </c>
      <c r="E607" s="246" t="s">
        <v>1</v>
      </c>
      <c r="F607" s="247" t="s">
        <v>186</v>
      </c>
      <c r="G607" s="245"/>
      <c r="H607" s="248">
        <v>8.75</v>
      </c>
      <c r="I607" s="249"/>
      <c r="J607" s="245"/>
      <c r="K607" s="245"/>
      <c r="L607" s="250"/>
      <c r="M607" s="251"/>
      <c r="N607" s="252"/>
      <c r="O607" s="252"/>
      <c r="P607" s="252"/>
      <c r="Q607" s="252"/>
      <c r="R607" s="252"/>
      <c r="S607" s="252"/>
      <c r="T607" s="253"/>
      <c r="AT607" s="254" t="s">
        <v>180</v>
      </c>
      <c r="AU607" s="254" t="s">
        <v>81</v>
      </c>
      <c r="AV607" s="15" t="s">
        <v>179</v>
      </c>
      <c r="AW607" s="15" t="s">
        <v>30</v>
      </c>
      <c r="AX607" s="15" t="s">
        <v>81</v>
      </c>
      <c r="AY607" s="254" t="s">
        <v>172</v>
      </c>
    </row>
    <row r="608" spans="1:65" s="2" customFormat="1" ht="16.5" customHeight="1">
      <c r="A608" s="35"/>
      <c r="B608" s="36"/>
      <c r="C608" s="209" t="s">
        <v>777</v>
      </c>
      <c r="D608" s="209" t="s">
        <v>174</v>
      </c>
      <c r="E608" s="210" t="s">
        <v>2213</v>
      </c>
      <c r="F608" s="211" t="s">
        <v>2214</v>
      </c>
      <c r="G608" s="212" t="s">
        <v>177</v>
      </c>
      <c r="H608" s="213">
        <v>8.75</v>
      </c>
      <c r="I608" s="214"/>
      <c r="J608" s="215">
        <f>ROUND(I608*H608,2)</f>
        <v>0</v>
      </c>
      <c r="K608" s="211" t="s">
        <v>1</v>
      </c>
      <c r="L608" s="40"/>
      <c r="M608" s="216" t="s">
        <v>1</v>
      </c>
      <c r="N608" s="217" t="s">
        <v>38</v>
      </c>
      <c r="O608" s="72"/>
      <c r="P608" s="218">
        <f>O608*H608</f>
        <v>0</v>
      </c>
      <c r="Q608" s="218">
        <v>0</v>
      </c>
      <c r="R608" s="218">
        <f>Q608*H608</f>
        <v>0</v>
      </c>
      <c r="S608" s="218">
        <v>0</v>
      </c>
      <c r="T608" s="219">
        <f>S608*H608</f>
        <v>0</v>
      </c>
      <c r="U608" s="35"/>
      <c r="V608" s="35"/>
      <c r="W608" s="35"/>
      <c r="X608" s="35"/>
      <c r="Y608" s="35"/>
      <c r="Z608" s="35"/>
      <c r="AA608" s="35"/>
      <c r="AB608" s="35"/>
      <c r="AC608" s="35"/>
      <c r="AD608" s="35"/>
      <c r="AE608" s="35"/>
      <c r="AR608" s="220" t="s">
        <v>179</v>
      </c>
      <c r="AT608" s="220" t="s">
        <v>174</v>
      </c>
      <c r="AU608" s="220" t="s">
        <v>81</v>
      </c>
      <c r="AY608" s="18" t="s">
        <v>172</v>
      </c>
      <c r="BE608" s="221">
        <f>IF(N608="základní",J608,0)</f>
        <v>0</v>
      </c>
      <c r="BF608" s="221">
        <f>IF(N608="snížená",J608,0)</f>
        <v>0</v>
      </c>
      <c r="BG608" s="221">
        <f>IF(N608="zákl. přenesená",J608,0)</f>
        <v>0</v>
      </c>
      <c r="BH608" s="221">
        <f>IF(N608="sníž. přenesená",J608,0)</f>
        <v>0</v>
      </c>
      <c r="BI608" s="221">
        <f>IF(N608="nulová",J608,0)</f>
        <v>0</v>
      </c>
      <c r="BJ608" s="18" t="s">
        <v>81</v>
      </c>
      <c r="BK608" s="221">
        <f>ROUND(I608*H608,2)</f>
        <v>0</v>
      </c>
      <c r="BL608" s="18" t="s">
        <v>179</v>
      </c>
      <c r="BM608" s="220" t="s">
        <v>888</v>
      </c>
    </row>
    <row r="609" spans="1:65" s="13" customFormat="1">
      <c r="B609" s="222"/>
      <c r="C609" s="223"/>
      <c r="D609" s="224" t="s">
        <v>180</v>
      </c>
      <c r="E609" s="225" t="s">
        <v>1</v>
      </c>
      <c r="F609" s="226" t="s">
        <v>2215</v>
      </c>
      <c r="G609" s="223"/>
      <c r="H609" s="225" t="s">
        <v>1</v>
      </c>
      <c r="I609" s="227"/>
      <c r="J609" s="223"/>
      <c r="K609" s="223"/>
      <c r="L609" s="228"/>
      <c r="M609" s="229"/>
      <c r="N609" s="230"/>
      <c r="O609" s="230"/>
      <c r="P609" s="230"/>
      <c r="Q609" s="230"/>
      <c r="R609" s="230"/>
      <c r="S609" s="230"/>
      <c r="T609" s="231"/>
      <c r="AT609" s="232" t="s">
        <v>180</v>
      </c>
      <c r="AU609" s="232" t="s">
        <v>81</v>
      </c>
      <c r="AV609" s="13" t="s">
        <v>81</v>
      </c>
      <c r="AW609" s="13" t="s">
        <v>30</v>
      </c>
      <c r="AX609" s="13" t="s">
        <v>73</v>
      </c>
      <c r="AY609" s="232" t="s">
        <v>172</v>
      </c>
    </row>
    <row r="610" spans="1:65" s="14" customFormat="1">
      <c r="B610" s="233"/>
      <c r="C610" s="234"/>
      <c r="D610" s="224" t="s">
        <v>180</v>
      </c>
      <c r="E610" s="235" t="s">
        <v>1</v>
      </c>
      <c r="F610" s="236" t="s">
        <v>2205</v>
      </c>
      <c r="G610" s="234"/>
      <c r="H610" s="237">
        <v>1.96</v>
      </c>
      <c r="I610" s="238"/>
      <c r="J610" s="234"/>
      <c r="K610" s="234"/>
      <c r="L610" s="239"/>
      <c r="M610" s="240"/>
      <c r="N610" s="241"/>
      <c r="O610" s="241"/>
      <c r="P610" s="241"/>
      <c r="Q610" s="241"/>
      <c r="R610" s="241"/>
      <c r="S610" s="241"/>
      <c r="T610" s="242"/>
      <c r="AT610" s="243" t="s">
        <v>180</v>
      </c>
      <c r="AU610" s="243" t="s">
        <v>81</v>
      </c>
      <c r="AV610" s="14" t="s">
        <v>83</v>
      </c>
      <c r="AW610" s="14" t="s">
        <v>30</v>
      </c>
      <c r="AX610" s="14" t="s">
        <v>73</v>
      </c>
      <c r="AY610" s="243" t="s">
        <v>172</v>
      </c>
    </row>
    <row r="611" spans="1:65" s="13" customFormat="1">
      <c r="B611" s="222"/>
      <c r="C611" s="223"/>
      <c r="D611" s="224" t="s">
        <v>180</v>
      </c>
      <c r="E611" s="225" t="s">
        <v>1</v>
      </c>
      <c r="F611" s="226" t="s">
        <v>2206</v>
      </c>
      <c r="G611" s="223"/>
      <c r="H611" s="225" t="s">
        <v>1</v>
      </c>
      <c r="I611" s="227"/>
      <c r="J611" s="223"/>
      <c r="K611" s="223"/>
      <c r="L611" s="228"/>
      <c r="M611" s="229"/>
      <c r="N611" s="230"/>
      <c r="O611" s="230"/>
      <c r="P611" s="230"/>
      <c r="Q611" s="230"/>
      <c r="R611" s="230"/>
      <c r="S611" s="230"/>
      <c r="T611" s="231"/>
      <c r="AT611" s="232" t="s">
        <v>180</v>
      </c>
      <c r="AU611" s="232" t="s">
        <v>81</v>
      </c>
      <c r="AV611" s="13" t="s">
        <v>81</v>
      </c>
      <c r="AW611" s="13" t="s">
        <v>30</v>
      </c>
      <c r="AX611" s="13" t="s">
        <v>73</v>
      </c>
      <c r="AY611" s="232" t="s">
        <v>172</v>
      </c>
    </row>
    <row r="612" spans="1:65" s="14" customFormat="1">
      <c r="B612" s="233"/>
      <c r="C612" s="234"/>
      <c r="D612" s="224" t="s">
        <v>180</v>
      </c>
      <c r="E612" s="235" t="s">
        <v>1</v>
      </c>
      <c r="F612" s="236" t="s">
        <v>2207</v>
      </c>
      <c r="G612" s="234"/>
      <c r="H612" s="237">
        <v>6.79</v>
      </c>
      <c r="I612" s="238"/>
      <c r="J612" s="234"/>
      <c r="K612" s="234"/>
      <c r="L612" s="239"/>
      <c r="M612" s="240"/>
      <c r="N612" s="241"/>
      <c r="O612" s="241"/>
      <c r="P612" s="241"/>
      <c r="Q612" s="241"/>
      <c r="R612" s="241"/>
      <c r="S612" s="241"/>
      <c r="T612" s="242"/>
      <c r="AT612" s="243" t="s">
        <v>180</v>
      </c>
      <c r="AU612" s="243" t="s">
        <v>81</v>
      </c>
      <c r="AV612" s="14" t="s">
        <v>83</v>
      </c>
      <c r="AW612" s="14" t="s">
        <v>30</v>
      </c>
      <c r="AX612" s="14" t="s">
        <v>73</v>
      </c>
      <c r="AY612" s="243" t="s">
        <v>172</v>
      </c>
    </row>
    <row r="613" spans="1:65" s="15" customFormat="1">
      <c r="B613" s="244"/>
      <c r="C613" s="245"/>
      <c r="D613" s="224" t="s">
        <v>180</v>
      </c>
      <c r="E613" s="246" t="s">
        <v>1</v>
      </c>
      <c r="F613" s="247" t="s">
        <v>186</v>
      </c>
      <c r="G613" s="245"/>
      <c r="H613" s="248">
        <v>8.75</v>
      </c>
      <c r="I613" s="249"/>
      <c r="J613" s="245"/>
      <c r="K613" s="245"/>
      <c r="L613" s="250"/>
      <c r="M613" s="251"/>
      <c r="N613" s="252"/>
      <c r="O613" s="252"/>
      <c r="P613" s="252"/>
      <c r="Q613" s="252"/>
      <c r="R613" s="252"/>
      <c r="S613" s="252"/>
      <c r="T613" s="253"/>
      <c r="AT613" s="254" t="s">
        <v>180</v>
      </c>
      <c r="AU613" s="254" t="s">
        <v>81</v>
      </c>
      <c r="AV613" s="15" t="s">
        <v>179</v>
      </c>
      <c r="AW613" s="15" t="s">
        <v>30</v>
      </c>
      <c r="AX613" s="15" t="s">
        <v>81</v>
      </c>
      <c r="AY613" s="254" t="s">
        <v>172</v>
      </c>
    </row>
    <row r="614" spans="1:65" s="2" customFormat="1" ht="16.5" customHeight="1">
      <c r="A614" s="35"/>
      <c r="B614" s="36"/>
      <c r="C614" s="209" t="s">
        <v>550</v>
      </c>
      <c r="D614" s="209" t="s">
        <v>174</v>
      </c>
      <c r="E614" s="210" t="s">
        <v>2216</v>
      </c>
      <c r="F614" s="211" t="s">
        <v>2217</v>
      </c>
      <c r="G614" s="212" t="s">
        <v>177</v>
      </c>
      <c r="H614" s="213">
        <v>8.75</v>
      </c>
      <c r="I614" s="214"/>
      <c r="J614" s="215">
        <f>ROUND(I614*H614,2)</f>
        <v>0</v>
      </c>
      <c r="K614" s="211" t="s">
        <v>1</v>
      </c>
      <c r="L614" s="40"/>
      <c r="M614" s="216" t="s">
        <v>1</v>
      </c>
      <c r="N614" s="217" t="s">
        <v>38</v>
      </c>
      <c r="O614" s="72"/>
      <c r="P614" s="218">
        <f>O614*H614</f>
        <v>0</v>
      </c>
      <c r="Q614" s="218">
        <v>0</v>
      </c>
      <c r="R614" s="218">
        <f>Q614*H614</f>
        <v>0</v>
      </c>
      <c r="S614" s="218">
        <v>0</v>
      </c>
      <c r="T614" s="219">
        <f>S614*H614</f>
        <v>0</v>
      </c>
      <c r="U614" s="35"/>
      <c r="V614" s="35"/>
      <c r="W614" s="35"/>
      <c r="X614" s="35"/>
      <c r="Y614" s="35"/>
      <c r="Z614" s="35"/>
      <c r="AA614" s="35"/>
      <c r="AB614" s="35"/>
      <c r="AC614" s="35"/>
      <c r="AD614" s="35"/>
      <c r="AE614" s="35"/>
      <c r="AR614" s="220" t="s">
        <v>179</v>
      </c>
      <c r="AT614" s="220" t="s">
        <v>174</v>
      </c>
      <c r="AU614" s="220" t="s">
        <v>81</v>
      </c>
      <c r="AY614" s="18" t="s">
        <v>172</v>
      </c>
      <c r="BE614" s="221">
        <f>IF(N614="základní",J614,0)</f>
        <v>0</v>
      </c>
      <c r="BF614" s="221">
        <f>IF(N614="snížená",J614,0)</f>
        <v>0</v>
      </c>
      <c r="BG614" s="221">
        <f>IF(N614="zákl. přenesená",J614,0)</f>
        <v>0</v>
      </c>
      <c r="BH614" s="221">
        <f>IF(N614="sníž. přenesená",J614,0)</f>
        <v>0</v>
      </c>
      <c r="BI614" s="221">
        <f>IF(N614="nulová",J614,0)</f>
        <v>0</v>
      </c>
      <c r="BJ614" s="18" t="s">
        <v>81</v>
      </c>
      <c r="BK614" s="221">
        <f>ROUND(I614*H614,2)</f>
        <v>0</v>
      </c>
      <c r="BL614" s="18" t="s">
        <v>179</v>
      </c>
      <c r="BM614" s="220" t="s">
        <v>891</v>
      </c>
    </row>
    <row r="615" spans="1:65" s="13" customFormat="1">
      <c r="B615" s="222"/>
      <c r="C615" s="223"/>
      <c r="D615" s="224" t="s">
        <v>180</v>
      </c>
      <c r="E615" s="225" t="s">
        <v>1</v>
      </c>
      <c r="F615" s="226" t="s">
        <v>2215</v>
      </c>
      <c r="G615" s="223"/>
      <c r="H615" s="225" t="s">
        <v>1</v>
      </c>
      <c r="I615" s="227"/>
      <c r="J615" s="223"/>
      <c r="K615" s="223"/>
      <c r="L615" s="228"/>
      <c r="M615" s="229"/>
      <c r="N615" s="230"/>
      <c r="O615" s="230"/>
      <c r="P615" s="230"/>
      <c r="Q615" s="230"/>
      <c r="R615" s="230"/>
      <c r="S615" s="230"/>
      <c r="T615" s="231"/>
      <c r="AT615" s="232" t="s">
        <v>180</v>
      </c>
      <c r="AU615" s="232" t="s">
        <v>81</v>
      </c>
      <c r="AV615" s="13" t="s">
        <v>81</v>
      </c>
      <c r="AW615" s="13" t="s">
        <v>30</v>
      </c>
      <c r="AX615" s="13" t="s">
        <v>73</v>
      </c>
      <c r="AY615" s="232" t="s">
        <v>172</v>
      </c>
    </row>
    <row r="616" spans="1:65" s="14" customFormat="1">
      <c r="B616" s="233"/>
      <c r="C616" s="234"/>
      <c r="D616" s="224" t="s">
        <v>180</v>
      </c>
      <c r="E616" s="235" t="s">
        <v>1</v>
      </c>
      <c r="F616" s="236" t="s">
        <v>2205</v>
      </c>
      <c r="G616" s="234"/>
      <c r="H616" s="237">
        <v>1.96</v>
      </c>
      <c r="I616" s="238"/>
      <c r="J616" s="234"/>
      <c r="K616" s="234"/>
      <c r="L616" s="239"/>
      <c r="M616" s="240"/>
      <c r="N616" s="241"/>
      <c r="O616" s="241"/>
      <c r="P616" s="241"/>
      <c r="Q616" s="241"/>
      <c r="R616" s="241"/>
      <c r="S616" s="241"/>
      <c r="T616" s="242"/>
      <c r="AT616" s="243" t="s">
        <v>180</v>
      </c>
      <c r="AU616" s="243" t="s">
        <v>81</v>
      </c>
      <c r="AV616" s="14" t="s">
        <v>83</v>
      </c>
      <c r="AW616" s="14" t="s">
        <v>30</v>
      </c>
      <c r="AX616" s="14" t="s">
        <v>73</v>
      </c>
      <c r="AY616" s="243" t="s">
        <v>172</v>
      </c>
    </row>
    <row r="617" spans="1:65" s="13" customFormat="1">
      <c r="B617" s="222"/>
      <c r="C617" s="223"/>
      <c r="D617" s="224" t="s">
        <v>180</v>
      </c>
      <c r="E617" s="225" t="s">
        <v>1</v>
      </c>
      <c r="F617" s="226" t="s">
        <v>2206</v>
      </c>
      <c r="G617" s="223"/>
      <c r="H617" s="225" t="s">
        <v>1</v>
      </c>
      <c r="I617" s="227"/>
      <c r="J617" s="223"/>
      <c r="K617" s="223"/>
      <c r="L617" s="228"/>
      <c r="M617" s="229"/>
      <c r="N617" s="230"/>
      <c r="O617" s="230"/>
      <c r="P617" s="230"/>
      <c r="Q617" s="230"/>
      <c r="R617" s="230"/>
      <c r="S617" s="230"/>
      <c r="T617" s="231"/>
      <c r="AT617" s="232" t="s">
        <v>180</v>
      </c>
      <c r="AU617" s="232" t="s">
        <v>81</v>
      </c>
      <c r="AV617" s="13" t="s">
        <v>81</v>
      </c>
      <c r="AW617" s="13" t="s">
        <v>30</v>
      </c>
      <c r="AX617" s="13" t="s">
        <v>73</v>
      </c>
      <c r="AY617" s="232" t="s">
        <v>172</v>
      </c>
    </row>
    <row r="618" spans="1:65" s="14" customFormat="1">
      <c r="B618" s="233"/>
      <c r="C618" s="234"/>
      <c r="D618" s="224" t="s">
        <v>180</v>
      </c>
      <c r="E618" s="235" t="s">
        <v>1</v>
      </c>
      <c r="F618" s="236" t="s">
        <v>2207</v>
      </c>
      <c r="G618" s="234"/>
      <c r="H618" s="237">
        <v>6.79</v>
      </c>
      <c r="I618" s="238"/>
      <c r="J618" s="234"/>
      <c r="K618" s="234"/>
      <c r="L618" s="239"/>
      <c r="M618" s="240"/>
      <c r="N618" s="241"/>
      <c r="O618" s="241"/>
      <c r="P618" s="241"/>
      <c r="Q618" s="241"/>
      <c r="R618" s="241"/>
      <c r="S618" s="241"/>
      <c r="T618" s="242"/>
      <c r="AT618" s="243" t="s">
        <v>180</v>
      </c>
      <c r="AU618" s="243" t="s">
        <v>81</v>
      </c>
      <c r="AV618" s="14" t="s">
        <v>83</v>
      </c>
      <c r="AW618" s="14" t="s">
        <v>30</v>
      </c>
      <c r="AX618" s="14" t="s">
        <v>73</v>
      </c>
      <c r="AY618" s="243" t="s">
        <v>172</v>
      </c>
    </row>
    <row r="619" spans="1:65" s="15" customFormat="1">
      <c r="B619" s="244"/>
      <c r="C619" s="245"/>
      <c r="D619" s="224" t="s">
        <v>180</v>
      </c>
      <c r="E619" s="246" t="s">
        <v>1</v>
      </c>
      <c r="F619" s="247" t="s">
        <v>186</v>
      </c>
      <c r="G619" s="245"/>
      <c r="H619" s="248">
        <v>8.75</v>
      </c>
      <c r="I619" s="249"/>
      <c r="J619" s="245"/>
      <c r="K619" s="245"/>
      <c r="L619" s="250"/>
      <c r="M619" s="251"/>
      <c r="N619" s="252"/>
      <c r="O619" s="252"/>
      <c r="P619" s="252"/>
      <c r="Q619" s="252"/>
      <c r="R619" s="252"/>
      <c r="S619" s="252"/>
      <c r="T619" s="253"/>
      <c r="AT619" s="254" t="s">
        <v>180</v>
      </c>
      <c r="AU619" s="254" t="s">
        <v>81</v>
      </c>
      <c r="AV619" s="15" t="s">
        <v>179</v>
      </c>
      <c r="AW619" s="15" t="s">
        <v>30</v>
      </c>
      <c r="AX619" s="15" t="s">
        <v>81</v>
      </c>
      <c r="AY619" s="254" t="s">
        <v>172</v>
      </c>
    </row>
    <row r="620" spans="1:65" s="2" customFormat="1" ht="16.5" customHeight="1">
      <c r="A620" s="35"/>
      <c r="B620" s="36"/>
      <c r="C620" s="209" t="s">
        <v>784</v>
      </c>
      <c r="D620" s="209" t="s">
        <v>174</v>
      </c>
      <c r="E620" s="210" t="s">
        <v>2218</v>
      </c>
      <c r="F620" s="211" t="s">
        <v>2219</v>
      </c>
      <c r="G620" s="212" t="s">
        <v>531</v>
      </c>
      <c r="H620" s="213">
        <v>28</v>
      </c>
      <c r="I620" s="214"/>
      <c r="J620" s="215">
        <f>ROUND(I620*H620,2)</f>
        <v>0</v>
      </c>
      <c r="K620" s="211" t="s">
        <v>1</v>
      </c>
      <c r="L620" s="40"/>
      <c r="M620" s="216" t="s">
        <v>1</v>
      </c>
      <c r="N620" s="217" t="s">
        <v>38</v>
      </c>
      <c r="O620" s="72"/>
      <c r="P620" s="218">
        <f>O620*H620</f>
        <v>0</v>
      </c>
      <c r="Q620" s="218">
        <v>0</v>
      </c>
      <c r="R620" s="218">
        <f>Q620*H620</f>
        <v>0</v>
      </c>
      <c r="S620" s="218">
        <v>0</v>
      </c>
      <c r="T620" s="219">
        <f>S620*H620</f>
        <v>0</v>
      </c>
      <c r="U620" s="35"/>
      <c r="V620" s="35"/>
      <c r="W620" s="35"/>
      <c r="X620" s="35"/>
      <c r="Y620" s="35"/>
      <c r="Z620" s="35"/>
      <c r="AA620" s="35"/>
      <c r="AB620" s="35"/>
      <c r="AC620" s="35"/>
      <c r="AD620" s="35"/>
      <c r="AE620" s="35"/>
      <c r="AR620" s="220" t="s">
        <v>179</v>
      </c>
      <c r="AT620" s="220" t="s">
        <v>174</v>
      </c>
      <c r="AU620" s="220" t="s">
        <v>81</v>
      </c>
      <c r="AY620" s="18" t="s">
        <v>172</v>
      </c>
      <c r="BE620" s="221">
        <f>IF(N620="základní",J620,0)</f>
        <v>0</v>
      </c>
      <c r="BF620" s="221">
        <f>IF(N620="snížená",J620,0)</f>
        <v>0</v>
      </c>
      <c r="BG620" s="221">
        <f>IF(N620="zákl. přenesená",J620,0)</f>
        <v>0</v>
      </c>
      <c r="BH620" s="221">
        <f>IF(N620="sníž. přenesená",J620,0)</f>
        <v>0</v>
      </c>
      <c r="BI620" s="221">
        <f>IF(N620="nulová",J620,0)</f>
        <v>0</v>
      </c>
      <c r="BJ620" s="18" t="s">
        <v>81</v>
      </c>
      <c r="BK620" s="221">
        <f>ROUND(I620*H620,2)</f>
        <v>0</v>
      </c>
      <c r="BL620" s="18" t="s">
        <v>179</v>
      </c>
      <c r="BM620" s="220" t="s">
        <v>902</v>
      </c>
    </row>
    <row r="621" spans="1:65" s="13" customFormat="1">
      <c r="B621" s="222"/>
      <c r="C621" s="223"/>
      <c r="D621" s="224" t="s">
        <v>180</v>
      </c>
      <c r="E621" s="225" t="s">
        <v>1</v>
      </c>
      <c r="F621" s="226" t="s">
        <v>2220</v>
      </c>
      <c r="G621" s="223"/>
      <c r="H621" s="225" t="s">
        <v>1</v>
      </c>
      <c r="I621" s="227"/>
      <c r="J621" s="223"/>
      <c r="K621" s="223"/>
      <c r="L621" s="228"/>
      <c r="M621" s="229"/>
      <c r="N621" s="230"/>
      <c r="O621" s="230"/>
      <c r="P621" s="230"/>
      <c r="Q621" s="230"/>
      <c r="R621" s="230"/>
      <c r="S621" s="230"/>
      <c r="T621" s="231"/>
      <c r="AT621" s="232" t="s">
        <v>180</v>
      </c>
      <c r="AU621" s="232" t="s">
        <v>81</v>
      </c>
      <c r="AV621" s="13" t="s">
        <v>81</v>
      </c>
      <c r="AW621" s="13" t="s">
        <v>30</v>
      </c>
      <c r="AX621" s="13" t="s">
        <v>73</v>
      </c>
      <c r="AY621" s="232" t="s">
        <v>172</v>
      </c>
    </row>
    <row r="622" spans="1:65" s="14" customFormat="1">
      <c r="B622" s="233"/>
      <c r="C622" s="234"/>
      <c r="D622" s="224" t="s">
        <v>180</v>
      </c>
      <c r="E622" s="235" t="s">
        <v>1</v>
      </c>
      <c r="F622" s="236" t="s">
        <v>255</v>
      </c>
      <c r="G622" s="234"/>
      <c r="H622" s="237">
        <v>28</v>
      </c>
      <c r="I622" s="238"/>
      <c r="J622" s="234"/>
      <c r="K622" s="234"/>
      <c r="L622" s="239"/>
      <c r="M622" s="240"/>
      <c r="N622" s="241"/>
      <c r="O622" s="241"/>
      <c r="P622" s="241"/>
      <c r="Q622" s="241"/>
      <c r="R622" s="241"/>
      <c r="S622" s="241"/>
      <c r="T622" s="242"/>
      <c r="AT622" s="243" t="s">
        <v>180</v>
      </c>
      <c r="AU622" s="243" t="s">
        <v>81</v>
      </c>
      <c r="AV622" s="14" t="s">
        <v>83</v>
      </c>
      <c r="AW622" s="14" t="s">
        <v>30</v>
      </c>
      <c r="AX622" s="14" t="s">
        <v>73</v>
      </c>
      <c r="AY622" s="243" t="s">
        <v>172</v>
      </c>
    </row>
    <row r="623" spans="1:65" s="15" customFormat="1">
      <c r="B623" s="244"/>
      <c r="C623" s="245"/>
      <c r="D623" s="224" t="s">
        <v>180</v>
      </c>
      <c r="E623" s="246" t="s">
        <v>1</v>
      </c>
      <c r="F623" s="247" t="s">
        <v>186</v>
      </c>
      <c r="G623" s="245"/>
      <c r="H623" s="248">
        <v>28</v>
      </c>
      <c r="I623" s="249"/>
      <c r="J623" s="245"/>
      <c r="K623" s="245"/>
      <c r="L623" s="250"/>
      <c r="M623" s="251"/>
      <c r="N623" s="252"/>
      <c r="O623" s="252"/>
      <c r="P623" s="252"/>
      <c r="Q623" s="252"/>
      <c r="R623" s="252"/>
      <c r="S623" s="252"/>
      <c r="T623" s="253"/>
      <c r="AT623" s="254" t="s">
        <v>180</v>
      </c>
      <c r="AU623" s="254" t="s">
        <v>81</v>
      </c>
      <c r="AV623" s="15" t="s">
        <v>179</v>
      </c>
      <c r="AW623" s="15" t="s">
        <v>30</v>
      </c>
      <c r="AX623" s="15" t="s">
        <v>81</v>
      </c>
      <c r="AY623" s="254" t="s">
        <v>172</v>
      </c>
    </row>
    <row r="624" spans="1:65" s="2" customFormat="1" ht="16.5" customHeight="1">
      <c r="A624" s="35"/>
      <c r="B624" s="36"/>
      <c r="C624" s="209" t="s">
        <v>581</v>
      </c>
      <c r="D624" s="209" t="s">
        <v>174</v>
      </c>
      <c r="E624" s="210" t="s">
        <v>2221</v>
      </c>
      <c r="F624" s="211" t="s">
        <v>2222</v>
      </c>
      <c r="G624" s="212" t="s">
        <v>531</v>
      </c>
      <c r="H624" s="213">
        <v>97</v>
      </c>
      <c r="I624" s="214"/>
      <c r="J624" s="215">
        <f>ROUND(I624*H624,2)</f>
        <v>0</v>
      </c>
      <c r="K624" s="211" t="s">
        <v>1</v>
      </c>
      <c r="L624" s="40"/>
      <c r="M624" s="216" t="s">
        <v>1</v>
      </c>
      <c r="N624" s="217" t="s">
        <v>38</v>
      </c>
      <c r="O624" s="72"/>
      <c r="P624" s="218">
        <f>O624*H624</f>
        <v>0</v>
      </c>
      <c r="Q624" s="218">
        <v>0</v>
      </c>
      <c r="R624" s="218">
        <f>Q624*H624</f>
        <v>0</v>
      </c>
      <c r="S624" s="218">
        <v>0</v>
      </c>
      <c r="T624" s="219">
        <f>S624*H624</f>
        <v>0</v>
      </c>
      <c r="U624" s="35"/>
      <c r="V624" s="35"/>
      <c r="W624" s="35"/>
      <c r="X624" s="35"/>
      <c r="Y624" s="35"/>
      <c r="Z624" s="35"/>
      <c r="AA624" s="35"/>
      <c r="AB624" s="35"/>
      <c r="AC624" s="35"/>
      <c r="AD624" s="35"/>
      <c r="AE624" s="35"/>
      <c r="AR624" s="220" t="s">
        <v>179</v>
      </c>
      <c r="AT624" s="220" t="s">
        <v>174</v>
      </c>
      <c r="AU624" s="220" t="s">
        <v>81</v>
      </c>
      <c r="AY624" s="18" t="s">
        <v>172</v>
      </c>
      <c r="BE624" s="221">
        <f>IF(N624="základní",J624,0)</f>
        <v>0</v>
      </c>
      <c r="BF624" s="221">
        <f>IF(N624="snížená",J624,0)</f>
        <v>0</v>
      </c>
      <c r="BG624" s="221">
        <f>IF(N624="zákl. přenesená",J624,0)</f>
        <v>0</v>
      </c>
      <c r="BH624" s="221">
        <f>IF(N624="sníž. přenesená",J624,0)</f>
        <v>0</v>
      </c>
      <c r="BI624" s="221">
        <f>IF(N624="nulová",J624,0)</f>
        <v>0</v>
      </c>
      <c r="BJ624" s="18" t="s">
        <v>81</v>
      </c>
      <c r="BK624" s="221">
        <f>ROUND(I624*H624,2)</f>
        <v>0</v>
      </c>
      <c r="BL624" s="18" t="s">
        <v>179</v>
      </c>
      <c r="BM624" s="220" t="s">
        <v>905</v>
      </c>
    </row>
    <row r="625" spans="1:65" s="13" customFormat="1">
      <c r="B625" s="222"/>
      <c r="C625" s="223"/>
      <c r="D625" s="224" t="s">
        <v>180</v>
      </c>
      <c r="E625" s="225" t="s">
        <v>1</v>
      </c>
      <c r="F625" s="226" t="s">
        <v>2223</v>
      </c>
      <c r="G625" s="223"/>
      <c r="H625" s="225" t="s">
        <v>1</v>
      </c>
      <c r="I625" s="227"/>
      <c r="J625" s="223"/>
      <c r="K625" s="223"/>
      <c r="L625" s="228"/>
      <c r="M625" s="229"/>
      <c r="N625" s="230"/>
      <c r="O625" s="230"/>
      <c r="P625" s="230"/>
      <c r="Q625" s="230"/>
      <c r="R625" s="230"/>
      <c r="S625" s="230"/>
      <c r="T625" s="231"/>
      <c r="AT625" s="232" t="s">
        <v>180</v>
      </c>
      <c r="AU625" s="232" t="s">
        <v>81</v>
      </c>
      <c r="AV625" s="13" t="s">
        <v>81</v>
      </c>
      <c r="AW625" s="13" t="s">
        <v>30</v>
      </c>
      <c r="AX625" s="13" t="s">
        <v>73</v>
      </c>
      <c r="AY625" s="232" t="s">
        <v>172</v>
      </c>
    </row>
    <row r="626" spans="1:65" s="14" customFormat="1">
      <c r="B626" s="233"/>
      <c r="C626" s="234"/>
      <c r="D626" s="224" t="s">
        <v>180</v>
      </c>
      <c r="E626" s="235" t="s">
        <v>1</v>
      </c>
      <c r="F626" s="236" t="s">
        <v>534</v>
      </c>
      <c r="G626" s="234"/>
      <c r="H626" s="237">
        <v>97</v>
      </c>
      <c r="I626" s="238"/>
      <c r="J626" s="234"/>
      <c r="K626" s="234"/>
      <c r="L626" s="239"/>
      <c r="M626" s="240"/>
      <c r="N626" s="241"/>
      <c r="O626" s="241"/>
      <c r="P626" s="241"/>
      <c r="Q626" s="241"/>
      <c r="R626" s="241"/>
      <c r="S626" s="241"/>
      <c r="T626" s="242"/>
      <c r="AT626" s="243" t="s">
        <v>180</v>
      </c>
      <c r="AU626" s="243" t="s">
        <v>81</v>
      </c>
      <c r="AV626" s="14" t="s">
        <v>83</v>
      </c>
      <c r="AW626" s="14" t="s">
        <v>30</v>
      </c>
      <c r="AX626" s="14" t="s">
        <v>73</v>
      </c>
      <c r="AY626" s="243" t="s">
        <v>172</v>
      </c>
    </row>
    <row r="627" spans="1:65" s="15" customFormat="1">
      <c r="B627" s="244"/>
      <c r="C627" s="245"/>
      <c r="D627" s="224" t="s">
        <v>180</v>
      </c>
      <c r="E627" s="246" t="s">
        <v>1</v>
      </c>
      <c r="F627" s="247" t="s">
        <v>186</v>
      </c>
      <c r="G627" s="245"/>
      <c r="H627" s="248">
        <v>97</v>
      </c>
      <c r="I627" s="249"/>
      <c r="J627" s="245"/>
      <c r="K627" s="245"/>
      <c r="L627" s="250"/>
      <c r="M627" s="251"/>
      <c r="N627" s="252"/>
      <c r="O627" s="252"/>
      <c r="P627" s="252"/>
      <c r="Q627" s="252"/>
      <c r="R627" s="252"/>
      <c r="S627" s="252"/>
      <c r="T627" s="253"/>
      <c r="AT627" s="254" t="s">
        <v>180</v>
      </c>
      <c r="AU627" s="254" t="s">
        <v>81</v>
      </c>
      <c r="AV627" s="15" t="s">
        <v>179</v>
      </c>
      <c r="AW627" s="15" t="s">
        <v>30</v>
      </c>
      <c r="AX627" s="15" t="s">
        <v>81</v>
      </c>
      <c r="AY627" s="254" t="s">
        <v>172</v>
      </c>
    </row>
    <row r="628" spans="1:65" s="2" customFormat="1" ht="33" customHeight="1">
      <c r="A628" s="35"/>
      <c r="B628" s="36"/>
      <c r="C628" s="255" t="s">
        <v>791</v>
      </c>
      <c r="D628" s="255" t="s">
        <v>358</v>
      </c>
      <c r="E628" s="256" t="s">
        <v>2224</v>
      </c>
      <c r="F628" s="257" t="s">
        <v>2225</v>
      </c>
      <c r="G628" s="258" t="s">
        <v>531</v>
      </c>
      <c r="H628" s="259">
        <v>5</v>
      </c>
      <c r="I628" s="260"/>
      <c r="J628" s="261">
        <f>ROUND(I628*H628,2)</f>
        <v>0</v>
      </c>
      <c r="K628" s="257" t="s">
        <v>1</v>
      </c>
      <c r="L628" s="262"/>
      <c r="M628" s="263" t="s">
        <v>1</v>
      </c>
      <c r="N628" s="264" t="s">
        <v>38</v>
      </c>
      <c r="O628" s="72"/>
      <c r="P628" s="218">
        <f>O628*H628</f>
        <v>0</v>
      </c>
      <c r="Q628" s="218">
        <v>0</v>
      </c>
      <c r="R628" s="218">
        <f>Q628*H628</f>
        <v>0</v>
      </c>
      <c r="S628" s="218">
        <v>0</v>
      </c>
      <c r="T628" s="219">
        <f>S628*H628</f>
        <v>0</v>
      </c>
      <c r="U628" s="35"/>
      <c r="V628" s="35"/>
      <c r="W628" s="35"/>
      <c r="X628" s="35"/>
      <c r="Y628" s="35"/>
      <c r="Z628" s="35"/>
      <c r="AA628" s="35"/>
      <c r="AB628" s="35"/>
      <c r="AC628" s="35"/>
      <c r="AD628" s="35"/>
      <c r="AE628" s="35"/>
      <c r="AR628" s="220" t="s">
        <v>205</v>
      </c>
      <c r="AT628" s="220" t="s">
        <v>358</v>
      </c>
      <c r="AU628" s="220" t="s">
        <v>81</v>
      </c>
      <c r="AY628" s="18" t="s">
        <v>172</v>
      </c>
      <c r="BE628" s="221">
        <f>IF(N628="základní",J628,0)</f>
        <v>0</v>
      </c>
      <c r="BF628" s="221">
        <f>IF(N628="snížená",J628,0)</f>
        <v>0</v>
      </c>
      <c r="BG628" s="221">
        <f>IF(N628="zákl. přenesená",J628,0)</f>
        <v>0</v>
      </c>
      <c r="BH628" s="221">
        <f>IF(N628="sníž. přenesená",J628,0)</f>
        <v>0</v>
      </c>
      <c r="BI628" s="221">
        <f>IF(N628="nulová",J628,0)</f>
        <v>0</v>
      </c>
      <c r="BJ628" s="18" t="s">
        <v>81</v>
      </c>
      <c r="BK628" s="221">
        <f>ROUND(I628*H628,2)</f>
        <v>0</v>
      </c>
      <c r="BL628" s="18" t="s">
        <v>179</v>
      </c>
      <c r="BM628" s="220" t="s">
        <v>2226</v>
      </c>
    </row>
    <row r="629" spans="1:65" s="13" customFormat="1">
      <c r="B629" s="222"/>
      <c r="C629" s="223"/>
      <c r="D629" s="224" t="s">
        <v>180</v>
      </c>
      <c r="E629" s="225" t="s">
        <v>1</v>
      </c>
      <c r="F629" s="226" t="s">
        <v>2220</v>
      </c>
      <c r="G629" s="223"/>
      <c r="H629" s="225" t="s">
        <v>1</v>
      </c>
      <c r="I629" s="227"/>
      <c r="J629" s="223"/>
      <c r="K629" s="223"/>
      <c r="L629" s="228"/>
      <c r="M629" s="229"/>
      <c r="N629" s="230"/>
      <c r="O629" s="230"/>
      <c r="P629" s="230"/>
      <c r="Q629" s="230"/>
      <c r="R629" s="230"/>
      <c r="S629" s="230"/>
      <c r="T629" s="231"/>
      <c r="AT629" s="232" t="s">
        <v>180</v>
      </c>
      <c r="AU629" s="232" t="s">
        <v>81</v>
      </c>
      <c r="AV629" s="13" t="s">
        <v>81</v>
      </c>
      <c r="AW629" s="13" t="s">
        <v>30</v>
      </c>
      <c r="AX629" s="13" t="s">
        <v>73</v>
      </c>
      <c r="AY629" s="232" t="s">
        <v>172</v>
      </c>
    </row>
    <row r="630" spans="1:65" s="14" customFormat="1">
      <c r="B630" s="233"/>
      <c r="C630" s="234"/>
      <c r="D630" s="224" t="s">
        <v>180</v>
      </c>
      <c r="E630" s="235" t="s">
        <v>1</v>
      </c>
      <c r="F630" s="236" t="s">
        <v>83</v>
      </c>
      <c r="G630" s="234"/>
      <c r="H630" s="237">
        <v>2</v>
      </c>
      <c r="I630" s="238"/>
      <c r="J630" s="234"/>
      <c r="K630" s="234"/>
      <c r="L630" s="239"/>
      <c r="M630" s="240"/>
      <c r="N630" s="241"/>
      <c r="O630" s="241"/>
      <c r="P630" s="241"/>
      <c r="Q630" s="241"/>
      <c r="R630" s="241"/>
      <c r="S630" s="241"/>
      <c r="T630" s="242"/>
      <c r="AT630" s="243" t="s">
        <v>180</v>
      </c>
      <c r="AU630" s="243" t="s">
        <v>81</v>
      </c>
      <c r="AV630" s="14" t="s">
        <v>83</v>
      </c>
      <c r="AW630" s="14" t="s">
        <v>30</v>
      </c>
      <c r="AX630" s="14" t="s">
        <v>73</v>
      </c>
      <c r="AY630" s="243" t="s">
        <v>172</v>
      </c>
    </row>
    <row r="631" spans="1:65" s="13" customFormat="1">
      <c r="B631" s="222"/>
      <c r="C631" s="223"/>
      <c r="D631" s="224" t="s">
        <v>180</v>
      </c>
      <c r="E631" s="225" t="s">
        <v>1</v>
      </c>
      <c r="F631" s="226" t="s">
        <v>2223</v>
      </c>
      <c r="G631" s="223"/>
      <c r="H631" s="225" t="s">
        <v>1</v>
      </c>
      <c r="I631" s="227"/>
      <c r="J631" s="223"/>
      <c r="K631" s="223"/>
      <c r="L631" s="228"/>
      <c r="M631" s="229"/>
      <c r="N631" s="230"/>
      <c r="O631" s="230"/>
      <c r="P631" s="230"/>
      <c r="Q631" s="230"/>
      <c r="R631" s="230"/>
      <c r="S631" s="230"/>
      <c r="T631" s="231"/>
      <c r="AT631" s="232" t="s">
        <v>180</v>
      </c>
      <c r="AU631" s="232" t="s">
        <v>81</v>
      </c>
      <c r="AV631" s="13" t="s">
        <v>81</v>
      </c>
      <c r="AW631" s="13" t="s">
        <v>30</v>
      </c>
      <c r="AX631" s="13" t="s">
        <v>73</v>
      </c>
      <c r="AY631" s="232" t="s">
        <v>172</v>
      </c>
    </row>
    <row r="632" spans="1:65" s="14" customFormat="1">
      <c r="B632" s="233"/>
      <c r="C632" s="234"/>
      <c r="D632" s="224" t="s">
        <v>180</v>
      </c>
      <c r="E632" s="235" t="s">
        <v>1</v>
      </c>
      <c r="F632" s="236" t="s">
        <v>192</v>
      </c>
      <c r="G632" s="234"/>
      <c r="H632" s="237">
        <v>3</v>
      </c>
      <c r="I632" s="238"/>
      <c r="J632" s="234"/>
      <c r="K632" s="234"/>
      <c r="L632" s="239"/>
      <c r="M632" s="240"/>
      <c r="N632" s="241"/>
      <c r="O632" s="241"/>
      <c r="P632" s="241"/>
      <c r="Q632" s="241"/>
      <c r="R632" s="241"/>
      <c r="S632" s="241"/>
      <c r="T632" s="242"/>
      <c r="AT632" s="243" t="s">
        <v>180</v>
      </c>
      <c r="AU632" s="243" t="s">
        <v>81</v>
      </c>
      <c r="AV632" s="14" t="s">
        <v>83</v>
      </c>
      <c r="AW632" s="14" t="s">
        <v>30</v>
      </c>
      <c r="AX632" s="14" t="s">
        <v>73</v>
      </c>
      <c r="AY632" s="243" t="s">
        <v>172</v>
      </c>
    </row>
    <row r="633" spans="1:65" s="15" customFormat="1">
      <c r="B633" s="244"/>
      <c r="C633" s="245"/>
      <c r="D633" s="224" t="s">
        <v>180</v>
      </c>
      <c r="E633" s="246" t="s">
        <v>1</v>
      </c>
      <c r="F633" s="247" t="s">
        <v>186</v>
      </c>
      <c r="G633" s="245"/>
      <c r="H633" s="248">
        <v>5</v>
      </c>
      <c r="I633" s="249"/>
      <c r="J633" s="245"/>
      <c r="K633" s="245"/>
      <c r="L633" s="250"/>
      <c r="M633" s="251"/>
      <c r="N633" s="252"/>
      <c r="O633" s="252"/>
      <c r="P633" s="252"/>
      <c r="Q633" s="252"/>
      <c r="R633" s="252"/>
      <c r="S633" s="252"/>
      <c r="T633" s="253"/>
      <c r="AT633" s="254" t="s">
        <v>180</v>
      </c>
      <c r="AU633" s="254" t="s">
        <v>81</v>
      </c>
      <c r="AV633" s="15" t="s">
        <v>179</v>
      </c>
      <c r="AW633" s="15" t="s">
        <v>30</v>
      </c>
      <c r="AX633" s="15" t="s">
        <v>81</v>
      </c>
      <c r="AY633" s="254" t="s">
        <v>172</v>
      </c>
    </row>
    <row r="634" spans="1:65" s="2" customFormat="1" ht="21.75" customHeight="1">
      <c r="A634" s="35"/>
      <c r="B634" s="36"/>
      <c r="C634" s="255" t="s">
        <v>584</v>
      </c>
      <c r="D634" s="255" t="s">
        <v>358</v>
      </c>
      <c r="E634" s="256" t="s">
        <v>2227</v>
      </c>
      <c r="F634" s="257" t="s">
        <v>2228</v>
      </c>
      <c r="G634" s="258" t="s">
        <v>531</v>
      </c>
      <c r="H634" s="259">
        <v>20</v>
      </c>
      <c r="I634" s="260"/>
      <c r="J634" s="261">
        <f>ROUND(I634*H634,2)</f>
        <v>0</v>
      </c>
      <c r="K634" s="257" t="s">
        <v>1</v>
      </c>
      <c r="L634" s="262"/>
      <c r="M634" s="263" t="s">
        <v>1</v>
      </c>
      <c r="N634" s="264" t="s">
        <v>38</v>
      </c>
      <c r="O634" s="72"/>
      <c r="P634" s="218">
        <f>O634*H634</f>
        <v>0</v>
      </c>
      <c r="Q634" s="218">
        <v>0</v>
      </c>
      <c r="R634" s="218">
        <f>Q634*H634</f>
        <v>0</v>
      </c>
      <c r="S634" s="218">
        <v>0</v>
      </c>
      <c r="T634" s="219">
        <f>S634*H634</f>
        <v>0</v>
      </c>
      <c r="U634" s="35"/>
      <c r="V634" s="35"/>
      <c r="W634" s="35"/>
      <c r="X634" s="35"/>
      <c r="Y634" s="35"/>
      <c r="Z634" s="35"/>
      <c r="AA634" s="35"/>
      <c r="AB634" s="35"/>
      <c r="AC634" s="35"/>
      <c r="AD634" s="35"/>
      <c r="AE634" s="35"/>
      <c r="AR634" s="220" t="s">
        <v>205</v>
      </c>
      <c r="AT634" s="220" t="s">
        <v>358</v>
      </c>
      <c r="AU634" s="220" t="s">
        <v>81</v>
      </c>
      <c r="AY634" s="18" t="s">
        <v>172</v>
      </c>
      <c r="BE634" s="221">
        <f>IF(N634="základní",J634,0)</f>
        <v>0</v>
      </c>
      <c r="BF634" s="221">
        <f>IF(N634="snížená",J634,0)</f>
        <v>0</v>
      </c>
      <c r="BG634" s="221">
        <f>IF(N634="zákl. přenesená",J634,0)</f>
        <v>0</v>
      </c>
      <c r="BH634" s="221">
        <f>IF(N634="sníž. přenesená",J634,0)</f>
        <v>0</v>
      </c>
      <c r="BI634" s="221">
        <f>IF(N634="nulová",J634,0)</f>
        <v>0</v>
      </c>
      <c r="BJ634" s="18" t="s">
        <v>81</v>
      </c>
      <c r="BK634" s="221">
        <f>ROUND(I634*H634,2)</f>
        <v>0</v>
      </c>
      <c r="BL634" s="18" t="s">
        <v>179</v>
      </c>
      <c r="BM634" s="220" t="s">
        <v>2229</v>
      </c>
    </row>
    <row r="635" spans="1:65" s="13" customFormat="1">
      <c r="B635" s="222"/>
      <c r="C635" s="223"/>
      <c r="D635" s="224" t="s">
        <v>180</v>
      </c>
      <c r="E635" s="225" t="s">
        <v>1</v>
      </c>
      <c r="F635" s="226" t="s">
        <v>2220</v>
      </c>
      <c r="G635" s="223"/>
      <c r="H635" s="225" t="s">
        <v>1</v>
      </c>
      <c r="I635" s="227"/>
      <c r="J635" s="223"/>
      <c r="K635" s="223"/>
      <c r="L635" s="228"/>
      <c r="M635" s="229"/>
      <c r="N635" s="230"/>
      <c r="O635" s="230"/>
      <c r="P635" s="230"/>
      <c r="Q635" s="230"/>
      <c r="R635" s="230"/>
      <c r="S635" s="230"/>
      <c r="T635" s="231"/>
      <c r="AT635" s="232" t="s">
        <v>180</v>
      </c>
      <c r="AU635" s="232" t="s">
        <v>81</v>
      </c>
      <c r="AV635" s="13" t="s">
        <v>81</v>
      </c>
      <c r="AW635" s="13" t="s">
        <v>30</v>
      </c>
      <c r="AX635" s="13" t="s">
        <v>73</v>
      </c>
      <c r="AY635" s="232" t="s">
        <v>172</v>
      </c>
    </row>
    <row r="636" spans="1:65" s="14" customFormat="1">
      <c r="B636" s="233"/>
      <c r="C636" s="234"/>
      <c r="D636" s="224" t="s">
        <v>180</v>
      </c>
      <c r="E636" s="235" t="s">
        <v>1</v>
      </c>
      <c r="F636" s="236" t="s">
        <v>234</v>
      </c>
      <c r="G636" s="234"/>
      <c r="H636" s="237">
        <v>20</v>
      </c>
      <c r="I636" s="238"/>
      <c r="J636" s="234"/>
      <c r="K636" s="234"/>
      <c r="L636" s="239"/>
      <c r="M636" s="240"/>
      <c r="N636" s="241"/>
      <c r="O636" s="241"/>
      <c r="P636" s="241"/>
      <c r="Q636" s="241"/>
      <c r="R636" s="241"/>
      <c r="S636" s="241"/>
      <c r="T636" s="242"/>
      <c r="AT636" s="243" t="s">
        <v>180</v>
      </c>
      <c r="AU636" s="243" t="s">
        <v>81</v>
      </c>
      <c r="AV636" s="14" t="s">
        <v>83</v>
      </c>
      <c r="AW636" s="14" t="s">
        <v>30</v>
      </c>
      <c r="AX636" s="14" t="s">
        <v>73</v>
      </c>
      <c r="AY636" s="243" t="s">
        <v>172</v>
      </c>
    </row>
    <row r="637" spans="1:65" s="15" customFormat="1">
      <c r="B637" s="244"/>
      <c r="C637" s="245"/>
      <c r="D637" s="224" t="s">
        <v>180</v>
      </c>
      <c r="E637" s="246" t="s">
        <v>1</v>
      </c>
      <c r="F637" s="247" t="s">
        <v>186</v>
      </c>
      <c r="G637" s="245"/>
      <c r="H637" s="248">
        <v>20</v>
      </c>
      <c r="I637" s="249"/>
      <c r="J637" s="245"/>
      <c r="K637" s="245"/>
      <c r="L637" s="250"/>
      <c r="M637" s="251"/>
      <c r="N637" s="252"/>
      <c r="O637" s="252"/>
      <c r="P637" s="252"/>
      <c r="Q637" s="252"/>
      <c r="R637" s="252"/>
      <c r="S637" s="252"/>
      <c r="T637" s="253"/>
      <c r="AT637" s="254" t="s">
        <v>180</v>
      </c>
      <c r="AU637" s="254" t="s">
        <v>81</v>
      </c>
      <c r="AV637" s="15" t="s">
        <v>179</v>
      </c>
      <c r="AW637" s="15" t="s">
        <v>30</v>
      </c>
      <c r="AX637" s="15" t="s">
        <v>81</v>
      </c>
      <c r="AY637" s="254" t="s">
        <v>172</v>
      </c>
    </row>
    <row r="638" spans="1:65" s="2" customFormat="1" ht="21.75" customHeight="1">
      <c r="A638" s="35"/>
      <c r="B638" s="36"/>
      <c r="C638" s="255" t="s">
        <v>805</v>
      </c>
      <c r="D638" s="255" t="s">
        <v>358</v>
      </c>
      <c r="E638" s="256" t="s">
        <v>2230</v>
      </c>
      <c r="F638" s="257" t="s">
        <v>2231</v>
      </c>
      <c r="G638" s="258" t="s">
        <v>531</v>
      </c>
      <c r="H638" s="259">
        <v>8</v>
      </c>
      <c r="I638" s="260"/>
      <c r="J638" s="261">
        <f>ROUND(I638*H638,2)</f>
        <v>0</v>
      </c>
      <c r="K638" s="257" t="s">
        <v>1</v>
      </c>
      <c r="L638" s="262"/>
      <c r="M638" s="263" t="s">
        <v>1</v>
      </c>
      <c r="N638" s="264" t="s">
        <v>38</v>
      </c>
      <c r="O638" s="72"/>
      <c r="P638" s="218">
        <f>O638*H638</f>
        <v>0</v>
      </c>
      <c r="Q638" s="218">
        <v>0</v>
      </c>
      <c r="R638" s="218">
        <f>Q638*H638</f>
        <v>0</v>
      </c>
      <c r="S638" s="218">
        <v>0</v>
      </c>
      <c r="T638" s="219">
        <f>S638*H638</f>
        <v>0</v>
      </c>
      <c r="U638" s="35"/>
      <c r="V638" s="35"/>
      <c r="W638" s="35"/>
      <c r="X638" s="35"/>
      <c r="Y638" s="35"/>
      <c r="Z638" s="35"/>
      <c r="AA638" s="35"/>
      <c r="AB638" s="35"/>
      <c r="AC638" s="35"/>
      <c r="AD638" s="35"/>
      <c r="AE638" s="35"/>
      <c r="AR638" s="220" t="s">
        <v>205</v>
      </c>
      <c r="AT638" s="220" t="s">
        <v>358</v>
      </c>
      <c r="AU638" s="220" t="s">
        <v>81</v>
      </c>
      <c r="AY638" s="18" t="s">
        <v>172</v>
      </c>
      <c r="BE638" s="221">
        <f>IF(N638="základní",J638,0)</f>
        <v>0</v>
      </c>
      <c r="BF638" s="221">
        <f>IF(N638="snížená",J638,0)</f>
        <v>0</v>
      </c>
      <c r="BG638" s="221">
        <f>IF(N638="zákl. přenesená",J638,0)</f>
        <v>0</v>
      </c>
      <c r="BH638" s="221">
        <f>IF(N638="sníž. přenesená",J638,0)</f>
        <v>0</v>
      </c>
      <c r="BI638" s="221">
        <f>IF(N638="nulová",J638,0)</f>
        <v>0</v>
      </c>
      <c r="BJ638" s="18" t="s">
        <v>81</v>
      </c>
      <c r="BK638" s="221">
        <f>ROUND(I638*H638,2)</f>
        <v>0</v>
      </c>
      <c r="BL638" s="18" t="s">
        <v>179</v>
      </c>
      <c r="BM638" s="220" t="s">
        <v>2232</v>
      </c>
    </row>
    <row r="639" spans="1:65" s="13" customFormat="1">
      <c r="B639" s="222"/>
      <c r="C639" s="223"/>
      <c r="D639" s="224" t="s">
        <v>180</v>
      </c>
      <c r="E639" s="225" t="s">
        <v>1</v>
      </c>
      <c r="F639" s="226" t="s">
        <v>2220</v>
      </c>
      <c r="G639" s="223"/>
      <c r="H639" s="225" t="s">
        <v>1</v>
      </c>
      <c r="I639" s="227"/>
      <c r="J639" s="223"/>
      <c r="K639" s="223"/>
      <c r="L639" s="228"/>
      <c r="M639" s="229"/>
      <c r="N639" s="230"/>
      <c r="O639" s="230"/>
      <c r="P639" s="230"/>
      <c r="Q639" s="230"/>
      <c r="R639" s="230"/>
      <c r="S639" s="230"/>
      <c r="T639" s="231"/>
      <c r="AT639" s="232" t="s">
        <v>180</v>
      </c>
      <c r="AU639" s="232" t="s">
        <v>81</v>
      </c>
      <c r="AV639" s="13" t="s">
        <v>81</v>
      </c>
      <c r="AW639" s="13" t="s">
        <v>30</v>
      </c>
      <c r="AX639" s="13" t="s">
        <v>73</v>
      </c>
      <c r="AY639" s="232" t="s">
        <v>172</v>
      </c>
    </row>
    <row r="640" spans="1:65" s="14" customFormat="1">
      <c r="B640" s="233"/>
      <c r="C640" s="234"/>
      <c r="D640" s="224" t="s">
        <v>180</v>
      </c>
      <c r="E640" s="235" t="s">
        <v>1</v>
      </c>
      <c r="F640" s="236" t="s">
        <v>205</v>
      </c>
      <c r="G640" s="234"/>
      <c r="H640" s="237">
        <v>8</v>
      </c>
      <c r="I640" s="238"/>
      <c r="J640" s="234"/>
      <c r="K640" s="234"/>
      <c r="L640" s="239"/>
      <c r="M640" s="240"/>
      <c r="N640" s="241"/>
      <c r="O640" s="241"/>
      <c r="P640" s="241"/>
      <c r="Q640" s="241"/>
      <c r="R640" s="241"/>
      <c r="S640" s="241"/>
      <c r="T640" s="242"/>
      <c r="AT640" s="243" t="s">
        <v>180</v>
      </c>
      <c r="AU640" s="243" t="s">
        <v>81</v>
      </c>
      <c r="AV640" s="14" t="s">
        <v>83</v>
      </c>
      <c r="AW640" s="14" t="s">
        <v>30</v>
      </c>
      <c r="AX640" s="14" t="s">
        <v>73</v>
      </c>
      <c r="AY640" s="243" t="s">
        <v>172</v>
      </c>
    </row>
    <row r="641" spans="1:65" s="15" customFormat="1">
      <c r="B641" s="244"/>
      <c r="C641" s="245"/>
      <c r="D641" s="224" t="s">
        <v>180</v>
      </c>
      <c r="E641" s="246" t="s">
        <v>1</v>
      </c>
      <c r="F641" s="247" t="s">
        <v>186</v>
      </c>
      <c r="G641" s="245"/>
      <c r="H641" s="248">
        <v>8</v>
      </c>
      <c r="I641" s="249"/>
      <c r="J641" s="245"/>
      <c r="K641" s="245"/>
      <c r="L641" s="250"/>
      <c r="M641" s="251"/>
      <c r="N641" s="252"/>
      <c r="O641" s="252"/>
      <c r="P641" s="252"/>
      <c r="Q641" s="252"/>
      <c r="R641" s="252"/>
      <c r="S641" s="252"/>
      <c r="T641" s="253"/>
      <c r="AT641" s="254" t="s">
        <v>180</v>
      </c>
      <c r="AU641" s="254" t="s">
        <v>81</v>
      </c>
      <c r="AV641" s="15" t="s">
        <v>179</v>
      </c>
      <c r="AW641" s="15" t="s">
        <v>30</v>
      </c>
      <c r="AX641" s="15" t="s">
        <v>81</v>
      </c>
      <c r="AY641" s="254" t="s">
        <v>172</v>
      </c>
    </row>
    <row r="642" spans="1:65" s="2" customFormat="1" ht="21.75" customHeight="1">
      <c r="A642" s="35"/>
      <c r="B642" s="36"/>
      <c r="C642" s="255" t="s">
        <v>593</v>
      </c>
      <c r="D642" s="255" t="s">
        <v>358</v>
      </c>
      <c r="E642" s="256" t="s">
        <v>2233</v>
      </c>
      <c r="F642" s="257" t="s">
        <v>2234</v>
      </c>
      <c r="G642" s="258" t="s">
        <v>531</v>
      </c>
      <c r="H642" s="259">
        <v>97</v>
      </c>
      <c r="I642" s="260"/>
      <c r="J642" s="261">
        <f>ROUND(I642*H642,2)</f>
        <v>0</v>
      </c>
      <c r="K642" s="257" t="s">
        <v>1</v>
      </c>
      <c r="L642" s="262"/>
      <c r="M642" s="263" t="s">
        <v>1</v>
      </c>
      <c r="N642" s="264" t="s">
        <v>38</v>
      </c>
      <c r="O642" s="72"/>
      <c r="P642" s="218">
        <f>O642*H642</f>
        <v>0</v>
      </c>
      <c r="Q642" s="218">
        <v>0</v>
      </c>
      <c r="R642" s="218">
        <f>Q642*H642</f>
        <v>0</v>
      </c>
      <c r="S642" s="218">
        <v>0</v>
      </c>
      <c r="T642" s="219">
        <f>S642*H642</f>
        <v>0</v>
      </c>
      <c r="U642" s="35"/>
      <c r="V642" s="35"/>
      <c r="W642" s="35"/>
      <c r="X642" s="35"/>
      <c r="Y642" s="35"/>
      <c r="Z642" s="35"/>
      <c r="AA642" s="35"/>
      <c r="AB642" s="35"/>
      <c r="AC642" s="35"/>
      <c r="AD642" s="35"/>
      <c r="AE642" s="35"/>
      <c r="AR642" s="220" t="s">
        <v>205</v>
      </c>
      <c r="AT642" s="220" t="s">
        <v>358</v>
      </c>
      <c r="AU642" s="220" t="s">
        <v>81</v>
      </c>
      <c r="AY642" s="18" t="s">
        <v>172</v>
      </c>
      <c r="BE642" s="221">
        <f>IF(N642="základní",J642,0)</f>
        <v>0</v>
      </c>
      <c r="BF642" s="221">
        <f>IF(N642="snížená",J642,0)</f>
        <v>0</v>
      </c>
      <c r="BG642" s="221">
        <f>IF(N642="zákl. přenesená",J642,0)</f>
        <v>0</v>
      </c>
      <c r="BH642" s="221">
        <f>IF(N642="sníž. přenesená",J642,0)</f>
        <v>0</v>
      </c>
      <c r="BI642" s="221">
        <f>IF(N642="nulová",J642,0)</f>
        <v>0</v>
      </c>
      <c r="BJ642" s="18" t="s">
        <v>81</v>
      </c>
      <c r="BK642" s="221">
        <f>ROUND(I642*H642,2)</f>
        <v>0</v>
      </c>
      <c r="BL642" s="18" t="s">
        <v>179</v>
      </c>
      <c r="BM642" s="220" t="s">
        <v>2235</v>
      </c>
    </row>
    <row r="643" spans="1:65" s="13" customFormat="1">
      <c r="B643" s="222"/>
      <c r="C643" s="223"/>
      <c r="D643" s="224" t="s">
        <v>180</v>
      </c>
      <c r="E643" s="225" t="s">
        <v>1</v>
      </c>
      <c r="F643" s="226" t="s">
        <v>2223</v>
      </c>
      <c r="G643" s="223"/>
      <c r="H643" s="225" t="s">
        <v>1</v>
      </c>
      <c r="I643" s="227"/>
      <c r="J643" s="223"/>
      <c r="K643" s="223"/>
      <c r="L643" s="228"/>
      <c r="M643" s="229"/>
      <c r="N643" s="230"/>
      <c r="O643" s="230"/>
      <c r="P643" s="230"/>
      <c r="Q643" s="230"/>
      <c r="R643" s="230"/>
      <c r="S643" s="230"/>
      <c r="T643" s="231"/>
      <c r="AT643" s="232" t="s">
        <v>180</v>
      </c>
      <c r="AU643" s="232" t="s">
        <v>81</v>
      </c>
      <c r="AV643" s="13" t="s">
        <v>81</v>
      </c>
      <c r="AW643" s="13" t="s">
        <v>30</v>
      </c>
      <c r="AX643" s="13" t="s">
        <v>73</v>
      </c>
      <c r="AY643" s="232" t="s">
        <v>172</v>
      </c>
    </row>
    <row r="644" spans="1:65" s="14" customFormat="1">
      <c r="B644" s="233"/>
      <c r="C644" s="234"/>
      <c r="D644" s="224" t="s">
        <v>180</v>
      </c>
      <c r="E644" s="235" t="s">
        <v>1</v>
      </c>
      <c r="F644" s="236" t="s">
        <v>534</v>
      </c>
      <c r="G644" s="234"/>
      <c r="H644" s="237">
        <v>97</v>
      </c>
      <c r="I644" s="238"/>
      <c r="J644" s="234"/>
      <c r="K644" s="234"/>
      <c r="L644" s="239"/>
      <c r="M644" s="240"/>
      <c r="N644" s="241"/>
      <c r="O644" s="241"/>
      <c r="P644" s="241"/>
      <c r="Q644" s="241"/>
      <c r="R644" s="241"/>
      <c r="S644" s="241"/>
      <c r="T644" s="242"/>
      <c r="AT644" s="243" t="s">
        <v>180</v>
      </c>
      <c r="AU644" s="243" t="s">
        <v>81</v>
      </c>
      <c r="AV644" s="14" t="s">
        <v>83</v>
      </c>
      <c r="AW644" s="14" t="s">
        <v>30</v>
      </c>
      <c r="AX644" s="14" t="s">
        <v>73</v>
      </c>
      <c r="AY644" s="243" t="s">
        <v>172</v>
      </c>
    </row>
    <row r="645" spans="1:65" s="15" customFormat="1">
      <c r="B645" s="244"/>
      <c r="C645" s="245"/>
      <c r="D645" s="224" t="s">
        <v>180</v>
      </c>
      <c r="E645" s="246" t="s">
        <v>1</v>
      </c>
      <c r="F645" s="247" t="s">
        <v>186</v>
      </c>
      <c r="G645" s="245"/>
      <c r="H645" s="248">
        <v>97</v>
      </c>
      <c r="I645" s="249"/>
      <c r="J645" s="245"/>
      <c r="K645" s="245"/>
      <c r="L645" s="250"/>
      <c r="M645" s="251"/>
      <c r="N645" s="252"/>
      <c r="O645" s="252"/>
      <c r="P645" s="252"/>
      <c r="Q645" s="252"/>
      <c r="R645" s="252"/>
      <c r="S645" s="252"/>
      <c r="T645" s="253"/>
      <c r="AT645" s="254" t="s">
        <v>180</v>
      </c>
      <c r="AU645" s="254" t="s">
        <v>81</v>
      </c>
      <c r="AV645" s="15" t="s">
        <v>179</v>
      </c>
      <c r="AW645" s="15" t="s">
        <v>30</v>
      </c>
      <c r="AX645" s="15" t="s">
        <v>81</v>
      </c>
      <c r="AY645" s="254" t="s">
        <v>172</v>
      </c>
    </row>
    <row r="646" spans="1:65" s="2" customFormat="1" ht="21.75" customHeight="1">
      <c r="A646" s="35"/>
      <c r="B646" s="36"/>
      <c r="C646" s="255" t="s">
        <v>812</v>
      </c>
      <c r="D646" s="255" t="s">
        <v>358</v>
      </c>
      <c r="E646" s="256" t="s">
        <v>2236</v>
      </c>
      <c r="F646" s="257" t="s">
        <v>2237</v>
      </c>
      <c r="G646" s="258" t="s">
        <v>195</v>
      </c>
      <c r="H646" s="259">
        <v>162</v>
      </c>
      <c r="I646" s="260"/>
      <c r="J646" s="261">
        <f>ROUND(I646*H646,2)</f>
        <v>0</v>
      </c>
      <c r="K646" s="257" t="s">
        <v>1</v>
      </c>
      <c r="L646" s="262"/>
      <c r="M646" s="263" t="s">
        <v>1</v>
      </c>
      <c r="N646" s="264" t="s">
        <v>38</v>
      </c>
      <c r="O646" s="72"/>
      <c r="P646" s="218">
        <f>O646*H646</f>
        <v>0</v>
      </c>
      <c r="Q646" s="218">
        <v>0</v>
      </c>
      <c r="R646" s="218">
        <f>Q646*H646</f>
        <v>0</v>
      </c>
      <c r="S646" s="218">
        <v>0</v>
      </c>
      <c r="T646" s="219">
        <f>S646*H646</f>
        <v>0</v>
      </c>
      <c r="U646" s="35"/>
      <c r="V646" s="35"/>
      <c r="W646" s="35"/>
      <c r="X646" s="35"/>
      <c r="Y646" s="35"/>
      <c r="Z646" s="35"/>
      <c r="AA646" s="35"/>
      <c r="AB646" s="35"/>
      <c r="AC646" s="35"/>
      <c r="AD646" s="35"/>
      <c r="AE646" s="35"/>
      <c r="AR646" s="220" t="s">
        <v>205</v>
      </c>
      <c r="AT646" s="220" t="s">
        <v>358</v>
      </c>
      <c r="AU646" s="220" t="s">
        <v>81</v>
      </c>
      <c r="AY646" s="18" t="s">
        <v>172</v>
      </c>
      <c r="BE646" s="221">
        <f>IF(N646="základní",J646,0)</f>
        <v>0</v>
      </c>
      <c r="BF646" s="221">
        <f>IF(N646="snížená",J646,0)</f>
        <v>0</v>
      </c>
      <c r="BG646" s="221">
        <f>IF(N646="zákl. přenesená",J646,0)</f>
        <v>0</v>
      </c>
      <c r="BH646" s="221">
        <f>IF(N646="sníž. přenesená",J646,0)</f>
        <v>0</v>
      </c>
      <c r="BI646" s="221">
        <f>IF(N646="nulová",J646,0)</f>
        <v>0</v>
      </c>
      <c r="BJ646" s="18" t="s">
        <v>81</v>
      </c>
      <c r="BK646" s="221">
        <f>ROUND(I646*H646,2)</f>
        <v>0</v>
      </c>
      <c r="BL646" s="18" t="s">
        <v>179</v>
      </c>
      <c r="BM646" s="220" t="s">
        <v>2238</v>
      </c>
    </row>
    <row r="647" spans="1:65" s="13" customFormat="1">
      <c r="B647" s="222"/>
      <c r="C647" s="223"/>
      <c r="D647" s="224" t="s">
        <v>180</v>
      </c>
      <c r="E647" s="225" t="s">
        <v>1</v>
      </c>
      <c r="F647" s="226" t="s">
        <v>2220</v>
      </c>
      <c r="G647" s="223"/>
      <c r="H647" s="225" t="s">
        <v>1</v>
      </c>
      <c r="I647" s="227"/>
      <c r="J647" s="223"/>
      <c r="K647" s="223"/>
      <c r="L647" s="228"/>
      <c r="M647" s="229"/>
      <c r="N647" s="230"/>
      <c r="O647" s="230"/>
      <c r="P647" s="230"/>
      <c r="Q647" s="230"/>
      <c r="R647" s="230"/>
      <c r="S647" s="230"/>
      <c r="T647" s="231"/>
      <c r="AT647" s="232" t="s">
        <v>180</v>
      </c>
      <c r="AU647" s="232" t="s">
        <v>81</v>
      </c>
      <c r="AV647" s="13" t="s">
        <v>81</v>
      </c>
      <c r="AW647" s="13" t="s">
        <v>30</v>
      </c>
      <c r="AX647" s="13" t="s">
        <v>73</v>
      </c>
      <c r="AY647" s="232" t="s">
        <v>172</v>
      </c>
    </row>
    <row r="648" spans="1:65" s="14" customFormat="1">
      <c r="B648" s="233"/>
      <c r="C648" s="234"/>
      <c r="D648" s="224" t="s">
        <v>180</v>
      </c>
      <c r="E648" s="235" t="s">
        <v>1</v>
      </c>
      <c r="F648" s="236" t="s">
        <v>662</v>
      </c>
      <c r="G648" s="234"/>
      <c r="H648" s="237">
        <v>162</v>
      </c>
      <c r="I648" s="238"/>
      <c r="J648" s="234"/>
      <c r="K648" s="234"/>
      <c r="L648" s="239"/>
      <c r="M648" s="240"/>
      <c r="N648" s="241"/>
      <c r="O648" s="241"/>
      <c r="P648" s="241"/>
      <c r="Q648" s="241"/>
      <c r="R648" s="241"/>
      <c r="S648" s="241"/>
      <c r="T648" s="242"/>
      <c r="AT648" s="243" t="s">
        <v>180</v>
      </c>
      <c r="AU648" s="243" t="s">
        <v>81</v>
      </c>
      <c r="AV648" s="14" t="s">
        <v>83</v>
      </c>
      <c r="AW648" s="14" t="s">
        <v>30</v>
      </c>
      <c r="AX648" s="14" t="s">
        <v>73</v>
      </c>
      <c r="AY648" s="243" t="s">
        <v>172</v>
      </c>
    </row>
    <row r="649" spans="1:65" s="15" customFormat="1">
      <c r="B649" s="244"/>
      <c r="C649" s="245"/>
      <c r="D649" s="224" t="s">
        <v>180</v>
      </c>
      <c r="E649" s="246" t="s">
        <v>1</v>
      </c>
      <c r="F649" s="247" t="s">
        <v>186</v>
      </c>
      <c r="G649" s="245"/>
      <c r="H649" s="248">
        <v>162</v>
      </c>
      <c r="I649" s="249"/>
      <c r="J649" s="245"/>
      <c r="K649" s="245"/>
      <c r="L649" s="250"/>
      <c r="M649" s="251"/>
      <c r="N649" s="252"/>
      <c r="O649" s="252"/>
      <c r="P649" s="252"/>
      <c r="Q649" s="252"/>
      <c r="R649" s="252"/>
      <c r="S649" s="252"/>
      <c r="T649" s="253"/>
      <c r="AT649" s="254" t="s">
        <v>180</v>
      </c>
      <c r="AU649" s="254" t="s">
        <v>81</v>
      </c>
      <c r="AV649" s="15" t="s">
        <v>179</v>
      </c>
      <c r="AW649" s="15" t="s">
        <v>30</v>
      </c>
      <c r="AX649" s="15" t="s">
        <v>81</v>
      </c>
      <c r="AY649" s="254" t="s">
        <v>172</v>
      </c>
    </row>
    <row r="650" spans="1:65" s="2" customFormat="1" ht="16.5" customHeight="1">
      <c r="A650" s="35"/>
      <c r="B650" s="36"/>
      <c r="C650" s="209" t="s">
        <v>598</v>
      </c>
      <c r="D650" s="209" t="s">
        <v>174</v>
      </c>
      <c r="E650" s="210" t="s">
        <v>2239</v>
      </c>
      <c r="F650" s="211" t="s">
        <v>2240</v>
      </c>
      <c r="G650" s="212" t="s">
        <v>531</v>
      </c>
      <c r="H650" s="213">
        <v>5</v>
      </c>
      <c r="I650" s="214"/>
      <c r="J650" s="215">
        <f>ROUND(I650*H650,2)</f>
        <v>0</v>
      </c>
      <c r="K650" s="211" t="s">
        <v>1</v>
      </c>
      <c r="L650" s="40"/>
      <c r="M650" s="216" t="s">
        <v>1</v>
      </c>
      <c r="N650" s="217" t="s">
        <v>38</v>
      </c>
      <c r="O650" s="72"/>
      <c r="P650" s="218">
        <f>O650*H650</f>
        <v>0</v>
      </c>
      <c r="Q650" s="218">
        <v>0</v>
      </c>
      <c r="R650" s="218">
        <f>Q650*H650</f>
        <v>0</v>
      </c>
      <c r="S650" s="218">
        <v>0</v>
      </c>
      <c r="T650" s="219">
        <f>S650*H650</f>
        <v>0</v>
      </c>
      <c r="U650" s="35"/>
      <c r="V650" s="35"/>
      <c r="W650" s="35"/>
      <c r="X650" s="35"/>
      <c r="Y650" s="35"/>
      <c r="Z650" s="35"/>
      <c r="AA650" s="35"/>
      <c r="AB650" s="35"/>
      <c r="AC650" s="35"/>
      <c r="AD650" s="35"/>
      <c r="AE650" s="35"/>
      <c r="AR650" s="220" t="s">
        <v>179</v>
      </c>
      <c r="AT650" s="220" t="s">
        <v>174</v>
      </c>
      <c r="AU650" s="220" t="s">
        <v>81</v>
      </c>
      <c r="AY650" s="18" t="s">
        <v>172</v>
      </c>
      <c r="BE650" s="221">
        <f>IF(N650="základní",J650,0)</f>
        <v>0</v>
      </c>
      <c r="BF650" s="221">
        <f>IF(N650="snížená",J650,0)</f>
        <v>0</v>
      </c>
      <c r="BG650" s="221">
        <f>IF(N650="zákl. přenesená",J650,0)</f>
        <v>0</v>
      </c>
      <c r="BH650" s="221">
        <f>IF(N650="sníž. přenesená",J650,0)</f>
        <v>0</v>
      </c>
      <c r="BI650" s="221">
        <f>IF(N650="nulová",J650,0)</f>
        <v>0</v>
      </c>
      <c r="BJ650" s="18" t="s">
        <v>81</v>
      </c>
      <c r="BK650" s="221">
        <f>ROUND(I650*H650,2)</f>
        <v>0</v>
      </c>
      <c r="BL650" s="18" t="s">
        <v>179</v>
      </c>
      <c r="BM650" s="220" t="s">
        <v>942</v>
      </c>
    </row>
    <row r="651" spans="1:65" s="13" customFormat="1">
      <c r="B651" s="222"/>
      <c r="C651" s="223"/>
      <c r="D651" s="224" t="s">
        <v>180</v>
      </c>
      <c r="E651" s="225" t="s">
        <v>1</v>
      </c>
      <c r="F651" s="226" t="s">
        <v>2220</v>
      </c>
      <c r="G651" s="223"/>
      <c r="H651" s="225" t="s">
        <v>1</v>
      </c>
      <c r="I651" s="227"/>
      <c r="J651" s="223"/>
      <c r="K651" s="223"/>
      <c r="L651" s="228"/>
      <c r="M651" s="229"/>
      <c r="N651" s="230"/>
      <c r="O651" s="230"/>
      <c r="P651" s="230"/>
      <c r="Q651" s="230"/>
      <c r="R651" s="230"/>
      <c r="S651" s="230"/>
      <c r="T651" s="231"/>
      <c r="AT651" s="232" t="s">
        <v>180</v>
      </c>
      <c r="AU651" s="232" t="s">
        <v>81</v>
      </c>
      <c r="AV651" s="13" t="s">
        <v>81</v>
      </c>
      <c r="AW651" s="13" t="s">
        <v>30</v>
      </c>
      <c r="AX651" s="13" t="s">
        <v>73</v>
      </c>
      <c r="AY651" s="232" t="s">
        <v>172</v>
      </c>
    </row>
    <row r="652" spans="1:65" s="14" customFormat="1">
      <c r="B652" s="233"/>
      <c r="C652" s="234"/>
      <c r="D652" s="224" t="s">
        <v>180</v>
      </c>
      <c r="E652" s="235" t="s">
        <v>1</v>
      </c>
      <c r="F652" s="236" t="s">
        <v>83</v>
      </c>
      <c r="G652" s="234"/>
      <c r="H652" s="237">
        <v>2</v>
      </c>
      <c r="I652" s="238"/>
      <c r="J652" s="234"/>
      <c r="K652" s="234"/>
      <c r="L652" s="239"/>
      <c r="M652" s="240"/>
      <c r="N652" s="241"/>
      <c r="O652" s="241"/>
      <c r="P652" s="241"/>
      <c r="Q652" s="241"/>
      <c r="R652" s="241"/>
      <c r="S652" s="241"/>
      <c r="T652" s="242"/>
      <c r="AT652" s="243" t="s">
        <v>180</v>
      </c>
      <c r="AU652" s="243" t="s">
        <v>81</v>
      </c>
      <c r="AV652" s="14" t="s">
        <v>83</v>
      </c>
      <c r="AW652" s="14" t="s">
        <v>30</v>
      </c>
      <c r="AX652" s="14" t="s">
        <v>73</v>
      </c>
      <c r="AY652" s="243" t="s">
        <v>172</v>
      </c>
    </row>
    <row r="653" spans="1:65" s="13" customFormat="1">
      <c r="B653" s="222"/>
      <c r="C653" s="223"/>
      <c r="D653" s="224" t="s">
        <v>180</v>
      </c>
      <c r="E653" s="225" t="s">
        <v>1</v>
      </c>
      <c r="F653" s="226" t="s">
        <v>2223</v>
      </c>
      <c r="G653" s="223"/>
      <c r="H653" s="225" t="s">
        <v>1</v>
      </c>
      <c r="I653" s="227"/>
      <c r="J653" s="223"/>
      <c r="K653" s="223"/>
      <c r="L653" s="228"/>
      <c r="M653" s="229"/>
      <c r="N653" s="230"/>
      <c r="O653" s="230"/>
      <c r="P653" s="230"/>
      <c r="Q653" s="230"/>
      <c r="R653" s="230"/>
      <c r="S653" s="230"/>
      <c r="T653" s="231"/>
      <c r="AT653" s="232" t="s">
        <v>180</v>
      </c>
      <c r="AU653" s="232" t="s">
        <v>81</v>
      </c>
      <c r="AV653" s="13" t="s">
        <v>81</v>
      </c>
      <c r="AW653" s="13" t="s">
        <v>30</v>
      </c>
      <c r="AX653" s="13" t="s">
        <v>73</v>
      </c>
      <c r="AY653" s="232" t="s">
        <v>172</v>
      </c>
    </row>
    <row r="654" spans="1:65" s="14" customFormat="1">
      <c r="B654" s="233"/>
      <c r="C654" s="234"/>
      <c r="D654" s="224" t="s">
        <v>180</v>
      </c>
      <c r="E654" s="235" t="s">
        <v>1</v>
      </c>
      <c r="F654" s="236" t="s">
        <v>192</v>
      </c>
      <c r="G654" s="234"/>
      <c r="H654" s="237">
        <v>3</v>
      </c>
      <c r="I654" s="238"/>
      <c r="J654" s="234"/>
      <c r="K654" s="234"/>
      <c r="L654" s="239"/>
      <c r="M654" s="240"/>
      <c r="N654" s="241"/>
      <c r="O654" s="241"/>
      <c r="P654" s="241"/>
      <c r="Q654" s="241"/>
      <c r="R654" s="241"/>
      <c r="S654" s="241"/>
      <c r="T654" s="242"/>
      <c r="AT654" s="243" t="s">
        <v>180</v>
      </c>
      <c r="AU654" s="243" t="s">
        <v>81</v>
      </c>
      <c r="AV654" s="14" t="s">
        <v>83</v>
      </c>
      <c r="AW654" s="14" t="s">
        <v>30</v>
      </c>
      <c r="AX654" s="14" t="s">
        <v>73</v>
      </c>
      <c r="AY654" s="243" t="s">
        <v>172</v>
      </c>
    </row>
    <row r="655" spans="1:65" s="15" customFormat="1">
      <c r="B655" s="244"/>
      <c r="C655" s="245"/>
      <c r="D655" s="224" t="s">
        <v>180</v>
      </c>
      <c r="E655" s="246" t="s">
        <v>1</v>
      </c>
      <c r="F655" s="247" t="s">
        <v>186</v>
      </c>
      <c r="G655" s="245"/>
      <c r="H655" s="248">
        <v>5</v>
      </c>
      <c r="I655" s="249"/>
      <c r="J655" s="245"/>
      <c r="K655" s="245"/>
      <c r="L655" s="250"/>
      <c r="M655" s="251"/>
      <c r="N655" s="252"/>
      <c r="O655" s="252"/>
      <c r="P655" s="252"/>
      <c r="Q655" s="252"/>
      <c r="R655" s="252"/>
      <c r="S655" s="252"/>
      <c r="T655" s="253"/>
      <c r="AT655" s="254" t="s">
        <v>180</v>
      </c>
      <c r="AU655" s="254" t="s">
        <v>81</v>
      </c>
      <c r="AV655" s="15" t="s">
        <v>179</v>
      </c>
      <c r="AW655" s="15" t="s">
        <v>30</v>
      </c>
      <c r="AX655" s="15" t="s">
        <v>81</v>
      </c>
      <c r="AY655" s="254" t="s">
        <v>172</v>
      </c>
    </row>
    <row r="656" spans="1:65" s="2" customFormat="1" ht="16.5" customHeight="1">
      <c r="A656" s="35"/>
      <c r="B656" s="36"/>
      <c r="C656" s="209" t="s">
        <v>822</v>
      </c>
      <c r="D656" s="209" t="s">
        <v>174</v>
      </c>
      <c r="E656" s="210" t="s">
        <v>2241</v>
      </c>
      <c r="F656" s="211" t="s">
        <v>2242</v>
      </c>
      <c r="G656" s="212" t="s">
        <v>195</v>
      </c>
      <c r="H656" s="213">
        <v>165</v>
      </c>
      <c r="I656" s="214"/>
      <c r="J656" s="215">
        <f>ROUND(I656*H656,2)</f>
        <v>0</v>
      </c>
      <c r="K656" s="211" t="s">
        <v>1</v>
      </c>
      <c r="L656" s="40"/>
      <c r="M656" s="216" t="s">
        <v>1</v>
      </c>
      <c r="N656" s="217" t="s">
        <v>38</v>
      </c>
      <c r="O656" s="72"/>
      <c r="P656" s="218">
        <f>O656*H656</f>
        <v>0</v>
      </c>
      <c r="Q656" s="218">
        <v>0</v>
      </c>
      <c r="R656" s="218">
        <f>Q656*H656</f>
        <v>0</v>
      </c>
      <c r="S656" s="218">
        <v>0</v>
      </c>
      <c r="T656" s="219">
        <f>S656*H656</f>
        <v>0</v>
      </c>
      <c r="U656" s="35"/>
      <c r="V656" s="35"/>
      <c r="W656" s="35"/>
      <c r="X656" s="35"/>
      <c r="Y656" s="35"/>
      <c r="Z656" s="35"/>
      <c r="AA656" s="35"/>
      <c r="AB656" s="35"/>
      <c r="AC656" s="35"/>
      <c r="AD656" s="35"/>
      <c r="AE656" s="35"/>
      <c r="AR656" s="220" t="s">
        <v>179</v>
      </c>
      <c r="AT656" s="220" t="s">
        <v>174</v>
      </c>
      <c r="AU656" s="220" t="s">
        <v>81</v>
      </c>
      <c r="AY656" s="18" t="s">
        <v>172</v>
      </c>
      <c r="BE656" s="221">
        <f>IF(N656="základní",J656,0)</f>
        <v>0</v>
      </c>
      <c r="BF656" s="221">
        <f>IF(N656="snížená",J656,0)</f>
        <v>0</v>
      </c>
      <c r="BG656" s="221">
        <f>IF(N656="zákl. přenesená",J656,0)</f>
        <v>0</v>
      </c>
      <c r="BH656" s="221">
        <f>IF(N656="sníž. přenesená",J656,0)</f>
        <v>0</v>
      </c>
      <c r="BI656" s="221">
        <f>IF(N656="nulová",J656,0)</f>
        <v>0</v>
      </c>
      <c r="BJ656" s="18" t="s">
        <v>81</v>
      </c>
      <c r="BK656" s="221">
        <f>ROUND(I656*H656,2)</f>
        <v>0</v>
      </c>
      <c r="BL656" s="18" t="s">
        <v>179</v>
      </c>
      <c r="BM656" s="220" t="s">
        <v>945</v>
      </c>
    </row>
    <row r="657" spans="1:65" s="13" customFormat="1">
      <c r="B657" s="222"/>
      <c r="C657" s="223"/>
      <c r="D657" s="224" t="s">
        <v>180</v>
      </c>
      <c r="E657" s="225" t="s">
        <v>1</v>
      </c>
      <c r="F657" s="226" t="s">
        <v>2220</v>
      </c>
      <c r="G657" s="223"/>
      <c r="H657" s="225" t="s">
        <v>1</v>
      </c>
      <c r="I657" s="227"/>
      <c r="J657" s="223"/>
      <c r="K657" s="223"/>
      <c r="L657" s="228"/>
      <c r="M657" s="229"/>
      <c r="N657" s="230"/>
      <c r="O657" s="230"/>
      <c r="P657" s="230"/>
      <c r="Q657" s="230"/>
      <c r="R657" s="230"/>
      <c r="S657" s="230"/>
      <c r="T657" s="231"/>
      <c r="AT657" s="232" t="s">
        <v>180</v>
      </c>
      <c r="AU657" s="232" t="s">
        <v>81</v>
      </c>
      <c r="AV657" s="13" t="s">
        <v>81</v>
      </c>
      <c r="AW657" s="13" t="s">
        <v>30</v>
      </c>
      <c r="AX657" s="13" t="s">
        <v>73</v>
      </c>
      <c r="AY657" s="232" t="s">
        <v>172</v>
      </c>
    </row>
    <row r="658" spans="1:65" s="14" customFormat="1">
      <c r="B658" s="233"/>
      <c r="C658" s="234"/>
      <c r="D658" s="224" t="s">
        <v>180</v>
      </c>
      <c r="E658" s="235" t="s">
        <v>1</v>
      </c>
      <c r="F658" s="236" t="s">
        <v>301</v>
      </c>
      <c r="G658" s="234"/>
      <c r="H658" s="237">
        <v>54</v>
      </c>
      <c r="I658" s="238"/>
      <c r="J658" s="234"/>
      <c r="K658" s="234"/>
      <c r="L658" s="239"/>
      <c r="M658" s="240"/>
      <c r="N658" s="241"/>
      <c r="O658" s="241"/>
      <c r="P658" s="241"/>
      <c r="Q658" s="241"/>
      <c r="R658" s="241"/>
      <c r="S658" s="241"/>
      <c r="T658" s="242"/>
      <c r="AT658" s="243" t="s">
        <v>180</v>
      </c>
      <c r="AU658" s="243" t="s">
        <v>81</v>
      </c>
      <c r="AV658" s="14" t="s">
        <v>83</v>
      </c>
      <c r="AW658" s="14" t="s">
        <v>30</v>
      </c>
      <c r="AX658" s="14" t="s">
        <v>73</v>
      </c>
      <c r="AY658" s="243" t="s">
        <v>172</v>
      </c>
    </row>
    <row r="659" spans="1:65" s="13" customFormat="1">
      <c r="B659" s="222"/>
      <c r="C659" s="223"/>
      <c r="D659" s="224" t="s">
        <v>180</v>
      </c>
      <c r="E659" s="225" t="s">
        <v>1</v>
      </c>
      <c r="F659" s="226" t="s">
        <v>2223</v>
      </c>
      <c r="G659" s="223"/>
      <c r="H659" s="225" t="s">
        <v>1</v>
      </c>
      <c r="I659" s="227"/>
      <c r="J659" s="223"/>
      <c r="K659" s="223"/>
      <c r="L659" s="228"/>
      <c r="M659" s="229"/>
      <c r="N659" s="230"/>
      <c r="O659" s="230"/>
      <c r="P659" s="230"/>
      <c r="Q659" s="230"/>
      <c r="R659" s="230"/>
      <c r="S659" s="230"/>
      <c r="T659" s="231"/>
      <c r="AT659" s="232" t="s">
        <v>180</v>
      </c>
      <c r="AU659" s="232" t="s">
        <v>81</v>
      </c>
      <c r="AV659" s="13" t="s">
        <v>81</v>
      </c>
      <c r="AW659" s="13" t="s">
        <v>30</v>
      </c>
      <c r="AX659" s="13" t="s">
        <v>73</v>
      </c>
      <c r="AY659" s="232" t="s">
        <v>172</v>
      </c>
    </row>
    <row r="660" spans="1:65" s="14" customFormat="1">
      <c r="B660" s="233"/>
      <c r="C660" s="234"/>
      <c r="D660" s="224" t="s">
        <v>180</v>
      </c>
      <c r="E660" s="235" t="s">
        <v>1</v>
      </c>
      <c r="F660" s="236" t="s">
        <v>713</v>
      </c>
      <c r="G660" s="234"/>
      <c r="H660" s="237">
        <v>111</v>
      </c>
      <c r="I660" s="238"/>
      <c r="J660" s="234"/>
      <c r="K660" s="234"/>
      <c r="L660" s="239"/>
      <c r="M660" s="240"/>
      <c r="N660" s="241"/>
      <c r="O660" s="241"/>
      <c r="P660" s="241"/>
      <c r="Q660" s="241"/>
      <c r="R660" s="241"/>
      <c r="S660" s="241"/>
      <c r="T660" s="242"/>
      <c r="AT660" s="243" t="s">
        <v>180</v>
      </c>
      <c r="AU660" s="243" t="s">
        <v>81</v>
      </c>
      <c r="AV660" s="14" t="s">
        <v>83</v>
      </c>
      <c r="AW660" s="14" t="s">
        <v>30</v>
      </c>
      <c r="AX660" s="14" t="s">
        <v>73</v>
      </c>
      <c r="AY660" s="243" t="s">
        <v>172</v>
      </c>
    </row>
    <row r="661" spans="1:65" s="15" customFormat="1">
      <c r="B661" s="244"/>
      <c r="C661" s="245"/>
      <c r="D661" s="224" t="s">
        <v>180</v>
      </c>
      <c r="E661" s="246" t="s">
        <v>1</v>
      </c>
      <c r="F661" s="247" t="s">
        <v>186</v>
      </c>
      <c r="G661" s="245"/>
      <c r="H661" s="248">
        <v>165</v>
      </c>
      <c r="I661" s="249"/>
      <c r="J661" s="245"/>
      <c r="K661" s="245"/>
      <c r="L661" s="250"/>
      <c r="M661" s="251"/>
      <c r="N661" s="252"/>
      <c r="O661" s="252"/>
      <c r="P661" s="252"/>
      <c r="Q661" s="252"/>
      <c r="R661" s="252"/>
      <c r="S661" s="252"/>
      <c r="T661" s="253"/>
      <c r="AT661" s="254" t="s">
        <v>180</v>
      </c>
      <c r="AU661" s="254" t="s">
        <v>81</v>
      </c>
      <c r="AV661" s="15" t="s">
        <v>179</v>
      </c>
      <c r="AW661" s="15" t="s">
        <v>30</v>
      </c>
      <c r="AX661" s="15" t="s">
        <v>81</v>
      </c>
      <c r="AY661" s="254" t="s">
        <v>172</v>
      </c>
    </row>
    <row r="662" spans="1:65" s="2" customFormat="1" ht="21.75" customHeight="1">
      <c r="A662" s="35"/>
      <c r="B662" s="36"/>
      <c r="C662" s="209" t="s">
        <v>602</v>
      </c>
      <c r="D662" s="209" t="s">
        <v>174</v>
      </c>
      <c r="E662" s="210" t="s">
        <v>2243</v>
      </c>
      <c r="F662" s="211" t="s">
        <v>2244</v>
      </c>
      <c r="G662" s="212" t="s">
        <v>195</v>
      </c>
      <c r="H662" s="213">
        <v>111</v>
      </c>
      <c r="I662" s="214"/>
      <c r="J662" s="215">
        <f>ROUND(I662*H662,2)</f>
        <v>0</v>
      </c>
      <c r="K662" s="211" t="s">
        <v>1</v>
      </c>
      <c r="L662" s="40"/>
      <c r="M662" s="216" t="s">
        <v>1</v>
      </c>
      <c r="N662" s="217" t="s">
        <v>38</v>
      </c>
      <c r="O662" s="72"/>
      <c r="P662" s="218">
        <f>O662*H662</f>
        <v>0</v>
      </c>
      <c r="Q662" s="218">
        <v>0</v>
      </c>
      <c r="R662" s="218">
        <f>Q662*H662</f>
        <v>0</v>
      </c>
      <c r="S662" s="218">
        <v>0</v>
      </c>
      <c r="T662" s="219">
        <f>S662*H662</f>
        <v>0</v>
      </c>
      <c r="U662" s="35"/>
      <c r="V662" s="35"/>
      <c r="W662" s="35"/>
      <c r="X662" s="35"/>
      <c r="Y662" s="35"/>
      <c r="Z662" s="35"/>
      <c r="AA662" s="35"/>
      <c r="AB662" s="35"/>
      <c r="AC662" s="35"/>
      <c r="AD662" s="35"/>
      <c r="AE662" s="35"/>
      <c r="AR662" s="220" t="s">
        <v>179</v>
      </c>
      <c r="AT662" s="220" t="s">
        <v>174</v>
      </c>
      <c r="AU662" s="220" t="s">
        <v>81</v>
      </c>
      <c r="AY662" s="18" t="s">
        <v>172</v>
      </c>
      <c r="BE662" s="221">
        <f>IF(N662="základní",J662,0)</f>
        <v>0</v>
      </c>
      <c r="BF662" s="221">
        <f>IF(N662="snížená",J662,0)</f>
        <v>0</v>
      </c>
      <c r="BG662" s="221">
        <f>IF(N662="zákl. přenesená",J662,0)</f>
        <v>0</v>
      </c>
      <c r="BH662" s="221">
        <f>IF(N662="sníž. přenesená",J662,0)</f>
        <v>0</v>
      </c>
      <c r="BI662" s="221">
        <f>IF(N662="nulová",J662,0)</f>
        <v>0</v>
      </c>
      <c r="BJ662" s="18" t="s">
        <v>81</v>
      </c>
      <c r="BK662" s="221">
        <f>ROUND(I662*H662,2)</f>
        <v>0</v>
      </c>
      <c r="BL662" s="18" t="s">
        <v>179</v>
      </c>
      <c r="BM662" s="220" t="s">
        <v>949</v>
      </c>
    </row>
    <row r="663" spans="1:65" s="13" customFormat="1">
      <c r="B663" s="222"/>
      <c r="C663" s="223"/>
      <c r="D663" s="224" t="s">
        <v>180</v>
      </c>
      <c r="E663" s="225" t="s">
        <v>1</v>
      </c>
      <c r="F663" s="226" t="s">
        <v>2220</v>
      </c>
      <c r="G663" s="223"/>
      <c r="H663" s="225" t="s">
        <v>1</v>
      </c>
      <c r="I663" s="227"/>
      <c r="J663" s="223"/>
      <c r="K663" s="223"/>
      <c r="L663" s="228"/>
      <c r="M663" s="229"/>
      <c r="N663" s="230"/>
      <c r="O663" s="230"/>
      <c r="P663" s="230"/>
      <c r="Q663" s="230"/>
      <c r="R663" s="230"/>
      <c r="S663" s="230"/>
      <c r="T663" s="231"/>
      <c r="AT663" s="232" t="s">
        <v>180</v>
      </c>
      <c r="AU663" s="232" t="s">
        <v>81</v>
      </c>
      <c r="AV663" s="13" t="s">
        <v>81</v>
      </c>
      <c r="AW663" s="13" t="s">
        <v>30</v>
      </c>
      <c r="AX663" s="13" t="s">
        <v>73</v>
      </c>
      <c r="AY663" s="232" t="s">
        <v>172</v>
      </c>
    </row>
    <row r="664" spans="1:65" s="14" customFormat="1">
      <c r="B664" s="233"/>
      <c r="C664" s="234"/>
      <c r="D664" s="224" t="s">
        <v>180</v>
      </c>
      <c r="E664" s="235" t="s">
        <v>1</v>
      </c>
      <c r="F664" s="236" t="s">
        <v>713</v>
      </c>
      <c r="G664" s="234"/>
      <c r="H664" s="237">
        <v>111</v>
      </c>
      <c r="I664" s="238"/>
      <c r="J664" s="234"/>
      <c r="K664" s="234"/>
      <c r="L664" s="239"/>
      <c r="M664" s="240"/>
      <c r="N664" s="241"/>
      <c r="O664" s="241"/>
      <c r="P664" s="241"/>
      <c r="Q664" s="241"/>
      <c r="R664" s="241"/>
      <c r="S664" s="241"/>
      <c r="T664" s="242"/>
      <c r="AT664" s="243" t="s">
        <v>180</v>
      </c>
      <c r="AU664" s="243" t="s">
        <v>81</v>
      </c>
      <c r="AV664" s="14" t="s">
        <v>83</v>
      </c>
      <c r="AW664" s="14" t="s">
        <v>30</v>
      </c>
      <c r="AX664" s="14" t="s">
        <v>73</v>
      </c>
      <c r="AY664" s="243" t="s">
        <v>172</v>
      </c>
    </row>
    <row r="665" spans="1:65" s="15" customFormat="1">
      <c r="B665" s="244"/>
      <c r="C665" s="245"/>
      <c r="D665" s="224" t="s">
        <v>180</v>
      </c>
      <c r="E665" s="246" t="s">
        <v>1</v>
      </c>
      <c r="F665" s="247" t="s">
        <v>186</v>
      </c>
      <c r="G665" s="245"/>
      <c r="H665" s="248">
        <v>111</v>
      </c>
      <c r="I665" s="249"/>
      <c r="J665" s="245"/>
      <c r="K665" s="245"/>
      <c r="L665" s="250"/>
      <c r="M665" s="251"/>
      <c r="N665" s="252"/>
      <c r="O665" s="252"/>
      <c r="P665" s="252"/>
      <c r="Q665" s="252"/>
      <c r="R665" s="252"/>
      <c r="S665" s="252"/>
      <c r="T665" s="253"/>
      <c r="AT665" s="254" t="s">
        <v>180</v>
      </c>
      <c r="AU665" s="254" t="s">
        <v>81</v>
      </c>
      <c r="AV665" s="15" t="s">
        <v>179</v>
      </c>
      <c r="AW665" s="15" t="s">
        <v>30</v>
      </c>
      <c r="AX665" s="15" t="s">
        <v>81</v>
      </c>
      <c r="AY665" s="254" t="s">
        <v>172</v>
      </c>
    </row>
    <row r="666" spans="1:65" s="2" customFormat="1" ht="21.75" customHeight="1">
      <c r="A666" s="35"/>
      <c r="B666" s="36"/>
      <c r="C666" s="255" t="s">
        <v>829</v>
      </c>
      <c r="D666" s="255" t="s">
        <v>358</v>
      </c>
      <c r="E666" s="256" t="s">
        <v>2245</v>
      </c>
      <c r="F666" s="257" t="s">
        <v>2246</v>
      </c>
      <c r="G666" s="258" t="s">
        <v>531</v>
      </c>
      <c r="H666" s="259">
        <v>45</v>
      </c>
      <c r="I666" s="260"/>
      <c r="J666" s="261">
        <f>ROUND(I666*H666,2)</f>
        <v>0</v>
      </c>
      <c r="K666" s="257" t="s">
        <v>1</v>
      </c>
      <c r="L666" s="262"/>
      <c r="M666" s="263" t="s">
        <v>1</v>
      </c>
      <c r="N666" s="264" t="s">
        <v>38</v>
      </c>
      <c r="O666" s="72"/>
      <c r="P666" s="218">
        <f>O666*H666</f>
        <v>0</v>
      </c>
      <c r="Q666" s="218">
        <v>0</v>
      </c>
      <c r="R666" s="218">
        <f>Q666*H666</f>
        <v>0</v>
      </c>
      <c r="S666" s="218">
        <v>0</v>
      </c>
      <c r="T666" s="219">
        <f>S666*H666</f>
        <v>0</v>
      </c>
      <c r="U666" s="35"/>
      <c r="V666" s="35"/>
      <c r="W666" s="35"/>
      <c r="X666" s="35"/>
      <c r="Y666" s="35"/>
      <c r="Z666" s="35"/>
      <c r="AA666" s="35"/>
      <c r="AB666" s="35"/>
      <c r="AC666" s="35"/>
      <c r="AD666" s="35"/>
      <c r="AE666" s="35"/>
      <c r="AR666" s="220" t="s">
        <v>205</v>
      </c>
      <c r="AT666" s="220" t="s">
        <v>358</v>
      </c>
      <c r="AU666" s="220" t="s">
        <v>81</v>
      </c>
      <c r="AY666" s="18" t="s">
        <v>172</v>
      </c>
      <c r="BE666" s="221">
        <f>IF(N666="základní",J666,0)</f>
        <v>0</v>
      </c>
      <c r="BF666" s="221">
        <f>IF(N666="snížená",J666,0)</f>
        <v>0</v>
      </c>
      <c r="BG666" s="221">
        <f>IF(N666="zákl. přenesená",J666,0)</f>
        <v>0</v>
      </c>
      <c r="BH666" s="221">
        <f>IF(N666="sníž. přenesená",J666,0)</f>
        <v>0</v>
      </c>
      <c r="BI666" s="221">
        <f>IF(N666="nulová",J666,0)</f>
        <v>0</v>
      </c>
      <c r="BJ666" s="18" t="s">
        <v>81</v>
      </c>
      <c r="BK666" s="221">
        <f>ROUND(I666*H666,2)</f>
        <v>0</v>
      </c>
      <c r="BL666" s="18" t="s">
        <v>179</v>
      </c>
      <c r="BM666" s="220" t="s">
        <v>2247</v>
      </c>
    </row>
    <row r="667" spans="1:65" s="13" customFormat="1">
      <c r="B667" s="222"/>
      <c r="C667" s="223"/>
      <c r="D667" s="224" t="s">
        <v>180</v>
      </c>
      <c r="E667" s="225" t="s">
        <v>1</v>
      </c>
      <c r="F667" s="226" t="s">
        <v>2223</v>
      </c>
      <c r="G667" s="223"/>
      <c r="H667" s="225" t="s">
        <v>1</v>
      </c>
      <c r="I667" s="227"/>
      <c r="J667" s="223"/>
      <c r="K667" s="223"/>
      <c r="L667" s="228"/>
      <c r="M667" s="229"/>
      <c r="N667" s="230"/>
      <c r="O667" s="230"/>
      <c r="P667" s="230"/>
      <c r="Q667" s="230"/>
      <c r="R667" s="230"/>
      <c r="S667" s="230"/>
      <c r="T667" s="231"/>
      <c r="AT667" s="232" t="s">
        <v>180</v>
      </c>
      <c r="AU667" s="232" t="s">
        <v>81</v>
      </c>
      <c r="AV667" s="13" t="s">
        <v>81</v>
      </c>
      <c r="AW667" s="13" t="s">
        <v>30</v>
      </c>
      <c r="AX667" s="13" t="s">
        <v>73</v>
      </c>
      <c r="AY667" s="232" t="s">
        <v>172</v>
      </c>
    </row>
    <row r="668" spans="1:65" s="14" customFormat="1">
      <c r="B668" s="233"/>
      <c r="C668" s="234"/>
      <c r="D668" s="224" t="s">
        <v>180</v>
      </c>
      <c r="E668" s="235" t="s">
        <v>1</v>
      </c>
      <c r="F668" s="236" t="s">
        <v>395</v>
      </c>
      <c r="G668" s="234"/>
      <c r="H668" s="237">
        <v>45</v>
      </c>
      <c r="I668" s="238"/>
      <c r="J668" s="234"/>
      <c r="K668" s="234"/>
      <c r="L668" s="239"/>
      <c r="M668" s="240"/>
      <c r="N668" s="241"/>
      <c r="O668" s="241"/>
      <c r="P668" s="241"/>
      <c r="Q668" s="241"/>
      <c r="R668" s="241"/>
      <c r="S668" s="241"/>
      <c r="T668" s="242"/>
      <c r="AT668" s="243" t="s">
        <v>180</v>
      </c>
      <c r="AU668" s="243" t="s">
        <v>81</v>
      </c>
      <c r="AV668" s="14" t="s">
        <v>83</v>
      </c>
      <c r="AW668" s="14" t="s">
        <v>30</v>
      </c>
      <c r="AX668" s="14" t="s">
        <v>73</v>
      </c>
      <c r="AY668" s="243" t="s">
        <v>172</v>
      </c>
    </row>
    <row r="669" spans="1:65" s="15" customFormat="1">
      <c r="B669" s="244"/>
      <c r="C669" s="245"/>
      <c r="D669" s="224" t="s">
        <v>180</v>
      </c>
      <c r="E669" s="246" t="s">
        <v>1</v>
      </c>
      <c r="F669" s="247" t="s">
        <v>186</v>
      </c>
      <c r="G669" s="245"/>
      <c r="H669" s="248">
        <v>45</v>
      </c>
      <c r="I669" s="249"/>
      <c r="J669" s="245"/>
      <c r="K669" s="245"/>
      <c r="L669" s="250"/>
      <c r="M669" s="251"/>
      <c r="N669" s="252"/>
      <c r="O669" s="252"/>
      <c r="P669" s="252"/>
      <c r="Q669" s="252"/>
      <c r="R669" s="252"/>
      <c r="S669" s="252"/>
      <c r="T669" s="253"/>
      <c r="AT669" s="254" t="s">
        <v>180</v>
      </c>
      <c r="AU669" s="254" t="s">
        <v>81</v>
      </c>
      <c r="AV669" s="15" t="s">
        <v>179</v>
      </c>
      <c r="AW669" s="15" t="s">
        <v>30</v>
      </c>
      <c r="AX669" s="15" t="s">
        <v>81</v>
      </c>
      <c r="AY669" s="254" t="s">
        <v>172</v>
      </c>
    </row>
    <row r="670" spans="1:65" s="2" customFormat="1" ht="16.5" customHeight="1">
      <c r="A670" s="35"/>
      <c r="B670" s="36"/>
      <c r="C670" s="255" t="s">
        <v>835</v>
      </c>
      <c r="D670" s="255" t="s">
        <v>358</v>
      </c>
      <c r="E670" s="256" t="s">
        <v>2248</v>
      </c>
      <c r="F670" s="257" t="s">
        <v>2249</v>
      </c>
      <c r="G670" s="258" t="s">
        <v>245</v>
      </c>
      <c r="H670" s="259">
        <v>216</v>
      </c>
      <c r="I670" s="260"/>
      <c r="J670" s="261">
        <f>ROUND(I670*H670,2)</f>
        <v>0</v>
      </c>
      <c r="K670" s="257" t="s">
        <v>1</v>
      </c>
      <c r="L670" s="262"/>
      <c r="M670" s="263" t="s">
        <v>1</v>
      </c>
      <c r="N670" s="264" t="s">
        <v>38</v>
      </c>
      <c r="O670" s="72"/>
      <c r="P670" s="218">
        <f>O670*H670</f>
        <v>0</v>
      </c>
      <c r="Q670" s="218">
        <v>0</v>
      </c>
      <c r="R670" s="218">
        <f>Q670*H670</f>
        <v>0</v>
      </c>
      <c r="S670" s="218">
        <v>0</v>
      </c>
      <c r="T670" s="219">
        <f>S670*H670</f>
        <v>0</v>
      </c>
      <c r="U670" s="35"/>
      <c r="V670" s="35"/>
      <c r="W670" s="35"/>
      <c r="X670" s="35"/>
      <c r="Y670" s="35"/>
      <c r="Z670" s="35"/>
      <c r="AA670" s="35"/>
      <c r="AB670" s="35"/>
      <c r="AC670" s="35"/>
      <c r="AD670" s="35"/>
      <c r="AE670" s="35"/>
      <c r="AR670" s="220" t="s">
        <v>205</v>
      </c>
      <c r="AT670" s="220" t="s">
        <v>358</v>
      </c>
      <c r="AU670" s="220" t="s">
        <v>81</v>
      </c>
      <c r="AY670" s="18" t="s">
        <v>172</v>
      </c>
      <c r="BE670" s="221">
        <f>IF(N670="základní",J670,0)</f>
        <v>0</v>
      </c>
      <c r="BF670" s="221">
        <f>IF(N670="snížená",J670,0)</f>
        <v>0</v>
      </c>
      <c r="BG670" s="221">
        <f>IF(N670="zákl. přenesená",J670,0)</f>
        <v>0</v>
      </c>
      <c r="BH670" s="221">
        <f>IF(N670="sníž. přenesená",J670,0)</f>
        <v>0</v>
      </c>
      <c r="BI670" s="221">
        <f>IF(N670="nulová",J670,0)</f>
        <v>0</v>
      </c>
      <c r="BJ670" s="18" t="s">
        <v>81</v>
      </c>
      <c r="BK670" s="221">
        <f>ROUND(I670*H670,2)</f>
        <v>0</v>
      </c>
      <c r="BL670" s="18" t="s">
        <v>179</v>
      </c>
      <c r="BM670" s="220" t="s">
        <v>2250</v>
      </c>
    </row>
    <row r="671" spans="1:65" s="13" customFormat="1">
      <c r="B671" s="222"/>
      <c r="C671" s="223"/>
      <c r="D671" s="224" t="s">
        <v>180</v>
      </c>
      <c r="E671" s="225" t="s">
        <v>1</v>
      </c>
      <c r="F671" s="226" t="s">
        <v>2220</v>
      </c>
      <c r="G671" s="223"/>
      <c r="H671" s="225" t="s">
        <v>1</v>
      </c>
      <c r="I671" s="227"/>
      <c r="J671" s="223"/>
      <c r="K671" s="223"/>
      <c r="L671" s="228"/>
      <c r="M671" s="229"/>
      <c r="N671" s="230"/>
      <c r="O671" s="230"/>
      <c r="P671" s="230"/>
      <c r="Q671" s="230"/>
      <c r="R671" s="230"/>
      <c r="S671" s="230"/>
      <c r="T671" s="231"/>
      <c r="AT671" s="232" t="s">
        <v>180</v>
      </c>
      <c r="AU671" s="232" t="s">
        <v>81</v>
      </c>
      <c r="AV671" s="13" t="s">
        <v>81</v>
      </c>
      <c r="AW671" s="13" t="s">
        <v>30</v>
      </c>
      <c r="AX671" s="13" t="s">
        <v>73</v>
      </c>
      <c r="AY671" s="232" t="s">
        <v>172</v>
      </c>
    </row>
    <row r="672" spans="1:65" s="14" customFormat="1">
      <c r="B672" s="233"/>
      <c r="C672" s="234"/>
      <c r="D672" s="224" t="s">
        <v>180</v>
      </c>
      <c r="E672" s="235" t="s">
        <v>1</v>
      </c>
      <c r="F672" s="236" t="s">
        <v>838</v>
      </c>
      <c r="G672" s="234"/>
      <c r="H672" s="237">
        <v>216</v>
      </c>
      <c r="I672" s="238"/>
      <c r="J672" s="234"/>
      <c r="K672" s="234"/>
      <c r="L672" s="239"/>
      <c r="M672" s="240"/>
      <c r="N672" s="241"/>
      <c r="O672" s="241"/>
      <c r="P672" s="241"/>
      <c r="Q672" s="241"/>
      <c r="R672" s="241"/>
      <c r="S672" s="241"/>
      <c r="T672" s="242"/>
      <c r="AT672" s="243" t="s">
        <v>180</v>
      </c>
      <c r="AU672" s="243" t="s">
        <v>81</v>
      </c>
      <c r="AV672" s="14" t="s">
        <v>83</v>
      </c>
      <c r="AW672" s="14" t="s">
        <v>30</v>
      </c>
      <c r="AX672" s="14" t="s">
        <v>73</v>
      </c>
      <c r="AY672" s="243" t="s">
        <v>172</v>
      </c>
    </row>
    <row r="673" spans="1:65" s="15" customFormat="1">
      <c r="B673" s="244"/>
      <c r="C673" s="245"/>
      <c r="D673" s="224" t="s">
        <v>180</v>
      </c>
      <c r="E673" s="246" t="s">
        <v>1</v>
      </c>
      <c r="F673" s="247" t="s">
        <v>186</v>
      </c>
      <c r="G673" s="245"/>
      <c r="H673" s="248">
        <v>216</v>
      </c>
      <c r="I673" s="249"/>
      <c r="J673" s="245"/>
      <c r="K673" s="245"/>
      <c r="L673" s="250"/>
      <c r="M673" s="251"/>
      <c r="N673" s="252"/>
      <c r="O673" s="252"/>
      <c r="P673" s="252"/>
      <c r="Q673" s="252"/>
      <c r="R673" s="252"/>
      <c r="S673" s="252"/>
      <c r="T673" s="253"/>
      <c r="AT673" s="254" t="s">
        <v>180</v>
      </c>
      <c r="AU673" s="254" t="s">
        <v>81</v>
      </c>
      <c r="AV673" s="15" t="s">
        <v>179</v>
      </c>
      <c r="AW673" s="15" t="s">
        <v>30</v>
      </c>
      <c r="AX673" s="15" t="s">
        <v>81</v>
      </c>
      <c r="AY673" s="254" t="s">
        <v>172</v>
      </c>
    </row>
    <row r="674" spans="1:65" s="12" customFormat="1" ht="25.9" customHeight="1">
      <c r="B674" s="193"/>
      <c r="C674" s="194"/>
      <c r="D674" s="195" t="s">
        <v>72</v>
      </c>
      <c r="E674" s="196" t="s">
        <v>663</v>
      </c>
      <c r="F674" s="196" t="s">
        <v>2251</v>
      </c>
      <c r="G674" s="194"/>
      <c r="H674" s="194"/>
      <c r="I674" s="197"/>
      <c r="J674" s="198">
        <f>BK674</f>
        <v>0</v>
      </c>
      <c r="K674" s="194"/>
      <c r="L674" s="199"/>
      <c r="M674" s="200"/>
      <c r="N674" s="201"/>
      <c r="O674" s="201"/>
      <c r="P674" s="202">
        <f>SUM(P675:P678)</f>
        <v>0</v>
      </c>
      <c r="Q674" s="201"/>
      <c r="R674" s="202">
        <f>SUM(R675:R678)</f>
        <v>0</v>
      </c>
      <c r="S674" s="201"/>
      <c r="T674" s="203">
        <f>SUM(T675:T678)</f>
        <v>0</v>
      </c>
      <c r="AR674" s="204" t="s">
        <v>81</v>
      </c>
      <c r="AT674" s="205" t="s">
        <v>72</v>
      </c>
      <c r="AU674" s="205" t="s">
        <v>73</v>
      </c>
      <c r="AY674" s="204" t="s">
        <v>172</v>
      </c>
      <c r="BK674" s="206">
        <f>SUM(BK675:BK678)</f>
        <v>0</v>
      </c>
    </row>
    <row r="675" spans="1:65" s="2" customFormat="1" ht="16.5" customHeight="1">
      <c r="A675" s="35"/>
      <c r="B675" s="36"/>
      <c r="C675" s="209" t="s">
        <v>841</v>
      </c>
      <c r="D675" s="209" t="s">
        <v>174</v>
      </c>
      <c r="E675" s="210" t="s">
        <v>2252</v>
      </c>
      <c r="F675" s="211" t="s">
        <v>2253</v>
      </c>
      <c r="G675" s="212" t="s">
        <v>222</v>
      </c>
      <c r="H675" s="213">
        <v>153.471</v>
      </c>
      <c r="I675" s="214"/>
      <c r="J675" s="215">
        <f>ROUND(I675*H675,2)</f>
        <v>0</v>
      </c>
      <c r="K675" s="211" t="s">
        <v>1</v>
      </c>
      <c r="L675" s="40"/>
      <c r="M675" s="216" t="s">
        <v>1</v>
      </c>
      <c r="N675" s="217" t="s">
        <v>38</v>
      </c>
      <c r="O675" s="72"/>
      <c r="P675" s="218">
        <f>O675*H675</f>
        <v>0</v>
      </c>
      <c r="Q675" s="218">
        <v>0</v>
      </c>
      <c r="R675" s="218">
        <f>Q675*H675</f>
        <v>0</v>
      </c>
      <c r="S675" s="218">
        <v>0</v>
      </c>
      <c r="T675" s="219">
        <f>S675*H675</f>
        <v>0</v>
      </c>
      <c r="U675" s="35"/>
      <c r="V675" s="35"/>
      <c r="W675" s="35"/>
      <c r="X675" s="35"/>
      <c r="Y675" s="35"/>
      <c r="Z675" s="35"/>
      <c r="AA675" s="35"/>
      <c r="AB675" s="35"/>
      <c r="AC675" s="35"/>
      <c r="AD675" s="35"/>
      <c r="AE675" s="35"/>
      <c r="AR675" s="220" t="s">
        <v>179</v>
      </c>
      <c r="AT675" s="220" t="s">
        <v>174</v>
      </c>
      <c r="AU675" s="220" t="s">
        <v>81</v>
      </c>
      <c r="AY675" s="18" t="s">
        <v>172</v>
      </c>
      <c r="BE675" s="221">
        <f>IF(N675="základní",J675,0)</f>
        <v>0</v>
      </c>
      <c r="BF675" s="221">
        <f>IF(N675="snížená",J675,0)</f>
        <v>0</v>
      </c>
      <c r="BG675" s="221">
        <f>IF(N675="zákl. přenesená",J675,0)</f>
        <v>0</v>
      </c>
      <c r="BH675" s="221">
        <f>IF(N675="sníž. přenesená",J675,0)</f>
        <v>0</v>
      </c>
      <c r="BI675" s="221">
        <f>IF(N675="nulová",J675,0)</f>
        <v>0</v>
      </c>
      <c r="BJ675" s="18" t="s">
        <v>81</v>
      </c>
      <c r="BK675" s="221">
        <f>ROUND(I675*H675,2)</f>
        <v>0</v>
      </c>
      <c r="BL675" s="18" t="s">
        <v>179</v>
      </c>
      <c r="BM675" s="220" t="s">
        <v>961</v>
      </c>
    </row>
    <row r="676" spans="1:65" s="2" customFormat="1" ht="16.5" customHeight="1">
      <c r="A676" s="35"/>
      <c r="B676" s="36"/>
      <c r="C676" s="209" t="s">
        <v>608</v>
      </c>
      <c r="D676" s="209" t="s">
        <v>174</v>
      </c>
      <c r="E676" s="210" t="s">
        <v>2254</v>
      </c>
      <c r="F676" s="211" t="s">
        <v>2255</v>
      </c>
      <c r="G676" s="212" t="s">
        <v>222</v>
      </c>
      <c r="H676" s="213">
        <v>36.68</v>
      </c>
      <c r="I676" s="214"/>
      <c r="J676" s="215">
        <f>ROUND(I676*H676,2)</f>
        <v>0</v>
      </c>
      <c r="K676" s="211" t="s">
        <v>1</v>
      </c>
      <c r="L676" s="40"/>
      <c r="M676" s="216" t="s">
        <v>1</v>
      </c>
      <c r="N676" s="217" t="s">
        <v>38</v>
      </c>
      <c r="O676" s="72"/>
      <c r="P676" s="218">
        <f>O676*H676</f>
        <v>0</v>
      </c>
      <c r="Q676" s="218">
        <v>0</v>
      </c>
      <c r="R676" s="218">
        <f>Q676*H676</f>
        <v>0</v>
      </c>
      <c r="S676" s="218">
        <v>0</v>
      </c>
      <c r="T676" s="219">
        <f>S676*H676</f>
        <v>0</v>
      </c>
      <c r="U676" s="35"/>
      <c r="V676" s="35"/>
      <c r="W676" s="35"/>
      <c r="X676" s="35"/>
      <c r="Y676" s="35"/>
      <c r="Z676" s="35"/>
      <c r="AA676" s="35"/>
      <c r="AB676" s="35"/>
      <c r="AC676" s="35"/>
      <c r="AD676" s="35"/>
      <c r="AE676" s="35"/>
      <c r="AR676" s="220" t="s">
        <v>179</v>
      </c>
      <c r="AT676" s="220" t="s">
        <v>174</v>
      </c>
      <c r="AU676" s="220" t="s">
        <v>81</v>
      </c>
      <c r="AY676" s="18" t="s">
        <v>172</v>
      </c>
      <c r="BE676" s="221">
        <f>IF(N676="základní",J676,0)</f>
        <v>0</v>
      </c>
      <c r="BF676" s="221">
        <f>IF(N676="snížená",J676,0)</f>
        <v>0</v>
      </c>
      <c r="BG676" s="221">
        <f>IF(N676="zákl. přenesená",J676,0)</f>
        <v>0</v>
      </c>
      <c r="BH676" s="221">
        <f>IF(N676="sníž. přenesená",J676,0)</f>
        <v>0</v>
      </c>
      <c r="BI676" s="221">
        <f>IF(N676="nulová",J676,0)</f>
        <v>0</v>
      </c>
      <c r="BJ676" s="18" t="s">
        <v>81</v>
      </c>
      <c r="BK676" s="221">
        <f>ROUND(I676*H676,2)</f>
        <v>0</v>
      </c>
      <c r="BL676" s="18" t="s">
        <v>179</v>
      </c>
      <c r="BM676" s="220" t="s">
        <v>970</v>
      </c>
    </row>
    <row r="677" spans="1:65" s="2" customFormat="1" ht="16.5" customHeight="1">
      <c r="A677" s="35"/>
      <c r="B677" s="36"/>
      <c r="C677" s="209" t="s">
        <v>849</v>
      </c>
      <c r="D677" s="209" t="s">
        <v>174</v>
      </c>
      <c r="E677" s="210" t="s">
        <v>2256</v>
      </c>
      <c r="F677" s="211" t="s">
        <v>2257</v>
      </c>
      <c r="G677" s="212" t="s">
        <v>222</v>
      </c>
      <c r="H677" s="213">
        <v>269.05200000000002</v>
      </c>
      <c r="I677" s="214"/>
      <c r="J677" s="215">
        <f>ROUND(I677*H677,2)</f>
        <v>0</v>
      </c>
      <c r="K677" s="211" t="s">
        <v>1</v>
      </c>
      <c r="L677" s="40"/>
      <c r="M677" s="216" t="s">
        <v>1</v>
      </c>
      <c r="N677" s="217" t="s">
        <v>38</v>
      </c>
      <c r="O677" s="72"/>
      <c r="P677" s="218">
        <f>O677*H677</f>
        <v>0</v>
      </c>
      <c r="Q677" s="218">
        <v>0</v>
      </c>
      <c r="R677" s="218">
        <f>Q677*H677</f>
        <v>0</v>
      </c>
      <c r="S677" s="218">
        <v>0</v>
      </c>
      <c r="T677" s="219">
        <f>S677*H677</f>
        <v>0</v>
      </c>
      <c r="U677" s="35"/>
      <c r="V677" s="35"/>
      <c r="W677" s="35"/>
      <c r="X677" s="35"/>
      <c r="Y677" s="35"/>
      <c r="Z677" s="35"/>
      <c r="AA677" s="35"/>
      <c r="AB677" s="35"/>
      <c r="AC677" s="35"/>
      <c r="AD677" s="35"/>
      <c r="AE677" s="35"/>
      <c r="AR677" s="220" t="s">
        <v>179</v>
      </c>
      <c r="AT677" s="220" t="s">
        <v>174</v>
      </c>
      <c r="AU677" s="220" t="s">
        <v>81</v>
      </c>
      <c r="AY677" s="18" t="s">
        <v>172</v>
      </c>
      <c r="BE677" s="221">
        <f>IF(N677="základní",J677,0)</f>
        <v>0</v>
      </c>
      <c r="BF677" s="221">
        <f>IF(N677="snížená",J677,0)</f>
        <v>0</v>
      </c>
      <c r="BG677" s="221">
        <f>IF(N677="zákl. přenesená",J677,0)</f>
        <v>0</v>
      </c>
      <c r="BH677" s="221">
        <f>IF(N677="sníž. přenesená",J677,0)</f>
        <v>0</v>
      </c>
      <c r="BI677" s="221">
        <f>IF(N677="nulová",J677,0)</f>
        <v>0</v>
      </c>
      <c r="BJ677" s="18" t="s">
        <v>81</v>
      </c>
      <c r="BK677" s="221">
        <f>ROUND(I677*H677,2)</f>
        <v>0</v>
      </c>
      <c r="BL677" s="18" t="s">
        <v>179</v>
      </c>
      <c r="BM677" s="220" t="s">
        <v>974</v>
      </c>
    </row>
    <row r="678" spans="1:65" s="2" customFormat="1" ht="16.5" customHeight="1">
      <c r="A678" s="35"/>
      <c r="B678" s="36"/>
      <c r="C678" s="209" t="s">
        <v>612</v>
      </c>
      <c r="D678" s="209" t="s">
        <v>174</v>
      </c>
      <c r="E678" s="210" t="s">
        <v>2258</v>
      </c>
      <c r="F678" s="211" t="s">
        <v>2259</v>
      </c>
      <c r="G678" s="212" t="s">
        <v>222</v>
      </c>
      <c r="H678" s="213">
        <v>20.331</v>
      </c>
      <c r="I678" s="214"/>
      <c r="J678" s="215">
        <f>ROUND(I678*H678,2)</f>
        <v>0</v>
      </c>
      <c r="K678" s="211" t="s">
        <v>1</v>
      </c>
      <c r="L678" s="40"/>
      <c r="M678" s="269" t="s">
        <v>1</v>
      </c>
      <c r="N678" s="270" t="s">
        <v>38</v>
      </c>
      <c r="O678" s="271"/>
      <c r="P678" s="272">
        <f>O678*H678</f>
        <v>0</v>
      </c>
      <c r="Q678" s="272">
        <v>0</v>
      </c>
      <c r="R678" s="272">
        <f>Q678*H678</f>
        <v>0</v>
      </c>
      <c r="S678" s="272">
        <v>0</v>
      </c>
      <c r="T678" s="273">
        <f>S678*H678</f>
        <v>0</v>
      </c>
      <c r="U678" s="35"/>
      <c r="V678" s="35"/>
      <c r="W678" s="35"/>
      <c r="X678" s="35"/>
      <c r="Y678" s="35"/>
      <c r="Z678" s="35"/>
      <c r="AA678" s="35"/>
      <c r="AB678" s="35"/>
      <c r="AC678" s="35"/>
      <c r="AD678" s="35"/>
      <c r="AE678" s="35"/>
      <c r="AR678" s="220" t="s">
        <v>179</v>
      </c>
      <c r="AT678" s="220" t="s">
        <v>174</v>
      </c>
      <c r="AU678" s="220" t="s">
        <v>81</v>
      </c>
      <c r="AY678" s="18" t="s">
        <v>172</v>
      </c>
      <c r="BE678" s="221">
        <f>IF(N678="základní",J678,0)</f>
        <v>0</v>
      </c>
      <c r="BF678" s="221">
        <f>IF(N678="snížená",J678,0)</f>
        <v>0</v>
      </c>
      <c r="BG678" s="221">
        <f>IF(N678="zákl. přenesená",J678,0)</f>
        <v>0</v>
      </c>
      <c r="BH678" s="221">
        <f>IF(N678="sníž. přenesená",J678,0)</f>
        <v>0</v>
      </c>
      <c r="BI678" s="221">
        <f>IF(N678="nulová",J678,0)</f>
        <v>0</v>
      </c>
      <c r="BJ678" s="18" t="s">
        <v>81</v>
      </c>
      <c r="BK678" s="221">
        <f>ROUND(I678*H678,2)</f>
        <v>0</v>
      </c>
      <c r="BL678" s="18" t="s">
        <v>179</v>
      </c>
      <c r="BM678" s="220" t="s">
        <v>978</v>
      </c>
    </row>
    <row r="679" spans="1:65" s="2" customFormat="1" ht="6.95" customHeight="1">
      <c r="A679" s="35"/>
      <c r="B679" s="55"/>
      <c r="C679" s="56"/>
      <c r="D679" s="56"/>
      <c r="E679" s="56"/>
      <c r="F679" s="56"/>
      <c r="G679" s="56"/>
      <c r="H679" s="56"/>
      <c r="I679" s="159"/>
      <c r="J679" s="56"/>
      <c r="K679" s="56"/>
      <c r="L679" s="40"/>
      <c r="M679" s="35"/>
      <c r="O679" s="35"/>
      <c r="P679" s="35"/>
      <c r="Q679" s="35"/>
      <c r="R679" s="35"/>
      <c r="S679" s="35"/>
      <c r="T679" s="35"/>
      <c r="U679" s="35"/>
      <c r="V679" s="35"/>
      <c r="W679" s="35"/>
      <c r="X679" s="35"/>
      <c r="Y679" s="35"/>
      <c r="Z679" s="35"/>
      <c r="AA679" s="35"/>
      <c r="AB679" s="35"/>
      <c r="AC679" s="35"/>
      <c r="AD679" s="35"/>
      <c r="AE679" s="35"/>
    </row>
  </sheetData>
  <sheetProtection algorithmName="SHA-512" hashValue="ypqFolzqE7wioSs+m69kzTWXfcsMVlWAfN0r0Be+Pr8jBvlOWkq8NsJKCpkrarGXG7HXJ6lyvpfEuoEkQJiVgw==" saltValue="az/f7kZJQnVHZc8fdOn7gozrUnL/2T3BZufM1HWnFefpAQkO82E6lIg9mVCkEJ/LgeMfylOuXHqxXToPnIVvmQ==" spinCount="100000" sheet="1" objects="1" scenarios="1" formatColumns="0" formatRows="0" autoFilter="0"/>
  <autoFilter ref="C121:K678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57"/>
  <sheetViews>
    <sheetView showGridLines="0" workbookViewId="0">
      <selection activeCell="E18" sqref="E18:H1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6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6"/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114</v>
      </c>
    </row>
    <row r="3" spans="1:46" s="1" customFormat="1" ht="6.95" customHeight="1">
      <c r="B3" s="117"/>
      <c r="C3" s="118"/>
      <c r="D3" s="118"/>
      <c r="E3" s="118"/>
      <c r="F3" s="118"/>
      <c r="G3" s="118"/>
      <c r="H3" s="118"/>
      <c r="I3" s="119"/>
      <c r="J3" s="118"/>
      <c r="K3" s="118"/>
      <c r="L3" s="21"/>
      <c r="AT3" s="18" t="s">
        <v>83</v>
      </c>
    </row>
    <row r="4" spans="1:46" s="1" customFormat="1" ht="24.95" customHeight="1">
      <c r="B4" s="21"/>
      <c r="D4" s="120" t="s">
        <v>118</v>
      </c>
      <c r="I4" s="116"/>
      <c r="L4" s="21"/>
      <c r="M4" s="121" t="s">
        <v>10</v>
      </c>
      <c r="AT4" s="18" t="s">
        <v>4</v>
      </c>
    </row>
    <row r="5" spans="1:46" s="1" customFormat="1" ht="6.95" customHeight="1">
      <c r="B5" s="21"/>
      <c r="I5" s="116"/>
      <c r="L5" s="21"/>
    </row>
    <row r="6" spans="1:46" s="1" customFormat="1" ht="12" customHeight="1">
      <c r="B6" s="21"/>
      <c r="D6" s="122" t="s">
        <v>16</v>
      </c>
      <c r="I6" s="116"/>
      <c r="L6" s="21"/>
    </row>
    <row r="7" spans="1:46" s="1" customFormat="1" ht="23.25" customHeight="1">
      <c r="B7" s="21"/>
      <c r="E7" s="333" t="str">
        <f>'Rekapitulace stavby'!K6</f>
        <v>Fakultní nemocnice Olomouc -  Stavební úpravy objektu U – Klinika psychiatrie</v>
      </c>
      <c r="F7" s="334"/>
      <c r="G7" s="334"/>
      <c r="H7" s="334"/>
      <c r="I7" s="116"/>
      <c r="L7" s="21"/>
    </row>
    <row r="8" spans="1:46" s="2" customFormat="1" ht="12" customHeight="1">
      <c r="A8" s="35"/>
      <c r="B8" s="40"/>
      <c r="C8" s="35"/>
      <c r="D8" s="122" t="s">
        <v>119</v>
      </c>
      <c r="E8" s="35"/>
      <c r="F8" s="35"/>
      <c r="G8" s="35"/>
      <c r="H8" s="35"/>
      <c r="I8" s="123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35" t="s">
        <v>2260</v>
      </c>
      <c r="F9" s="336"/>
      <c r="G9" s="336"/>
      <c r="H9" s="336"/>
      <c r="I9" s="123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123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22" t="s">
        <v>18</v>
      </c>
      <c r="E11" s="35"/>
      <c r="F11" s="111" t="s">
        <v>1</v>
      </c>
      <c r="G11" s="35"/>
      <c r="H11" s="35"/>
      <c r="I11" s="124" t="s">
        <v>19</v>
      </c>
      <c r="J11" s="111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22" t="s">
        <v>20</v>
      </c>
      <c r="E12" s="35"/>
      <c r="F12" s="111" t="s">
        <v>21</v>
      </c>
      <c r="G12" s="35"/>
      <c r="H12" s="35"/>
      <c r="I12" s="124" t="s">
        <v>22</v>
      </c>
      <c r="J12" s="125" t="str">
        <f>'Rekapitulace stavby'!AN8</f>
        <v>25. 3. 2020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23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2" t="s">
        <v>24</v>
      </c>
      <c r="E14" s="35"/>
      <c r="F14" s="35"/>
      <c r="G14" s="35"/>
      <c r="H14" s="35"/>
      <c r="I14" s="124" t="s">
        <v>25</v>
      </c>
      <c r="J14" s="111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tr">
        <f>IF('Rekapitulace stavby'!E11="","",'Rekapitulace stavby'!E11)</f>
        <v xml:space="preserve"> </v>
      </c>
      <c r="F15" s="35"/>
      <c r="G15" s="35"/>
      <c r="H15" s="35"/>
      <c r="I15" s="124" t="s">
        <v>26</v>
      </c>
      <c r="J15" s="111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23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22" t="s">
        <v>27</v>
      </c>
      <c r="E17" s="35"/>
      <c r="F17" s="35"/>
      <c r="G17" s="35"/>
      <c r="H17" s="35"/>
      <c r="I17" s="124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7" t="str">
        <f>'Rekapitulace stavby'!E14</f>
        <v>Vyplň údaj</v>
      </c>
      <c r="F18" s="338"/>
      <c r="G18" s="338"/>
      <c r="H18" s="338"/>
      <c r="I18" s="124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23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22" t="s">
        <v>29</v>
      </c>
      <c r="E20" s="35"/>
      <c r="F20" s="35"/>
      <c r="G20" s="35"/>
      <c r="H20" s="35"/>
      <c r="I20" s="124" t="s">
        <v>25</v>
      </c>
      <c r="J20" s="111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tr">
        <f>IF('Rekapitulace stavby'!E17="","",'Rekapitulace stavby'!E17)</f>
        <v xml:space="preserve"> </v>
      </c>
      <c r="F21" s="35"/>
      <c r="G21" s="35"/>
      <c r="H21" s="35"/>
      <c r="I21" s="124" t="s">
        <v>26</v>
      </c>
      <c r="J21" s="111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23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22" t="s">
        <v>31</v>
      </c>
      <c r="E23" s="35"/>
      <c r="F23" s="35"/>
      <c r="G23" s="35"/>
      <c r="H23" s="35"/>
      <c r="I23" s="124" t="s">
        <v>25</v>
      </c>
      <c r="J23" s="111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tr">
        <f>IF('Rekapitulace stavby'!E20="","",'Rekapitulace stavby'!E20)</f>
        <v xml:space="preserve"> </v>
      </c>
      <c r="F24" s="35"/>
      <c r="G24" s="35"/>
      <c r="H24" s="35"/>
      <c r="I24" s="124" t="s">
        <v>26</v>
      </c>
      <c r="J24" s="111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23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22" t="s">
        <v>32</v>
      </c>
      <c r="E26" s="35"/>
      <c r="F26" s="35"/>
      <c r="G26" s="35"/>
      <c r="H26" s="35"/>
      <c r="I26" s="123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6"/>
      <c r="B27" s="127"/>
      <c r="C27" s="126"/>
      <c r="D27" s="126"/>
      <c r="E27" s="339" t="s">
        <v>1</v>
      </c>
      <c r="F27" s="339"/>
      <c r="G27" s="339"/>
      <c r="H27" s="339"/>
      <c r="I27" s="128"/>
      <c r="J27" s="126"/>
      <c r="K27" s="126"/>
      <c r="L27" s="129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23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30"/>
      <c r="E29" s="130"/>
      <c r="F29" s="130"/>
      <c r="G29" s="130"/>
      <c r="H29" s="130"/>
      <c r="I29" s="131"/>
      <c r="J29" s="130"/>
      <c r="K29" s="130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32" t="s">
        <v>33</v>
      </c>
      <c r="E30" s="35"/>
      <c r="F30" s="35"/>
      <c r="G30" s="35"/>
      <c r="H30" s="35"/>
      <c r="I30" s="123"/>
      <c r="J30" s="133">
        <f>ROUND(J120,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30"/>
      <c r="E31" s="130"/>
      <c r="F31" s="130"/>
      <c r="G31" s="130"/>
      <c r="H31" s="130"/>
      <c r="I31" s="131"/>
      <c r="J31" s="130"/>
      <c r="K31" s="130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34" t="s">
        <v>35</v>
      </c>
      <c r="G32" s="35"/>
      <c r="H32" s="35"/>
      <c r="I32" s="135" t="s">
        <v>34</v>
      </c>
      <c r="J32" s="134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36" t="s">
        <v>37</v>
      </c>
      <c r="E33" s="122" t="s">
        <v>38</v>
      </c>
      <c r="F33" s="137">
        <f>ROUND((SUM(BE120:BE156)),  2)</f>
        <v>0</v>
      </c>
      <c r="G33" s="35"/>
      <c r="H33" s="35"/>
      <c r="I33" s="138">
        <v>0.21</v>
      </c>
      <c r="J33" s="137">
        <f>ROUND(((SUM(BE120:BE156))*I33),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22" t="s">
        <v>39</v>
      </c>
      <c r="F34" s="137">
        <f>ROUND((SUM(BF120:BF156)),  2)</f>
        <v>0</v>
      </c>
      <c r="G34" s="35"/>
      <c r="H34" s="35"/>
      <c r="I34" s="138">
        <v>0.15</v>
      </c>
      <c r="J34" s="137">
        <f>ROUND(((SUM(BF120:BF156))*I34),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22" t="s">
        <v>40</v>
      </c>
      <c r="F35" s="137">
        <f>ROUND((SUM(BG120:BG156)),  2)</f>
        <v>0</v>
      </c>
      <c r="G35" s="35"/>
      <c r="H35" s="35"/>
      <c r="I35" s="138">
        <v>0.21</v>
      </c>
      <c r="J35" s="137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22" t="s">
        <v>41</v>
      </c>
      <c r="F36" s="137">
        <f>ROUND((SUM(BH120:BH156)),  2)</f>
        <v>0</v>
      </c>
      <c r="G36" s="35"/>
      <c r="H36" s="35"/>
      <c r="I36" s="138">
        <v>0.15</v>
      </c>
      <c r="J36" s="137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2" t="s">
        <v>42</v>
      </c>
      <c r="F37" s="137">
        <f>ROUND((SUM(BI120:BI156)),  2)</f>
        <v>0</v>
      </c>
      <c r="G37" s="35"/>
      <c r="H37" s="35"/>
      <c r="I37" s="138">
        <v>0</v>
      </c>
      <c r="J37" s="137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23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9"/>
      <c r="D39" s="140" t="s">
        <v>43</v>
      </c>
      <c r="E39" s="141"/>
      <c r="F39" s="141"/>
      <c r="G39" s="142" t="s">
        <v>44</v>
      </c>
      <c r="H39" s="143" t="s">
        <v>45</v>
      </c>
      <c r="I39" s="144"/>
      <c r="J39" s="145">
        <f>SUM(J30:J37)</f>
        <v>0</v>
      </c>
      <c r="K39" s="146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123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I41" s="116"/>
      <c r="L41" s="21"/>
    </row>
    <row r="42" spans="1:31" s="1" customFormat="1" ht="14.45" customHeight="1">
      <c r="B42" s="21"/>
      <c r="I42" s="116"/>
      <c r="L42" s="21"/>
    </row>
    <row r="43" spans="1:31" s="1" customFormat="1" ht="14.45" customHeight="1">
      <c r="B43" s="21"/>
      <c r="I43" s="116"/>
      <c r="L43" s="21"/>
    </row>
    <row r="44" spans="1:31" s="1" customFormat="1" ht="14.45" customHeight="1">
      <c r="B44" s="21"/>
      <c r="I44" s="116"/>
      <c r="L44" s="21"/>
    </row>
    <row r="45" spans="1:31" s="1" customFormat="1" ht="14.45" customHeight="1">
      <c r="B45" s="21"/>
      <c r="I45" s="116"/>
      <c r="L45" s="21"/>
    </row>
    <row r="46" spans="1:31" s="1" customFormat="1" ht="14.45" customHeight="1">
      <c r="B46" s="21"/>
      <c r="I46" s="116"/>
      <c r="L46" s="21"/>
    </row>
    <row r="47" spans="1:31" s="1" customFormat="1" ht="14.45" customHeight="1">
      <c r="B47" s="21"/>
      <c r="I47" s="116"/>
      <c r="L47" s="21"/>
    </row>
    <row r="48" spans="1:31" s="1" customFormat="1" ht="14.45" customHeight="1">
      <c r="B48" s="21"/>
      <c r="I48" s="116"/>
      <c r="L48" s="21"/>
    </row>
    <row r="49" spans="1:31" s="1" customFormat="1" ht="14.45" customHeight="1">
      <c r="B49" s="21"/>
      <c r="I49" s="116"/>
      <c r="L49" s="21"/>
    </row>
    <row r="50" spans="1:31" s="2" customFormat="1" ht="14.45" customHeight="1">
      <c r="B50" s="52"/>
      <c r="D50" s="147" t="s">
        <v>46</v>
      </c>
      <c r="E50" s="148"/>
      <c r="F50" s="148"/>
      <c r="G50" s="147" t="s">
        <v>47</v>
      </c>
      <c r="H50" s="148"/>
      <c r="I50" s="149"/>
      <c r="J50" s="148"/>
      <c r="K50" s="148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50" t="s">
        <v>48</v>
      </c>
      <c r="E61" s="151"/>
      <c r="F61" s="152" t="s">
        <v>49</v>
      </c>
      <c r="G61" s="150" t="s">
        <v>48</v>
      </c>
      <c r="H61" s="151"/>
      <c r="I61" s="153"/>
      <c r="J61" s="154" t="s">
        <v>49</v>
      </c>
      <c r="K61" s="151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47" t="s">
        <v>50</v>
      </c>
      <c r="E65" s="155"/>
      <c r="F65" s="155"/>
      <c r="G65" s="147" t="s">
        <v>51</v>
      </c>
      <c r="H65" s="155"/>
      <c r="I65" s="156"/>
      <c r="J65" s="155"/>
      <c r="K65" s="15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50" t="s">
        <v>48</v>
      </c>
      <c r="E76" s="151"/>
      <c r="F76" s="152" t="s">
        <v>49</v>
      </c>
      <c r="G76" s="150" t="s">
        <v>48</v>
      </c>
      <c r="H76" s="151"/>
      <c r="I76" s="153"/>
      <c r="J76" s="154" t="s">
        <v>49</v>
      </c>
      <c r="K76" s="151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7"/>
      <c r="C77" s="158"/>
      <c r="D77" s="158"/>
      <c r="E77" s="158"/>
      <c r="F77" s="158"/>
      <c r="G77" s="158"/>
      <c r="H77" s="158"/>
      <c r="I77" s="159"/>
      <c r="J77" s="158"/>
      <c r="K77" s="1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60"/>
      <c r="C81" s="161"/>
      <c r="D81" s="161"/>
      <c r="E81" s="161"/>
      <c r="F81" s="161"/>
      <c r="G81" s="161"/>
      <c r="H81" s="161"/>
      <c r="I81" s="162"/>
      <c r="J81" s="161"/>
      <c r="K81" s="161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122</v>
      </c>
      <c r="D82" s="37"/>
      <c r="E82" s="37"/>
      <c r="F82" s="37"/>
      <c r="G82" s="37"/>
      <c r="H82" s="37"/>
      <c r="I82" s="123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23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23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23.25" customHeight="1">
      <c r="A85" s="35"/>
      <c r="B85" s="36"/>
      <c r="C85" s="37"/>
      <c r="D85" s="37"/>
      <c r="E85" s="331" t="str">
        <f>E7</f>
        <v>Fakultní nemocnice Olomouc -  Stavební úpravy objektu U – Klinika psychiatrie</v>
      </c>
      <c r="F85" s="332"/>
      <c r="G85" s="332"/>
      <c r="H85" s="332"/>
      <c r="I85" s="123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119</v>
      </c>
      <c r="D86" s="37"/>
      <c r="E86" s="37"/>
      <c r="F86" s="37"/>
      <c r="G86" s="37"/>
      <c r="H86" s="37"/>
      <c r="I86" s="123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24" t="str">
        <f>E9</f>
        <v>D.1.13 - Veřejné osvětlení</v>
      </c>
      <c r="F87" s="330"/>
      <c r="G87" s="330"/>
      <c r="H87" s="330"/>
      <c r="I87" s="123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23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124" t="s">
        <v>22</v>
      </c>
      <c r="J89" s="67" t="str">
        <f>IF(J12="","",J12)</f>
        <v>25. 3. 2020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23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124" t="s">
        <v>29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124" t="s">
        <v>31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23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63" t="s">
        <v>123</v>
      </c>
      <c r="D94" s="164"/>
      <c r="E94" s="164"/>
      <c r="F94" s="164"/>
      <c r="G94" s="164"/>
      <c r="H94" s="164"/>
      <c r="I94" s="165"/>
      <c r="J94" s="166" t="s">
        <v>124</v>
      </c>
      <c r="K94" s="164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23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7" t="s">
        <v>125</v>
      </c>
      <c r="D96" s="37"/>
      <c r="E96" s="37"/>
      <c r="F96" s="37"/>
      <c r="G96" s="37"/>
      <c r="H96" s="37"/>
      <c r="I96" s="123"/>
      <c r="J96" s="85">
        <f>J120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126</v>
      </c>
    </row>
    <row r="97" spans="1:31" s="9" customFormat="1" ht="24.95" customHeight="1">
      <c r="B97" s="168"/>
      <c r="C97" s="169"/>
      <c r="D97" s="170" t="s">
        <v>1365</v>
      </c>
      <c r="E97" s="171"/>
      <c r="F97" s="171"/>
      <c r="G97" s="171"/>
      <c r="H97" s="171"/>
      <c r="I97" s="172"/>
      <c r="J97" s="173">
        <f>J121</f>
        <v>0</v>
      </c>
      <c r="K97" s="169"/>
      <c r="L97" s="174"/>
    </row>
    <row r="98" spans="1:31" s="9" customFormat="1" ht="24.95" customHeight="1">
      <c r="B98" s="168"/>
      <c r="C98" s="169"/>
      <c r="D98" s="170" t="s">
        <v>2261</v>
      </c>
      <c r="E98" s="171"/>
      <c r="F98" s="171"/>
      <c r="G98" s="171"/>
      <c r="H98" s="171"/>
      <c r="I98" s="172"/>
      <c r="J98" s="173">
        <f>J129</f>
        <v>0</v>
      </c>
      <c r="K98" s="169"/>
      <c r="L98" s="174"/>
    </row>
    <row r="99" spans="1:31" s="9" customFormat="1" ht="24.95" customHeight="1">
      <c r="B99" s="168"/>
      <c r="C99" s="169"/>
      <c r="D99" s="170" t="s">
        <v>2262</v>
      </c>
      <c r="E99" s="171"/>
      <c r="F99" s="171"/>
      <c r="G99" s="171"/>
      <c r="H99" s="171"/>
      <c r="I99" s="172"/>
      <c r="J99" s="173">
        <f>J139</f>
        <v>0</v>
      </c>
      <c r="K99" s="169"/>
      <c r="L99" s="174"/>
    </row>
    <row r="100" spans="1:31" s="9" customFormat="1" ht="24.95" customHeight="1">
      <c r="B100" s="168"/>
      <c r="C100" s="169"/>
      <c r="D100" s="170" t="s">
        <v>2263</v>
      </c>
      <c r="E100" s="171"/>
      <c r="F100" s="171"/>
      <c r="G100" s="171"/>
      <c r="H100" s="171"/>
      <c r="I100" s="172"/>
      <c r="J100" s="173">
        <f>J148</f>
        <v>0</v>
      </c>
      <c r="K100" s="169"/>
      <c r="L100" s="174"/>
    </row>
    <row r="101" spans="1:31" s="2" customFormat="1" ht="21.75" customHeight="1">
      <c r="A101" s="35"/>
      <c r="B101" s="36"/>
      <c r="C101" s="37"/>
      <c r="D101" s="37"/>
      <c r="E101" s="37"/>
      <c r="F101" s="37"/>
      <c r="G101" s="37"/>
      <c r="H101" s="37"/>
      <c r="I101" s="123"/>
      <c r="J101" s="37"/>
      <c r="K101" s="37"/>
      <c r="L101" s="52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pans="1:31" s="2" customFormat="1" ht="6.95" customHeight="1">
      <c r="A102" s="35"/>
      <c r="B102" s="55"/>
      <c r="C102" s="56"/>
      <c r="D102" s="56"/>
      <c r="E102" s="56"/>
      <c r="F102" s="56"/>
      <c r="G102" s="56"/>
      <c r="H102" s="56"/>
      <c r="I102" s="159"/>
      <c r="J102" s="56"/>
      <c r="K102" s="56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pans="1:31" s="2" customFormat="1" ht="6.95" customHeight="1">
      <c r="A106" s="35"/>
      <c r="B106" s="57"/>
      <c r="C106" s="58"/>
      <c r="D106" s="58"/>
      <c r="E106" s="58"/>
      <c r="F106" s="58"/>
      <c r="G106" s="58"/>
      <c r="H106" s="58"/>
      <c r="I106" s="162"/>
      <c r="J106" s="58"/>
      <c r="K106" s="58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24.95" customHeight="1">
      <c r="A107" s="35"/>
      <c r="B107" s="36"/>
      <c r="C107" s="24" t="s">
        <v>157</v>
      </c>
      <c r="D107" s="37"/>
      <c r="E107" s="37"/>
      <c r="F107" s="37"/>
      <c r="G107" s="37"/>
      <c r="H107" s="37"/>
      <c r="I107" s="123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6.95" customHeight="1">
      <c r="A108" s="35"/>
      <c r="B108" s="36"/>
      <c r="C108" s="37"/>
      <c r="D108" s="37"/>
      <c r="E108" s="37"/>
      <c r="F108" s="37"/>
      <c r="G108" s="37"/>
      <c r="H108" s="37"/>
      <c r="I108" s="123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2" customHeight="1">
      <c r="A109" s="35"/>
      <c r="B109" s="36"/>
      <c r="C109" s="30" t="s">
        <v>16</v>
      </c>
      <c r="D109" s="37"/>
      <c r="E109" s="37"/>
      <c r="F109" s="37"/>
      <c r="G109" s="37"/>
      <c r="H109" s="37"/>
      <c r="I109" s="123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23.25" customHeight="1">
      <c r="A110" s="35"/>
      <c r="B110" s="36"/>
      <c r="C110" s="37"/>
      <c r="D110" s="37"/>
      <c r="E110" s="331" t="str">
        <f>E7</f>
        <v>Fakultní nemocnice Olomouc -  Stavební úpravy objektu U – Klinika psychiatrie</v>
      </c>
      <c r="F110" s="332"/>
      <c r="G110" s="332"/>
      <c r="H110" s="332"/>
      <c r="I110" s="123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119</v>
      </c>
      <c r="D111" s="37"/>
      <c r="E111" s="37"/>
      <c r="F111" s="37"/>
      <c r="G111" s="37"/>
      <c r="H111" s="37"/>
      <c r="I111" s="123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6.5" customHeight="1">
      <c r="A112" s="35"/>
      <c r="B112" s="36"/>
      <c r="C112" s="37"/>
      <c r="D112" s="37"/>
      <c r="E112" s="324" t="str">
        <f>E9</f>
        <v>D.1.13 - Veřejné osvětlení</v>
      </c>
      <c r="F112" s="330"/>
      <c r="G112" s="330"/>
      <c r="H112" s="330"/>
      <c r="I112" s="123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6.95" customHeight="1">
      <c r="A113" s="35"/>
      <c r="B113" s="36"/>
      <c r="C113" s="37"/>
      <c r="D113" s="37"/>
      <c r="E113" s="37"/>
      <c r="F113" s="37"/>
      <c r="G113" s="37"/>
      <c r="H113" s="37"/>
      <c r="I113" s="123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30" t="s">
        <v>20</v>
      </c>
      <c r="D114" s="37"/>
      <c r="E114" s="37"/>
      <c r="F114" s="28" t="str">
        <f>F12</f>
        <v xml:space="preserve"> </v>
      </c>
      <c r="G114" s="37"/>
      <c r="H114" s="37"/>
      <c r="I114" s="124" t="s">
        <v>22</v>
      </c>
      <c r="J114" s="67" t="str">
        <f>IF(J12="","",J12)</f>
        <v>25. 3. 2020</v>
      </c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123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5.2" customHeight="1">
      <c r="A116" s="35"/>
      <c r="B116" s="36"/>
      <c r="C116" s="30" t="s">
        <v>24</v>
      </c>
      <c r="D116" s="37"/>
      <c r="E116" s="37"/>
      <c r="F116" s="28" t="str">
        <f>E15</f>
        <v xml:space="preserve"> </v>
      </c>
      <c r="G116" s="37"/>
      <c r="H116" s="37"/>
      <c r="I116" s="124" t="s">
        <v>29</v>
      </c>
      <c r="J116" s="33" t="str">
        <f>E21</f>
        <v xml:space="preserve"> </v>
      </c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5.2" customHeight="1">
      <c r="A117" s="35"/>
      <c r="B117" s="36"/>
      <c r="C117" s="30" t="s">
        <v>27</v>
      </c>
      <c r="D117" s="37"/>
      <c r="E117" s="37"/>
      <c r="F117" s="28" t="str">
        <f>IF(E18="","",E18)</f>
        <v>Vyplň údaj</v>
      </c>
      <c r="G117" s="37"/>
      <c r="H117" s="37"/>
      <c r="I117" s="124" t="s">
        <v>31</v>
      </c>
      <c r="J117" s="33" t="str">
        <f>E24</f>
        <v xml:space="preserve"> 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0.35" customHeight="1">
      <c r="A118" s="35"/>
      <c r="B118" s="36"/>
      <c r="C118" s="37"/>
      <c r="D118" s="37"/>
      <c r="E118" s="37"/>
      <c r="F118" s="37"/>
      <c r="G118" s="37"/>
      <c r="H118" s="37"/>
      <c r="I118" s="123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11" customFormat="1" ht="29.25" customHeight="1">
      <c r="A119" s="181"/>
      <c r="B119" s="182"/>
      <c r="C119" s="183" t="s">
        <v>158</v>
      </c>
      <c r="D119" s="184" t="s">
        <v>58</v>
      </c>
      <c r="E119" s="184" t="s">
        <v>54</v>
      </c>
      <c r="F119" s="184" t="s">
        <v>55</v>
      </c>
      <c r="G119" s="184" t="s">
        <v>159</v>
      </c>
      <c r="H119" s="184" t="s">
        <v>160</v>
      </c>
      <c r="I119" s="185" t="s">
        <v>161</v>
      </c>
      <c r="J119" s="184" t="s">
        <v>124</v>
      </c>
      <c r="K119" s="186" t="s">
        <v>162</v>
      </c>
      <c r="L119" s="187"/>
      <c r="M119" s="76" t="s">
        <v>1</v>
      </c>
      <c r="N119" s="77" t="s">
        <v>37</v>
      </c>
      <c r="O119" s="77" t="s">
        <v>163</v>
      </c>
      <c r="P119" s="77" t="s">
        <v>164</v>
      </c>
      <c r="Q119" s="77" t="s">
        <v>165</v>
      </c>
      <c r="R119" s="77" t="s">
        <v>166</v>
      </c>
      <c r="S119" s="77" t="s">
        <v>167</v>
      </c>
      <c r="T119" s="78" t="s">
        <v>168</v>
      </c>
      <c r="U119" s="181"/>
      <c r="V119" s="181"/>
      <c r="W119" s="181"/>
      <c r="X119" s="181"/>
      <c r="Y119" s="181"/>
      <c r="Z119" s="181"/>
      <c r="AA119" s="181"/>
      <c r="AB119" s="181"/>
      <c r="AC119" s="181"/>
      <c r="AD119" s="181"/>
      <c r="AE119" s="181"/>
    </row>
    <row r="120" spans="1:65" s="2" customFormat="1" ht="22.9" customHeight="1">
      <c r="A120" s="35"/>
      <c r="B120" s="36"/>
      <c r="C120" s="83" t="s">
        <v>169</v>
      </c>
      <c r="D120" s="37"/>
      <c r="E120" s="37"/>
      <c r="F120" s="37"/>
      <c r="G120" s="37"/>
      <c r="H120" s="37"/>
      <c r="I120" s="123"/>
      <c r="J120" s="188">
        <f>BK120</f>
        <v>0</v>
      </c>
      <c r="K120" s="37"/>
      <c r="L120" s="40"/>
      <c r="M120" s="79"/>
      <c r="N120" s="189"/>
      <c r="O120" s="80"/>
      <c r="P120" s="190">
        <f>P121+P129+P139+P148</f>
        <v>0</v>
      </c>
      <c r="Q120" s="80"/>
      <c r="R120" s="190">
        <f>R121+R129+R139+R148</f>
        <v>0</v>
      </c>
      <c r="S120" s="80"/>
      <c r="T120" s="191">
        <f>T121+T129+T139+T148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72</v>
      </c>
      <c r="AU120" s="18" t="s">
        <v>126</v>
      </c>
      <c r="BK120" s="192">
        <f>BK121+BK129+BK139+BK148</f>
        <v>0</v>
      </c>
    </row>
    <row r="121" spans="1:65" s="12" customFormat="1" ht="25.9" customHeight="1">
      <c r="B121" s="193"/>
      <c r="C121" s="194"/>
      <c r="D121" s="195" t="s">
        <v>72</v>
      </c>
      <c r="E121" s="196" t="s">
        <v>1202</v>
      </c>
      <c r="F121" s="196" t="s">
        <v>1367</v>
      </c>
      <c r="G121" s="194"/>
      <c r="H121" s="194"/>
      <c r="I121" s="197"/>
      <c r="J121" s="198">
        <f>BK121</f>
        <v>0</v>
      </c>
      <c r="K121" s="194"/>
      <c r="L121" s="199"/>
      <c r="M121" s="200"/>
      <c r="N121" s="201"/>
      <c r="O121" s="201"/>
      <c r="P121" s="202">
        <f>SUM(P122:P128)</f>
        <v>0</v>
      </c>
      <c r="Q121" s="201"/>
      <c r="R121" s="202">
        <f>SUM(R122:R128)</f>
        <v>0</v>
      </c>
      <c r="S121" s="201"/>
      <c r="T121" s="203">
        <f>SUM(T122:T128)</f>
        <v>0</v>
      </c>
      <c r="AR121" s="204" t="s">
        <v>81</v>
      </c>
      <c r="AT121" s="205" t="s">
        <v>72</v>
      </c>
      <c r="AU121" s="205" t="s">
        <v>73</v>
      </c>
      <c r="AY121" s="204" t="s">
        <v>172</v>
      </c>
      <c r="BK121" s="206">
        <f>SUM(BK122:BK128)</f>
        <v>0</v>
      </c>
    </row>
    <row r="122" spans="1:65" s="2" customFormat="1" ht="16.5" customHeight="1">
      <c r="A122" s="35"/>
      <c r="B122" s="36"/>
      <c r="C122" s="255" t="s">
        <v>73</v>
      </c>
      <c r="D122" s="255" t="s">
        <v>358</v>
      </c>
      <c r="E122" s="256" t="s">
        <v>2264</v>
      </c>
      <c r="F122" s="257" t="s">
        <v>2265</v>
      </c>
      <c r="G122" s="258" t="s">
        <v>1370</v>
      </c>
      <c r="H122" s="259">
        <v>4</v>
      </c>
      <c r="I122" s="260"/>
      <c r="J122" s="261">
        <f t="shared" ref="J122:J128" si="0">ROUND(I122*H122,2)</f>
        <v>0</v>
      </c>
      <c r="K122" s="257" t="s">
        <v>1</v>
      </c>
      <c r="L122" s="262"/>
      <c r="M122" s="263" t="s">
        <v>1</v>
      </c>
      <c r="N122" s="264" t="s">
        <v>38</v>
      </c>
      <c r="O122" s="72"/>
      <c r="P122" s="218">
        <f t="shared" ref="P122:P128" si="1">O122*H122</f>
        <v>0</v>
      </c>
      <c r="Q122" s="218">
        <v>0</v>
      </c>
      <c r="R122" s="218">
        <f t="shared" ref="R122:R128" si="2">Q122*H122</f>
        <v>0</v>
      </c>
      <c r="S122" s="218">
        <v>0</v>
      </c>
      <c r="T122" s="219">
        <f t="shared" ref="T122:T128" si="3"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0" t="s">
        <v>205</v>
      </c>
      <c r="AT122" s="220" t="s">
        <v>358</v>
      </c>
      <c r="AU122" s="220" t="s">
        <v>81</v>
      </c>
      <c r="AY122" s="18" t="s">
        <v>172</v>
      </c>
      <c r="BE122" s="221">
        <f t="shared" ref="BE122:BE128" si="4">IF(N122="základní",J122,0)</f>
        <v>0</v>
      </c>
      <c r="BF122" s="221">
        <f t="shared" ref="BF122:BF128" si="5">IF(N122="snížená",J122,0)</f>
        <v>0</v>
      </c>
      <c r="BG122" s="221">
        <f t="shared" ref="BG122:BG128" si="6">IF(N122="zákl. přenesená",J122,0)</f>
        <v>0</v>
      </c>
      <c r="BH122" s="221">
        <f t="shared" ref="BH122:BH128" si="7">IF(N122="sníž. přenesená",J122,0)</f>
        <v>0</v>
      </c>
      <c r="BI122" s="221">
        <f t="shared" ref="BI122:BI128" si="8">IF(N122="nulová",J122,0)</f>
        <v>0</v>
      </c>
      <c r="BJ122" s="18" t="s">
        <v>81</v>
      </c>
      <c r="BK122" s="221">
        <f t="shared" ref="BK122:BK128" si="9">ROUND(I122*H122,2)</f>
        <v>0</v>
      </c>
      <c r="BL122" s="18" t="s">
        <v>179</v>
      </c>
      <c r="BM122" s="220" t="s">
        <v>83</v>
      </c>
    </row>
    <row r="123" spans="1:65" s="2" customFormat="1" ht="16.5" customHeight="1">
      <c r="A123" s="35"/>
      <c r="B123" s="36"/>
      <c r="C123" s="255" t="s">
        <v>73</v>
      </c>
      <c r="D123" s="255" t="s">
        <v>358</v>
      </c>
      <c r="E123" s="256" t="s">
        <v>2266</v>
      </c>
      <c r="F123" s="257" t="s">
        <v>2267</v>
      </c>
      <c r="G123" s="258" t="s">
        <v>1370</v>
      </c>
      <c r="H123" s="259">
        <v>4</v>
      </c>
      <c r="I123" s="260"/>
      <c r="J123" s="261">
        <f t="shared" si="0"/>
        <v>0</v>
      </c>
      <c r="K123" s="257" t="s">
        <v>1</v>
      </c>
      <c r="L123" s="262"/>
      <c r="M123" s="263" t="s">
        <v>1</v>
      </c>
      <c r="N123" s="264" t="s">
        <v>38</v>
      </c>
      <c r="O123" s="72"/>
      <c r="P123" s="218">
        <f t="shared" si="1"/>
        <v>0</v>
      </c>
      <c r="Q123" s="218">
        <v>0</v>
      </c>
      <c r="R123" s="218">
        <f t="shared" si="2"/>
        <v>0</v>
      </c>
      <c r="S123" s="218">
        <v>0</v>
      </c>
      <c r="T123" s="219">
        <f t="shared" si="3"/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0" t="s">
        <v>205</v>
      </c>
      <c r="AT123" s="220" t="s">
        <v>358</v>
      </c>
      <c r="AU123" s="220" t="s">
        <v>81</v>
      </c>
      <c r="AY123" s="18" t="s">
        <v>172</v>
      </c>
      <c r="BE123" s="221">
        <f t="shared" si="4"/>
        <v>0</v>
      </c>
      <c r="BF123" s="221">
        <f t="shared" si="5"/>
        <v>0</v>
      </c>
      <c r="BG123" s="221">
        <f t="shared" si="6"/>
        <v>0</v>
      </c>
      <c r="BH123" s="221">
        <f t="shared" si="7"/>
        <v>0</v>
      </c>
      <c r="BI123" s="221">
        <f t="shared" si="8"/>
        <v>0</v>
      </c>
      <c r="BJ123" s="18" t="s">
        <v>81</v>
      </c>
      <c r="BK123" s="221">
        <f t="shared" si="9"/>
        <v>0</v>
      </c>
      <c r="BL123" s="18" t="s">
        <v>179</v>
      </c>
      <c r="BM123" s="220" t="s">
        <v>179</v>
      </c>
    </row>
    <row r="124" spans="1:65" s="2" customFormat="1" ht="16.5" customHeight="1">
      <c r="A124" s="35"/>
      <c r="B124" s="36"/>
      <c r="C124" s="255" t="s">
        <v>73</v>
      </c>
      <c r="D124" s="255" t="s">
        <v>358</v>
      </c>
      <c r="E124" s="256" t="s">
        <v>2268</v>
      </c>
      <c r="F124" s="257" t="s">
        <v>2269</v>
      </c>
      <c r="G124" s="258" t="s">
        <v>1370</v>
      </c>
      <c r="H124" s="259">
        <v>6</v>
      </c>
      <c r="I124" s="260"/>
      <c r="J124" s="261">
        <f t="shared" si="0"/>
        <v>0</v>
      </c>
      <c r="K124" s="257" t="s">
        <v>1</v>
      </c>
      <c r="L124" s="262"/>
      <c r="M124" s="263" t="s">
        <v>1</v>
      </c>
      <c r="N124" s="264" t="s">
        <v>38</v>
      </c>
      <c r="O124" s="72"/>
      <c r="P124" s="218">
        <f t="shared" si="1"/>
        <v>0</v>
      </c>
      <c r="Q124" s="218">
        <v>0</v>
      </c>
      <c r="R124" s="218">
        <f t="shared" si="2"/>
        <v>0</v>
      </c>
      <c r="S124" s="218">
        <v>0</v>
      </c>
      <c r="T124" s="219">
        <f t="shared" si="3"/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0" t="s">
        <v>205</v>
      </c>
      <c r="AT124" s="220" t="s">
        <v>358</v>
      </c>
      <c r="AU124" s="220" t="s">
        <v>81</v>
      </c>
      <c r="AY124" s="18" t="s">
        <v>172</v>
      </c>
      <c r="BE124" s="221">
        <f t="shared" si="4"/>
        <v>0</v>
      </c>
      <c r="BF124" s="221">
        <f t="shared" si="5"/>
        <v>0</v>
      </c>
      <c r="BG124" s="221">
        <f t="shared" si="6"/>
        <v>0</v>
      </c>
      <c r="BH124" s="221">
        <f t="shared" si="7"/>
        <v>0</v>
      </c>
      <c r="BI124" s="221">
        <f t="shared" si="8"/>
        <v>0</v>
      </c>
      <c r="BJ124" s="18" t="s">
        <v>81</v>
      </c>
      <c r="BK124" s="221">
        <f t="shared" si="9"/>
        <v>0</v>
      </c>
      <c r="BL124" s="18" t="s">
        <v>179</v>
      </c>
      <c r="BM124" s="220" t="s">
        <v>199</v>
      </c>
    </row>
    <row r="125" spans="1:65" s="2" customFormat="1" ht="16.5" customHeight="1">
      <c r="A125" s="35"/>
      <c r="B125" s="36"/>
      <c r="C125" s="255" t="s">
        <v>73</v>
      </c>
      <c r="D125" s="255" t="s">
        <v>358</v>
      </c>
      <c r="E125" s="256" t="s">
        <v>2270</v>
      </c>
      <c r="F125" s="257" t="s">
        <v>2271</v>
      </c>
      <c r="G125" s="258" t="s">
        <v>1370</v>
      </c>
      <c r="H125" s="259">
        <v>3</v>
      </c>
      <c r="I125" s="260"/>
      <c r="J125" s="261">
        <f t="shared" si="0"/>
        <v>0</v>
      </c>
      <c r="K125" s="257" t="s">
        <v>1</v>
      </c>
      <c r="L125" s="262"/>
      <c r="M125" s="263" t="s">
        <v>1</v>
      </c>
      <c r="N125" s="264" t="s">
        <v>38</v>
      </c>
      <c r="O125" s="72"/>
      <c r="P125" s="218">
        <f t="shared" si="1"/>
        <v>0</v>
      </c>
      <c r="Q125" s="218">
        <v>0</v>
      </c>
      <c r="R125" s="218">
        <f t="shared" si="2"/>
        <v>0</v>
      </c>
      <c r="S125" s="218">
        <v>0</v>
      </c>
      <c r="T125" s="219">
        <f t="shared" si="3"/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0" t="s">
        <v>205</v>
      </c>
      <c r="AT125" s="220" t="s">
        <v>358</v>
      </c>
      <c r="AU125" s="220" t="s">
        <v>81</v>
      </c>
      <c r="AY125" s="18" t="s">
        <v>172</v>
      </c>
      <c r="BE125" s="221">
        <f t="shared" si="4"/>
        <v>0</v>
      </c>
      <c r="BF125" s="221">
        <f t="shared" si="5"/>
        <v>0</v>
      </c>
      <c r="BG125" s="221">
        <f t="shared" si="6"/>
        <v>0</v>
      </c>
      <c r="BH125" s="221">
        <f t="shared" si="7"/>
        <v>0</v>
      </c>
      <c r="BI125" s="221">
        <f t="shared" si="8"/>
        <v>0</v>
      </c>
      <c r="BJ125" s="18" t="s">
        <v>81</v>
      </c>
      <c r="BK125" s="221">
        <f t="shared" si="9"/>
        <v>0</v>
      </c>
      <c r="BL125" s="18" t="s">
        <v>179</v>
      </c>
      <c r="BM125" s="220" t="s">
        <v>205</v>
      </c>
    </row>
    <row r="126" spans="1:65" s="2" customFormat="1" ht="16.5" customHeight="1">
      <c r="A126" s="35"/>
      <c r="B126" s="36"/>
      <c r="C126" s="255" t="s">
        <v>73</v>
      </c>
      <c r="D126" s="255" t="s">
        <v>358</v>
      </c>
      <c r="E126" s="256" t="s">
        <v>2272</v>
      </c>
      <c r="F126" s="257" t="s">
        <v>2273</v>
      </c>
      <c r="G126" s="258" t="s">
        <v>1370</v>
      </c>
      <c r="H126" s="259">
        <v>3</v>
      </c>
      <c r="I126" s="260"/>
      <c r="J126" s="261">
        <f t="shared" si="0"/>
        <v>0</v>
      </c>
      <c r="K126" s="257" t="s">
        <v>1</v>
      </c>
      <c r="L126" s="262"/>
      <c r="M126" s="263" t="s">
        <v>1</v>
      </c>
      <c r="N126" s="264" t="s">
        <v>38</v>
      </c>
      <c r="O126" s="72"/>
      <c r="P126" s="218">
        <f t="shared" si="1"/>
        <v>0</v>
      </c>
      <c r="Q126" s="218">
        <v>0</v>
      </c>
      <c r="R126" s="218">
        <f t="shared" si="2"/>
        <v>0</v>
      </c>
      <c r="S126" s="218">
        <v>0</v>
      </c>
      <c r="T126" s="219">
        <f t="shared" si="3"/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0" t="s">
        <v>205</v>
      </c>
      <c r="AT126" s="220" t="s">
        <v>358</v>
      </c>
      <c r="AU126" s="220" t="s">
        <v>81</v>
      </c>
      <c r="AY126" s="18" t="s">
        <v>172</v>
      </c>
      <c r="BE126" s="221">
        <f t="shared" si="4"/>
        <v>0</v>
      </c>
      <c r="BF126" s="221">
        <f t="shared" si="5"/>
        <v>0</v>
      </c>
      <c r="BG126" s="221">
        <f t="shared" si="6"/>
        <v>0</v>
      </c>
      <c r="BH126" s="221">
        <f t="shared" si="7"/>
        <v>0</v>
      </c>
      <c r="BI126" s="221">
        <f t="shared" si="8"/>
        <v>0</v>
      </c>
      <c r="BJ126" s="18" t="s">
        <v>81</v>
      </c>
      <c r="BK126" s="221">
        <f t="shared" si="9"/>
        <v>0</v>
      </c>
      <c r="BL126" s="18" t="s">
        <v>179</v>
      </c>
      <c r="BM126" s="220" t="s">
        <v>208</v>
      </c>
    </row>
    <row r="127" spans="1:65" s="2" customFormat="1" ht="16.5" customHeight="1">
      <c r="A127" s="35"/>
      <c r="B127" s="36"/>
      <c r="C127" s="255" t="s">
        <v>73</v>
      </c>
      <c r="D127" s="255" t="s">
        <v>358</v>
      </c>
      <c r="E127" s="256" t="s">
        <v>2274</v>
      </c>
      <c r="F127" s="257" t="s">
        <v>2275</v>
      </c>
      <c r="G127" s="258" t="s">
        <v>1370</v>
      </c>
      <c r="H127" s="259">
        <v>1</v>
      </c>
      <c r="I127" s="260"/>
      <c r="J127" s="261">
        <f t="shared" si="0"/>
        <v>0</v>
      </c>
      <c r="K127" s="257" t="s">
        <v>1</v>
      </c>
      <c r="L127" s="262"/>
      <c r="M127" s="263" t="s">
        <v>1</v>
      </c>
      <c r="N127" s="264" t="s">
        <v>38</v>
      </c>
      <c r="O127" s="72"/>
      <c r="P127" s="218">
        <f t="shared" si="1"/>
        <v>0</v>
      </c>
      <c r="Q127" s="218">
        <v>0</v>
      </c>
      <c r="R127" s="218">
        <f t="shared" si="2"/>
        <v>0</v>
      </c>
      <c r="S127" s="218">
        <v>0</v>
      </c>
      <c r="T127" s="219">
        <f t="shared" si="3"/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0" t="s">
        <v>205</v>
      </c>
      <c r="AT127" s="220" t="s">
        <v>358</v>
      </c>
      <c r="AU127" s="220" t="s">
        <v>81</v>
      </c>
      <c r="AY127" s="18" t="s">
        <v>172</v>
      </c>
      <c r="BE127" s="221">
        <f t="shared" si="4"/>
        <v>0</v>
      </c>
      <c r="BF127" s="221">
        <f t="shared" si="5"/>
        <v>0</v>
      </c>
      <c r="BG127" s="221">
        <f t="shared" si="6"/>
        <v>0</v>
      </c>
      <c r="BH127" s="221">
        <f t="shared" si="7"/>
        <v>0</v>
      </c>
      <c r="BI127" s="221">
        <f t="shared" si="8"/>
        <v>0</v>
      </c>
      <c r="BJ127" s="18" t="s">
        <v>81</v>
      </c>
      <c r="BK127" s="221">
        <f t="shared" si="9"/>
        <v>0</v>
      </c>
      <c r="BL127" s="18" t="s">
        <v>179</v>
      </c>
      <c r="BM127" s="220" t="s">
        <v>212</v>
      </c>
    </row>
    <row r="128" spans="1:65" s="2" customFormat="1" ht="16.5" customHeight="1">
      <c r="A128" s="35"/>
      <c r="B128" s="36"/>
      <c r="C128" s="255" t="s">
        <v>73</v>
      </c>
      <c r="D128" s="255" t="s">
        <v>358</v>
      </c>
      <c r="E128" s="256" t="s">
        <v>2276</v>
      </c>
      <c r="F128" s="257" t="s">
        <v>2277</v>
      </c>
      <c r="G128" s="258" t="s">
        <v>1370</v>
      </c>
      <c r="H128" s="259">
        <v>3</v>
      </c>
      <c r="I128" s="260"/>
      <c r="J128" s="261">
        <f t="shared" si="0"/>
        <v>0</v>
      </c>
      <c r="K128" s="257" t="s">
        <v>1</v>
      </c>
      <c r="L128" s="262"/>
      <c r="M128" s="263" t="s">
        <v>1</v>
      </c>
      <c r="N128" s="264" t="s">
        <v>38</v>
      </c>
      <c r="O128" s="72"/>
      <c r="P128" s="218">
        <f t="shared" si="1"/>
        <v>0</v>
      </c>
      <c r="Q128" s="218">
        <v>0</v>
      </c>
      <c r="R128" s="218">
        <f t="shared" si="2"/>
        <v>0</v>
      </c>
      <c r="S128" s="218">
        <v>0</v>
      </c>
      <c r="T128" s="219">
        <f t="shared" si="3"/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0" t="s">
        <v>205</v>
      </c>
      <c r="AT128" s="220" t="s">
        <v>358</v>
      </c>
      <c r="AU128" s="220" t="s">
        <v>81</v>
      </c>
      <c r="AY128" s="18" t="s">
        <v>172</v>
      </c>
      <c r="BE128" s="221">
        <f t="shared" si="4"/>
        <v>0</v>
      </c>
      <c r="BF128" s="221">
        <f t="shared" si="5"/>
        <v>0</v>
      </c>
      <c r="BG128" s="221">
        <f t="shared" si="6"/>
        <v>0</v>
      </c>
      <c r="BH128" s="221">
        <f t="shared" si="7"/>
        <v>0</v>
      </c>
      <c r="BI128" s="221">
        <f t="shared" si="8"/>
        <v>0</v>
      </c>
      <c r="BJ128" s="18" t="s">
        <v>81</v>
      </c>
      <c r="BK128" s="221">
        <f t="shared" si="9"/>
        <v>0</v>
      </c>
      <c r="BL128" s="18" t="s">
        <v>179</v>
      </c>
      <c r="BM128" s="220" t="s">
        <v>215</v>
      </c>
    </row>
    <row r="129" spans="1:65" s="12" customFormat="1" ht="25.9" customHeight="1">
      <c r="B129" s="193"/>
      <c r="C129" s="194"/>
      <c r="D129" s="195" t="s">
        <v>72</v>
      </c>
      <c r="E129" s="196" t="s">
        <v>1410</v>
      </c>
      <c r="F129" s="196" t="s">
        <v>2278</v>
      </c>
      <c r="G129" s="194"/>
      <c r="H129" s="194"/>
      <c r="I129" s="197"/>
      <c r="J129" s="198">
        <f>BK129</f>
        <v>0</v>
      </c>
      <c r="K129" s="194"/>
      <c r="L129" s="199"/>
      <c r="M129" s="200"/>
      <c r="N129" s="201"/>
      <c r="O129" s="201"/>
      <c r="P129" s="202">
        <f>SUM(P130:P138)</f>
        <v>0</v>
      </c>
      <c r="Q129" s="201"/>
      <c r="R129" s="202">
        <f>SUM(R130:R138)</f>
        <v>0</v>
      </c>
      <c r="S129" s="201"/>
      <c r="T129" s="203">
        <f>SUM(T130:T138)</f>
        <v>0</v>
      </c>
      <c r="AR129" s="204" t="s">
        <v>81</v>
      </c>
      <c r="AT129" s="205" t="s">
        <v>72</v>
      </c>
      <c r="AU129" s="205" t="s">
        <v>73</v>
      </c>
      <c r="AY129" s="204" t="s">
        <v>172</v>
      </c>
      <c r="BK129" s="206">
        <f>SUM(BK130:BK138)</f>
        <v>0</v>
      </c>
    </row>
    <row r="130" spans="1:65" s="2" customFormat="1" ht="16.5" customHeight="1">
      <c r="A130" s="35"/>
      <c r="B130" s="36"/>
      <c r="C130" s="255" t="s">
        <v>73</v>
      </c>
      <c r="D130" s="255" t="s">
        <v>358</v>
      </c>
      <c r="E130" s="256" t="s">
        <v>1418</v>
      </c>
      <c r="F130" s="257" t="s">
        <v>1419</v>
      </c>
      <c r="G130" s="258" t="s">
        <v>195</v>
      </c>
      <c r="H130" s="259">
        <v>8</v>
      </c>
      <c r="I130" s="260"/>
      <c r="J130" s="261">
        <f t="shared" ref="J130:J138" si="10">ROUND(I130*H130,2)</f>
        <v>0</v>
      </c>
      <c r="K130" s="257" t="s">
        <v>1</v>
      </c>
      <c r="L130" s="262"/>
      <c r="M130" s="263" t="s">
        <v>1</v>
      </c>
      <c r="N130" s="264" t="s">
        <v>38</v>
      </c>
      <c r="O130" s="72"/>
      <c r="P130" s="218">
        <f t="shared" ref="P130:P138" si="11">O130*H130</f>
        <v>0</v>
      </c>
      <c r="Q130" s="218">
        <v>0</v>
      </c>
      <c r="R130" s="218">
        <f t="shared" ref="R130:R138" si="12">Q130*H130</f>
        <v>0</v>
      </c>
      <c r="S130" s="218">
        <v>0</v>
      </c>
      <c r="T130" s="219">
        <f t="shared" ref="T130:T138" si="13"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0" t="s">
        <v>205</v>
      </c>
      <c r="AT130" s="220" t="s">
        <v>358</v>
      </c>
      <c r="AU130" s="220" t="s">
        <v>81</v>
      </c>
      <c r="AY130" s="18" t="s">
        <v>172</v>
      </c>
      <c r="BE130" s="221">
        <f t="shared" ref="BE130:BE138" si="14">IF(N130="základní",J130,0)</f>
        <v>0</v>
      </c>
      <c r="BF130" s="221">
        <f t="shared" ref="BF130:BF138" si="15">IF(N130="snížená",J130,0)</f>
        <v>0</v>
      </c>
      <c r="BG130" s="221">
        <f t="shared" ref="BG130:BG138" si="16">IF(N130="zákl. přenesená",J130,0)</f>
        <v>0</v>
      </c>
      <c r="BH130" s="221">
        <f t="shared" ref="BH130:BH138" si="17">IF(N130="sníž. přenesená",J130,0)</f>
        <v>0</v>
      </c>
      <c r="BI130" s="221">
        <f t="shared" ref="BI130:BI138" si="18">IF(N130="nulová",J130,0)</f>
        <v>0</v>
      </c>
      <c r="BJ130" s="18" t="s">
        <v>81</v>
      </c>
      <c r="BK130" s="221">
        <f t="shared" ref="BK130:BK138" si="19">ROUND(I130*H130,2)</f>
        <v>0</v>
      </c>
      <c r="BL130" s="18" t="s">
        <v>179</v>
      </c>
      <c r="BM130" s="220" t="s">
        <v>223</v>
      </c>
    </row>
    <row r="131" spans="1:65" s="2" customFormat="1" ht="16.5" customHeight="1">
      <c r="A131" s="35"/>
      <c r="B131" s="36"/>
      <c r="C131" s="255" t="s">
        <v>73</v>
      </c>
      <c r="D131" s="255" t="s">
        <v>358</v>
      </c>
      <c r="E131" s="256" t="s">
        <v>2279</v>
      </c>
      <c r="F131" s="257" t="s">
        <v>2280</v>
      </c>
      <c r="G131" s="258" t="s">
        <v>195</v>
      </c>
      <c r="H131" s="259">
        <v>224</v>
      </c>
      <c r="I131" s="260"/>
      <c r="J131" s="261">
        <f t="shared" si="10"/>
        <v>0</v>
      </c>
      <c r="K131" s="257" t="s">
        <v>1</v>
      </c>
      <c r="L131" s="262"/>
      <c r="M131" s="263" t="s">
        <v>1</v>
      </c>
      <c r="N131" s="264" t="s">
        <v>38</v>
      </c>
      <c r="O131" s="72"/>
      <c r="P131" s="218">
        <f t="shared" si="11"/>
        <v>0</v>
      </c>
      <c r="Q131" s="218">
        <v>0</v>
      </c>
      <c r="R131" s="218">
        <f t="shared" si="12"/>
        <v>0</v>
      </c>
      <c r="S131" s="218">
        <v>0</v>
      </c>
      <c r="T131" s="219">
        <f t="shared" si="13"/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0" t="s">
        <v>205</v>
      </c>
      <c r="AT131" s="220" t="s">
        <v>358</v>
      </c>
      <c r="AU131" s="220" t="s">
        <v>81</v>
      </c>
      <c r="AY131" s="18" t="s">
        <v>172</v>
      </c>
      <c r="BE131" s="221">
        <f t="shared" si="14"/>
        <v>0</v>
      </c>
      <c r="BF131" s="221">
        <f t="shared" si="15"/>
        <v>0</v>
      </c>
      <c r="BG131" s="221">
        <f t="shared" si="16"/>
        <v>0</v>
      </c>
      <c r="BH131" s="221">
        <f t="shared" si="17"/>
        <v>0</v>
      </c>
      <c r="BI131" s="221">
        <f t="shared" si="18"/>
        <v>0</v>
      </c>
      <c r="BJ131" s="18" t="s">
        <v>81</v>
      </c>
      <c r="BK131" s="221">
        <f t="shared" si="19"/>
        <v>0</v>
      </c>
      <c r="BL131" s="18" t="s">
        <v>179</v>
      </c>
      <c r="BM131" s="220" t="s">
        <v>229</v>
      </c>
    </row>
    <row r="132" spans="1:65" s="2" customFormat="1" ht="16.5" customHeight="1">
      <c r="A132" s="35"/>
      <c r="B132" s="36"/>
      <c r="C132" s="255" t="s">
        <v>73</v>
      </c>
      <c r="D132" s="255" t="s">
        <v>358</v>
      </c>
      <c r="E132" s="256" t="s">
        <v>2281</v>
      </c>
      <c r="F132" s="257" t="s">
        <v>2282</v>
      </c>
      <c r="G132" s="258" t="s">
        <v>195</v>
      </c>
      <c r="H132" s="259">
        <v>114</v>
      </c>
      <c r="I132" s="260"/>
      <c r="J132" s="261">
        <f t="shared" si="10"/>
        <v>0</v>
      </c>
      <c r="K132" s="257" t="s">
        <v>1</v>
      </c>
      <c r="L132" s="262"/>
      <c r="M132" s="263" t="s">
        <v>1</v>
      </c>
      <c r="N132" s="264" t="s">
        <v>38</v>
      </c>
      <c r="O132" s="72"/>
      <c r="P132" s="218">
        <f t="shared" si="11"/>
        <v>0</v>
      </c>
      <c r="Q132" s="218">
        <v>0</v>
      </c>
      <c r="R132" s="218">
        <f t="shared" si="12"/>
        <v>0</v>
      </c>
      <c r="S132" s="218">
        <v>0</v>
      </c>
      <c r="T132" s="219">
        <f t="shared" si="13"/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0" t="s">
        <v>205</v>
      </c>
      <c r="AT132" s="220" t="s">
        <v>358</v>
      </c>
      <c r="AU132" s="220" t="s">
        <v>81</v>
      </c>
      <c r="AY132" s="18" t="s">
        <v>172</v>
      </c>
      <c r="BE132" s="221">
        <f t="shared" si="14"/>
        <v>0</v>
      </c>
      <c r="BF132" s="221">
        <f t="shared" si="15"/>
        <v>0</v>
      </c>
      <c r="BG132" s="221">
        <f t="shared" si="16"/>
        <v>0</v>
      </c>
      <c r="BH132" s="221">
        <f t="shared" si="17"/>
        <v>0</v>
      </c>
      <c r="BI132" s="221">
        <f t="shared" si="18"/>
        <v>0</v>
      </c>
      <c r="BJ132" s="18" t="s">
        <v>81</v>
      </c>
      <c r="BK132" s="221">
        <f t="shared" si="19"/>
        <v>0</v>
      </c>
      <c r="BL132" s="18" t="s">
        <v>179</v>
      </c>
      <c r="BM132" s="220" t="s">
        <v>234</v>
      </c>
    </row>
    <row r="133" spans="1:65" s="2" customFormat="1" ht="16.5" customHeight="1">
      <c r="A133" s="35"/>
      <c r="B133" s="36"/>
      <c r="C133" s="255" t="s">
        <v>73</v>
      </c>
      <c r="D133" s="255" t="s">
        <v>358</v>
      </c>
      <c r="E133" s="256" t="s">
        <v>2283</v>
      </c>
      <c r="F133" s="257" t="s">
        <v>2284</v>
      </c>
      <c r="G133" s="258" t="s">
        <v>195</v>
      </c>
      <c r="H133" s="259">
        <v>106</v>
      </c>
      <c r="I133" s="260"/>
      <c r="J133" s="261">
        <f t="shared" si="10"/>
        <v>0</v>
      </c>
      <c r="K133" s="257" t="s">
        <v>1</v>
      </c>
      <c r="L133" s="262"/>
      <c r="M133" s="263" t="s">
        <v>1</v>
      </c>
      <c r="N133" s="264" t="s">
        <v>38</v>
      </c>
      <c r="O133" s="72"/>
      <c r="P133" s="218">
        <f t="shared" si="11"/>
        <v>0</v>
      </c>
      <c r="Q133" s="218">
        <v>0</v>
      </c>
      <c r="R133" s="218">
        <f t="shared" si="12"/>
        <v>0</v>
      </c>
      <c r="S133" s="218">
        <v>0</v>
      </c>
      <c r="T133" s="219">
        <f t="shared" si="13"/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0" t="s">
        <v>205</v>
      </c>
      <c r="AT133" s="220" t="s">
        <v>358</v>
      </c>
      <c r="AU133" s="220" t="s">
        <v>81</v>
      </c>
      <c r="AY133" s="18" t="s">
        <v>172</v>
      </c>
      <c r="BE133" s="221">
        <f t="shared" si="14"/>
        <v>0</v>
      </c>
      <c r="BF133" s="221">
        <f t="shared" si="15"/>
        <v>0</v>
      </c>
      <c r="BG133" s="221">
        <f t="shared" si="16"/>
        <v>0</v>
      </c>
      <c r="BH133" s="221">
        <f t="shared" si="17"/>
        <v>0</v>
      </c>
      <c r="BI133" s="221">
        <f t="shared" si="18"/>
        <v>0</v>
      </c>
      <c r="BJ133" s="18" t="s">
        <v>81</v>
      </c>
      <c r="BK133" s="221">
        <f t="shared" si="19"/>
        <v>0</v>
      </c>
      <c r="BL133" s="18" t="s">
        <v>179</v>
      </c>
      <c r="BM133" s="220" t="s">
        <v>241</v>
      </c>
    </row>
    <row r="134" spans="1:65" s="2" customFormat="1" ht="16.5" customHeight="1">
      <c r="A134" s="35"/>
      <c r="B134" s="36"/>
      <c r="C134" s="255" t="s">
        <v>73</v>
      </c>
      <c r="D134" s="255" t="s">
        <v>358</v>
      </c>
      <c r="E134" s="256" t="s">
        <v>2285</v>
      </c>
      <c r="F134" s="257" t="s">
        <v>2286</v>
      </c>
      <c r="G134" s="258" t="s">
        <v>195</v>
      </c>
      <c r="H134" s="259">
        <v>184</v>
      </c>
      <c r="I134" s="260"/>
      <c r="J134" s="261">
        <f t="shared" si="10"/>
        <v>0</v>
      </c>
      <c r="K134" s="257" t="s">
        <v>1</v>
      </c>
      <c r="L134" s="262"/>
      <c r="M134" s="263" t="s">
        <v>1</v>
      </c>
      <c r="N134" s="264" t="s">
        <v>38</v>
      </c>
      <c r="O134" s="72"/>
      <c r="P134" s="218">
        <f t="shared" si="11"/>
        <v>0</v>
      </c>
      <c r="Q134" s="218">
        <v>0</v>
      </c>
      <c r="R134" s="218">
        <f t="shared" si="12"/>
        <v>0</v>
      </c>
      <c r="S134" s="218">
        <v>0</v>
      </c>
      <c r="T134" s="219">
        <f t="shared" si="13"/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0" t="s">
        <v>205</v>
      </c>
      <c r="AT134" s="220" t="s">
        <v>358</v>
      </c>
      <c r="AU134" s="220" t="s">
        <v>81</v>
      </c>
      <c r="AY134" s="18" t="s">
        <v>172</v>
      </c>
      <c r="BE134" s="221">
        <f t="shared" si="14"/>
        <v>0</v>
      </c>
      <c r="BF134" s="221">
        <f t="shared" si="15"/>
        <v>0</v>
      </c>
      <c r="BG134" s="221">
        <f t="shared" si="16"/>
        <v>0</v>
      </c>
      <c r="BH134" s="221">
        <f t="shared" si="17"/>
        <v>0</v>
      </c>
      <c r="BI134" s="221">
        <f t="shared" si="18"/>
        <v>0</v>
      </c>
      <c r="BJ134" s="18" t="s">
        <v>81</v>
      </c>
      <c r="BK134" s="221">
        <f t="shared" si="19"/>
        <v>0</v>
      </c>
      <c r="BL134" s="18" t="s">
        <v>179</v>
      </c>
      <c r="BM134" s="220" t="s">
        <v>249</v>
      </c>
    </row>
    <row r="135" spans="1:65" s="2" customFormat="1" ht="16.5" customHeight="1">
      <c r="A135" s="35"/>
      <c r="B135" s="36"/>
      <c r="C135" s="255" t="s">
        <v>73</v>
      </c>
      <c r="D135" s="255" t="s">
        <v>358</v>
      </c>
      <c r="E135" s="256" t="s">
        <v>2287</v>
      </c>
      <c r="F135" s="257" t="s">
        <v>2288</v>
      </c>
      <c r="G135" s="258" t="s">
        <v>195</v>
      </c>
      <c r="H135" s="259">
        <v>27</v>
      </c>
      <c r="I135" s="260"/>
      <c r="J135" s="261">
        <f t="shared" si="10"/>
        <v>0</v>
      </c>
      <c r="K135" s="257" t="s">
        <v>1</v>
      </c>
      <c r="L135" s="262"/>
      <c r="M135" s="263" t="s">
        <v>1</v>
      </c>
      <c r="N135" s="264" t="s">
        <v>38</v>
      </c>
      <c r="O135" s="72"/>
      <c r="P135" s="218">
        <f t="shared" si="11"/>
        <v>0</v>
      </c>
      <c r="Q135" s="218">
        <v>0</v>
      </c>
      <c r="R135" s="218">
        <f t="shared" si="12"/>
        <v>0</v>
      </c>
      <c r="S135" s="218">
        <v>0</v>
      </c>
      <c r="T135" s="219">
        <f t="shared" si="13"/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0" t="s">
        <v>205</v>
      </c>
      <c r="AT135" s="220" t="s">
        <v>358</v>
      </c>
      <c r="AU135" s="220" t="s">
        <v>81</v>
      </c>
      <c r="AY135" s="18" t="s">
        <v>172</v>
      </c>
      <c r="BE135" s="221">
        <f t="shared" si="14"/>
        <v>0</v>
      </c>
      <c r="BF135" s="221">
        <f t="shared" si="15"/>
        <v>0</v>
      </c>
      <c r="BG135" s="221">
        <f t="shared" si="16"/>
        <v>0</v>
      </c>
      <c r="BH135" s="221">
        <f t="shared" si="17"/>
        <v>0</v>
      </c>
      <c r="BI135" s="221">
        <f t="shared" si="18"/>
        <v>0</v>
      </c>
      <c r="BJ135" s="18" t="s">
        <v>81</v>
      </c>
      <c r="BK135" s="221">
        <f t="shared" si="19"/>
        <v>0</v>
      </c>
      <c r="BL135" s="18" t="s">
        <v>179</v>
      </c>
      <c r="BM135" s="220" t="s">
        <v>246</v>
      </c>
    </row>
    <row r="136" spans="1:65" s="2" customFormat="1" ht="16.5" customHeight="1">
      <c r="A136" s="35"/>
      <c r="B136" s="36"/>
      <c r="C136" s="255" t="s">
        <v>73</v>
      </c>
      <c r="D136" s="255" t="s">
        <v>358</v>
      </c>
      <c r="E136" s="256" t="s">
        <v>2289</v>
      </c>
      <c r="F136" s="257" t="s">
        <v>2290</v>
      </c>
      <c r="G136" s="258" t="s">
        <v>195</v>
      </c>
      <c r="H136" s="259">
        <v>10</v>
      </c>
      <c r="I136" s="260"/>
      <c r="J136" s="261">
        <f t="shared" si="10"/>
        <v>0</v>
      </c>
      <c r="K136" s="257" t="s">
        <v>1</v>
      </c>
      <c r="L136" s="262"/>
      <c r="M136" s="263" t="s">
        <v>1</v>
      </c>
      <c r="N136" s="264" t="s">
        <v>38</v>
      </c>
      <c r="O136" s="72"/>
      <c r="P136" s="218">
        <f t="shared" si="11"/>
        <v>0</v>
      </c>
      <c r="Q136" s="218">
        <v>0</v>
      </c>
      <c r="R136" s="218">
        <f t="shared" si="12"/>
        <v>0</v>
      </c>
      <c r="S136" s="218">
        <v>0</v>
      </c>
      <c r="T136" s="219">
        <f t="shared" si="13"/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0" t="s">
        <v>205</v>
      </c>
      <c r="AT136" s="220" t="s">
        <v>358</v>
      </c>
      <c r="AU136" s="220" t="s">
        <v>81</v>
      </c>
      <c r="AY136" s="18" t="s">
        <v>172</v>
      </c>
      <c r="BE136" s="221">
        <f t="shared" si="14"/>
        <v>0</v>
      </c>
      <c r="BF136" s="221">
        <f t="shared" si="15"/>
        <v>0</v>
      </c>
      <c r="BG136" s="221">
        <f t="shared" si="16"/>
        <v>0</v>
      </c>
      <c r="BH136" s="221">
        <f t="shared" si="17"/>
        <v>0</v>
      </c>
      <c r="BI136" s="221">
        <f t="shared" si="18"/>
        <v>0</v>
      </c>
      <c r="BJ136" s="18" t="s">
        <v>81</v>
      </c>
      <c r="BK136" s="221">
        <f t="shared" si="19"/>
        <v>0</v>
      </c>
      <c r="BL136" s="18" t="s">
        <v>179</v>
      </c>
      <c r="BM136" s="220" t="s">
        <v>255</v>
      </c>
    </row>
    <row r="137" spans="1:65" s="2" customFormat="1" ht="16.5" customHeight="1">
      <c r="A137" s="35"/>
      <c r="B137" s="36"/>
      <c r="C137" s="255" t="s">
        <v>73</v>
      </c>
      <c r="D137" s="255" t="s">
        <v>358</v>
      </c>
      <c r="E137" s="256" t="s">
        <v>2291</v>
      </c>
      <c r="F137" s="257" t="s">
        <v>2292</v>
      </c>
      <c r="G137" s="258" t="s">
        <v>195</v>
      </c>
      <c r="H137" s="259">
        <v>120</v>
      </c>
      <c r="I137" s="260"/>
      <c r="J137" s="261">
        <f t="shared" si="10"/>
        <v>0</v>
      </c>
      <c r="K137" s="257" t="s">
        <v>1</v>
      </c>
      <c r="L137" s="262"/>
      <c r="M137" s="263" t="s">
        <v>1</v>
      </c>
      <c r="N137" s="264" t="s">
        <v>38</v>
      </c>
      <c r="O137" s="72"/>
      <c r="P137" s="218">
        <f t="shared" si="11"/>
        <v>0</v>
      </c>
      <c r="Q137" s="218">
        <v>0</v>
      </c>
      <c r="R137" s="218">
        <f t="shared" si="12"/>
        <v>0</v>
      </c>
      <c r="S137" s="218">
        <v>0</v>
      </c>
      <c r="T137" s="219">
        <f t="shared" si="13"/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0" t="s">
        <v>205</v>
      </c>
      <c r="AT137" s="220" t="s">
        <v>358</v>
      </c>
      <c r="AU137" s="220" t="s">
        <v>81</v>
      </c>
      <c r="AY137" s="18" t="s">
        <v>172</v>
      </c>
      <c r="BE137" s="221">
        <f t="shared" si="14"/>
        <v>0</v>
      </c>
      <c r="BF137" s="221">
        <f t="shared" si="15"/>
        <v>0</v>
      </c>
      <c r="BG137" s="221">
        <f t="shared" si="16"/>
        <v>0</v>
      </c>
      <c r="BH137" s="221">
        <f t="shared" si="17"/>
        <v>0</v>
      </c>
      <c r="BI137" s="221">
        <f t="shared" si="18"/>
        <v>0</v>
      </c>
      <c r="BJ137" s="18" t="s">
        <v>81</v>
      </c>
      <c r="BK137" s="221">
        <f t="shared" si="19"/>
        <v>0</v>
      </c>
      <c r="BL137" s="18" t="s">
        <v>179</v>
      </c>
      <c r="BM137" s="220" t="s">
        <v>260</v>
      </c>
    </row>
    <row r="138" spans="1:65" s="2" customFormat="1" ht="16.5" customHeight="1">
      <c r="A138" s="35"/>
      <c r="B138" s="36"/>
      <c r="C138" s="255" t="s">
        <v>73</v>
      </c>
      <c r="D138" s="255" t="s">
        <v>358</v>
      </c>
      <c r="E138" s="256" t="s">
        <v>2293</v>
      </c>
      <c r="F138" s="257" t="s">
        <v>2294</v>
      </c>
      <c r="G138" s="258" t="s">
        <v>195</v>
      </c>
      <c r="H138" s="259">
        <v>12</v>
      </c>
      <c r="I138" s="260"/>
      <c r="J138" s="261">
        <f t="shared" si="10"/>
        <v>0</v>
      </c>
      <c r="K138" s="257" t="s">
        <v>1</v>
      </c>
      <c r="L138" s="262"/>
      <c r="M138" s="263" t="s">
        <v>1</v>
      </c>
      <c r="N138" s="264" t="s">
        <v>38</v>
      </c>
      <c r="O138" s="72"/>
      <c r="P138" s="218">
        <f t="shared" si="11"/>
        <v>0</v>
      </c>
      <c r="Q138" s="218">
        <v>0</v>
      </c>
      <c r="R138" s="218">
        <f t="shared" si="12"/>
        <v>0</v>
      </c>
      <c r="S138" s="218">
        <v>0</v>
      </c>
      <c r="T138" s="219">
        <f t="shared" si="13"/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0" t="s">
        <v>205</v>
      </c>
      <c r="AT138" s="220" t="s">
        <v>358</v>
      </c>
      <c r="AU138" s="220" t="s">
        <v>81</v>
      </c>
      <c r="AY138" s="18" t="s">
        <v>172</v>
      </c>
      <c r="BE138" s="221">
        <f t="shared" si="14"/>
        <v>0</v>
      </c>
      <c r="BF138" s="221">
        <f t="shared" si="15"/>
        <v>0</v>
      </c>
      <c r="BG138" s="221">
        <f t="shared" si="16"/>
        <v>0</v>
      </c>
      <c r="BH138" s="221">
        <f t="shared" si="17"/>
        <v>0</v>
      </c>
      <c r="BI138" s="221">
        <f t="shared" si="18"/>
        <v>0</v>
      </c>
      <c r="BJ138" s="18" t="s">
        <v>81</v>
      </c>
      <c r="BK138" s="221">
        <f t="shared" si="19"/>
        <v>0</v>
      </c>
      <c r="BL138" s="18" t="s">
        <v>179</v>
      </c>
      <c r="BM138" s="220" t="s">
        <v>264</v>
      </c>
    </row>
    <row r="139" spans="1:65" s="12" customFormat="1" ht="25.9" customHeight="1">
      <c r="B139" s="193"/>
      <c r="C139" s="194"/>
      <c r="D139" s="195" t="s">
        <v>72</v>
      </c>
      <c r="E139" s="196" t="s">
        <v>1572</v>
      </c>
      <c r="F139" s="196" t="s">
        <v>173</v>
      </c>
      <c r="G139" s="194"/>
      <c r="H139" s="194"/>
      <c r="I139" s="197"/>
      <c r="J139" s="198">
        <f>BK139</f>
        <v>0</v>
      </c>
      <c r="K139" s="194"/>
      <c r="L139" s="199"/>
      <c r="M139" s="200"/>
      <c r="N139" s="201"/>
      <c r="O139" s="201"/>
      <c r="P139" s="202">
        <f>SUM(P140:P147)</f>
        <v>0</v>
      </c>
      <c r="Q139" s="201"/>
      <c r="R139" s="202">
        <f>SUM(R140:R147)</f>
        <v>0</v>
      </c>
      <c r="S139" s="201"/>
      <c r="T139" s="203">
        <f>SUM(T140:T147)</f>
        <v>0</v>
      </c>
      <c r="AR139" s="204" t="s">
        <v>81</v>
      </c>
      <c r="AT139" s="205" t="s">
        <v>72</v>
      </c>
      <c r="AU139" s="205" t="s">
        <v>73</v>
      </c>
      <c r="AY139" s="204" t="s">
        <v>172</v>
      </c>
      <c r="BK139" s="206">
        <f>SUM(BK140:BK147)</f>
        <v>0</v>
      </c>
    </row>
    <row r="140" spans="1:65" s="2" customFormat="1" ht="16.5" customHeight="1">
      <c r="A140" s="35"/>
      <c r="B140" s="36"/>
      <c r="C140" s="209" t="s">
        <v>73</v>
      </c>
      <c r="D140" s="209" t="s">
        <v>174</v>
      </c>
      <c r="E140" s="210" t="s">
        <v>2295</v>
      </c>
      <c r="F140" s="211" t="s">
        <v>2296</v>
      </c>
      <c r="G140" s="212" t="s">
        <v>177</v>
      </c>
      <c r="H140" s="213">
        <v>1</v>
      </c>
      <c r="I140" s="214"/>
      <c r="J140" s="215">
        <f t="shared" ref="J140:J147" si="20">ROUND(I140*H140,2)</f>
        <v>0</v>
      </c>
      <c r="K140" s="211" t="s">
        <v>1</v>
      </c>
      <c r="L140" s="40"/>
      <c r="M140" s="216" t="s">
        <v>1</v>
      </c>
      <c r="N140" s="217" t="s">
        <v>38</v>
      </c>
      <c r="O140" s="72"/>
      <c r="P140" s="218">
        <f t="shared" ref="P140:P147" si="21">O140*H140</f>
        <v>0</v>
      </c>
      <c r="Q140" s="218">
        <v>0</v>
      </c>
      <c r="R140" s="218">
        <f t="shared" ref="R140:R147" si="22">Q140*H140</f>
        <v>0</v>
      </c>
      <c r="S140" s="218">
        <v>0</v>
      </c>
      <c r="T140" s="219">
        <f t="shared" ref="T140:T147" si="23"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0" t="s">
        <v>179</v>
      </c>
      <c r="AT140" s="220" t="s">
        <v>174</v>
      </c>
      <c r="AU140" s="220" t="s">
        <v>81</v>
      </c>
      <c r="AY140" s="18" t="s">
        <v>172</v>
      </c>
      <c r="BE140" s="221">
        <f t="shared" ref="BE140:BE147" si="24">IF(N140="základní",J140,0)</f>
        <v>0</v>
      </c>
      <c r="BF140" s="221">
        <f t="shared" ref="BF140:BF147" si="25">IF(N140="snížená",J140,0)</f>
        <v>0</v>
      </c>
      <c r="BG140" s="221">
        <f t="shared" ref="BG140:BG147" si="26">IF(N140="zákl. přenesená",J140,0)</f>
        <v>0</v>
      </c>
      <c r="BH140" s="221">
        <f t="shared" ref="BH140:BH147" si="27">IF(N140="sníž. přenesená",J140,0)</f>
        <v>0</v>
      </c>
      <c r="BI140" s="221">
        <f t="shared" ref="BI140:BI147" si="28">IF(N140="nulová",J140,0)</f>
        <v>0</v>
      </c>
      <c r="BJ140" s="18" t="s">
        <v>81</v>
      </c>
      <c r="BK140" s="221">
        <f t="shared" ref="BK140:BK147" si="29">ROUND(I140*H140,2)</f>
        <v>0</v>
      </c>
      <c r="BL140" s="18" t="s">
        <v>179</v>
      </c>
      <c r="BM140" s="220" t="s">
        <v>268</v>
      </c>
    </row>
    <row r="141" spans="1:65" s="2" customFormat="1" ht="16.5" customHeight="1">
      <c r="A141" s="35"/>
      <c r="B141" s="36"/>
      <c r="C141" s="209" t="s">
        <v>73</v>
      </c>
      <c r="D141" s="209" t="s">
        <v>174</v>
      </c>
      <c r="E141" s="210" t="s">
        <v>2297</v>
      </c>
      <c r="F141" s="211" t="s">
        <v>2298</v>
      </c>
      <c r="G141" s="212" t="s">
        <v>177</v>
      </c>
      <c r="H141" s="213">
        <v>0.4</v>
      </c>
      <c r="I141" s="214"/>
      <c r="J141" s="215">
        <f t="shared" si="20"/>
        <v>0</v>
      </c>
      <c r="K141" s="211" t="s">
        <v>1</v>
      </c>
      <c r="L141" s="40"/>
      <c r="M141" s="216" t="s">
        <v>1</v>
      </c>
      <c r="N141" s="217" t="s">
        <v>38</v>
      </c>
      <c r="O141" s="72"/>
      <c r="P141" s="218">
        <f t="shared" si="21"/>
        <v>0</v>
      </c>
      <c r="Q141" s="218">
        <v>0</v>
      </c>
      <c r="R141" s="218">
        <f t="shared" si="22"/>
        <v>0</v>
      </c>
      <c r="S141" s="218">
        <v>0</v>
      </c>
      <c r="T141" s="219">
        <f t="shared" si="23"/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0" t="s">
        <v>179</v>
      </c>
      <c r="AT141" s="220" t="s">
        <v>174</v>
      </c>
      <c r="AU141" s="220" t="s">
        <v>81</v>
      </c>
      <c r="AY141" s="18" t="s">
        <v>172</v>
      </c>
      <c r="BE141" s="221">
        <f t="shared" si="24"/>
        <v>0</v>
      </c>
      <c r="BF141" s="221">
        <f t="shared" si="25"/>
        <v>0</v>
      </c>
      <c r="BG141" s="221">
        <f t="shared" si="26"/>
        <v>0</v>
      </c>
      <c r="BH141" s="221">
        <f t="shared" si="27"/>
        <v>0</v>
      </c>
      <c r="BI141" s="221">
        <f t="shared" si="28"/>
        <v>0</v>
      </c>
      <c r="BJ141" s="18" t="s">
        <v>81</v>
      </c>
      <c r="BK141" s="221">
        <f t="shared" si="29"/>
        <v>0</v>
      </c>
      <c r="BL141" s="18" t="s">
        <v>179</v>
      </c>
      <c r="BM141" s="220" t="s">
        <v>273</v>
      </c>
    </row>
    <row r="142" spans="1:65" s="2" customFormat="1" ht="16.5" customHeight="1">
      <c r="A142" s="35"/>
      <c r="B142" s="36"/>
      <c r="C142" s="209" t="s">
        <v>73</v>
      </c>
      <c r="D142" s="209" t="s">
        <v>174</v>
      </c>
      <c r="E142" s="210" t="s">
        <v>2299</v>
      </c>
      <c r="F142" s="211" t="s">
        <v>2300</v>
      </c>
      <c r="G142" s="212" t="s">
        <v>1370</v>
      </c>
      <c r="H142" s="213">
        <v>4</v>
      </c>
      <c r="I142" s="214"/>
      <c r="J142" s="215">
        <f t="shared" si="20"/>
        <v>0</v>
      </c>
      <c r="K142" s="211" t="s">
        <v>1</v>
      </c>
      <c r="L142" s="40"/>
      <c r="M142" s="216" t="s">
        <v>1</v>
      </c>
      <c r="N142" s="217" t="s">
        <v>38</v>
      </c>
      <c r="O142" s="72"/>
      <c r="P142" s="218">
        <f t="shared" si="21"/>
        <v>0</v>
      </c>
      <c r="Q142" s="218">
        <v>0</v>
      </c>
      <c r="R142" s="218">
        <f t="shared" si="22"/>
        <v>0</v>
      </c>
      <c r="S142" s="218">
        <v>0</v>
      </c>
      <c r="T142" s="219">
        <f t="shared" si="23"/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0" t="s">
        <v>179</v>
      </c>
      <c r="AT142" s="220" t="s">
        <v>174</v>
      </c>
      <c r="AU142" s="220" t="s">
        <v>81</v>
      </c>
      <c r="AY142" s="18" t="s">
        <v>172</v>
      </c>
      <c r="BE142" s="221">
        <f t="shared" si="24"/>
        <v>0</v>
      </c>
      <c r="BF142" s="221">
        <f t="shared" si="25"/>
        <v>0</v>
      </c>
      <c r="BG142" s="221">
        <f t="shared" si="26"/>
        <v>0</v>
      </c>
      <c r="BH142" s="221">
        <f t="shared" si="27"/>
        <v>0</v>
      </c>
      <c r="BI142" s="221">
        <f t="shared" si="28"/>
        <v>0</v>
      </c>
      <c r="BJ142" s="18" t="s">
        <v>81</v>
      </c>
      <c r="BK142" s="221">
        <f t="shared" si="29"/>
        <v>0</v>
      </c>
      <c r="BL142" s="18" t="s">
        <v>179</v>
      </c>
      <c r="BM142" s="220" t="s">
        <v>357</v>
      </c>
    </row>
    <row r="143" spans="1:65" s="2" customFormat="1" ht="16.5" customHeight="1">
      <c r="A143" s="35"/>
      <c r="B143" s="36"/>
      <c r="C143" s="209" t="s">
        <v>73</v>
      </c>
      <c r="D143" s="209" t="s">
        <v>174</v>
      </c>
      <c r="E143" s="210" t="s">
        <v>2301</v>
      </c>
      <c r="F143" s="211" t="s">
        <v>2302</v>
      </c>
      <c r="G143" s="212" t="s">
        <v>177</v>
      </c>
      <c r="H143" s="213">
        <v>0.6</v>
      </c>
      <c r="I143" s="214"/>
      <c r="J143" s="215">
        <f t="shared" si="20"/>
        <v>0</v>
      </c>
      <c r="K143" s="211" t="s">
        <v>1</v>
      </c>
      <c r="L143" s="40"/>
      <c r="M143" s="216" t="s">
        <v>1</v>
      </c>
      <c r="N143" s="217" t="s">
        <v>38</v>
      </c>
      <c r="O143" s="72"/>
      <c r="P143" s="218">
        <f t="shared" si="21"/>
        <v>0</v>
      </c>
      <c r="Q143" s="218">
        <v>0</v>
      </c>
      <c r="R143" s="218">
        <f t="shared" si="22"/>
        <v>0</v>
      </c>
      <c r="S143" s="218">
        <v>0</v>
      </c>
      <c r="T143" s="219">
        <f t="shared" si="23"/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0" t="s">
        <v>179</v>
      </c>
      <c r="AT143" s="220" t="s">
        <v>174</v>
      </c>
      <c r="AU143" s="220" t="s">
        <v>81</v>
      </c>
      <c r="AY143" s="18" t="s">
        <v>172</v>
      </c>
      <c r="BE143" s="221">
        <f t="shared" si="24"/>
        <v>0</v>
      </c>
      <c r="BF143" s="221">
        <f t="shared" si="25"/>
        <v>0</v>
      </c>
      <c r="BG143" s="221">
        <f t="shared" si="26"/>
        <v>0</v>
      </c>
      <c r="BH143" s="221">
        <f t="shared" si="27"/>
        <v>0</v>
      </c>
      <c r="BI143" s="221">
        <f t="shared" si="28"/>
        <v>0</v>
      </c>
      <c r="BJ143" s="18" t="s">
        <v>81</v>
      </c>
      <c r="BK143" s="221">
        <f t="shared" si="29"/>
        <v>0</v>
      </c>
      <c r="BL143" s="18" t="s">
        <v>179</v>
      </c>
      <c r="BM143" s="220" t="s">
        <v>368</v>
      </c>
    </row>
    <row r="144" spans="1:65" s="2" customFormat="1" ht="16.5" customHeight="1">
      <c r="A144" s="35"/>
      <c r="B144" s="36"/>
      <c r="C144" s="209" t="s">
        <v>73</v>
      </c>
      <c r="D144" s="209" t="s">
        <v>174</v>
      </c>
      <c r="E144" s="210" t="s">
        <v>2303</v>
      </c>
      <c r="F144" s="211" t="s">
        <v>2304</v>
      </c>
      <c r="G144" s="212" t="s">
        <v>195</v>
      </c>
      <c r="H144" s="213">
        <v>120</v>
      </c>
      <c r="I144" s="214"/>
      <c r="J144" s="215">
        <f t="shared" si="20"/>
        <v>0</v>
      </c>
      <c r="K144" s="211" t="s">
        <v>1</v>
      </c>
      <c r="L144" s="40"/>
      <c r="M144" s="216" t="s">
        <v>1</v>
      </c>
      <c r="N144" s="217" t="s">
        <v>38</v>
      </c>
      <c r="O144" s="72"/>
      <c r="P144" s="218">
        <f t="shared" si="21"/>
        <v>0</v>
      </c>
      <c r="Q144" s="218">
        <v>0</v>
      </c>
      <c r="R144" s="218">
        <f t="shared" si="22"/>
        <v>0</v>
      </c>
      <c r="S144" s="218">
        <v>0</v>
      </c>
      <c r="T144" s="219">
        <f t="shared" si="23"/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0" t="s">
        <v>179</v>
      </c>
      <c r="AT144" s="220" t="s">
        <v>174</v>
      </c>
      <c r="AU144" s="220" t="s">
        <v>81</v>
      </c>
      <c r="AY144" s="18" t="s">
        <v>172</v>
      </c>
      <c r="BE144" s="221">
        <f t="shared" si="24"/>
        <v>0</v>
      </c>
      <c r="BF144" s="221">
        <f t="shared" si="25"/>
        <v>0</v>
      </c>
      <c r="BG144" s="221">
        <f t="shared" si="26"/>
        <v>0</v>
      </c>
      <c r="BH144" s="221">
        <f t="shared" si="27"/>
        <v>0</v>
      </c>
      <c r="BI144" s="221">
        <f t="shared" si="28"/>
        <v>0</v>
      </c>
      <c r="BJ144" s="18" t="s">
        <v>81</v>
      </c>
      <c r="BK144" s="221">
        <f t="shared" si="29"/>
        <v>0</v>
      </c>
      <c r="BL144" s="18" t="s">
        <v>179</v>
      </c>
      <c r="BM144" s="220" t="s">
        <v>378</v>
      </c>
    </row>
    <row r="145" spans="1:65" s="2" customFormat="1" ht="16.5" customHeight="1">
      <c r="A145" s="35"/>
      <c r="B145" s="36"/>
      <c r="C145" s="209" t="s">
        <v>73</v>
      </c>
      <c r="D145" s="209" t="s">
        <v>174</v>
      </c>
      <c r="E145" s="210" t="s">
        <v>2305</v>
      </c>
      <c r="F145" s="211" t="s">
        <v>2306</v>
      </c>
      <c r="G145" s="212" t="s">
        <v>195</v>
      </c>
      <c r="H145" s="213">
        <v>120</v>
      </c>
      <c r="I145" s="214"/>
      <c r="J145" s="215">
        <f t="shared" si="20"/>
        <v>0</v>
      </c>
      <c r="K145" s="211" t="s">
        <v>1</v>
      </c>
      <c r="L145" s="40"/>
      <c r="M145" s="216" t="s">
        <v>1</v>
      </c>
      <c r="N145" s="217" t="s">
        <v>38</v>
      </c>
      <c r="O145" s="72"/>
      <c r="P145" s="218">
        <f t="shared" si="21"/>
        <v>0</v>
      </c>
      <c r="Q145" s="218">
        <v>0</v>
      </c>
      <c r="R145" s="218">
        <f t="shared" si="22"/>
        <v>0</v>
      </c>
      <c r="S145" s="218">
        <v>0</v>
      </c>
      <c r="T145" s="219">
        <f t="shared" si="23"/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0" t="s">
        <v>179</v>
      </c>
      <c r="AT145" s="220" t="s">
        <v>174</v>
      </c>
      <c r="AU145" s="220" t="s">
        <v>81</v>
      </c>
      <c r="AY145" s="18" t="s">
        <v>172</v>
      </c>
      <c r="BE145" s="221">
        <f t="shared" si="24"/>
        <v>0</v>
      </c>
      <c r="BF145" s="221">
        <f t="shared" si="25"/>
        <v>0</v>
      </c>
      <c r="BG145" s="221">
        <f t="shared" si="26"/>
        <v>0</v>
      </c>
      <c r="BH145" s="221">
        <f t="shared" si="27"/>
        <v>0</v>
      </c>
      <c r="BI145" s="221">
        <f t="shared" si="28"/>
        <v>0</v>
      </c>
      <c r="BJ145" s="18" t="s">
        <v>81</v>
      </c>
      <c r="BK145" s="221">
        <f t="shared" si="29"/>
        <v>0</v>
      </c>
      <c r="BL145" s="18" t="s">
        <v>179</v>
      </c>
      <c r="BM145" s="220" t="s">
        <v>279</v>
      </c>
    </row>
    <row r="146" spans="1:65" s="2" customFormat="1" ht="16.5" customHeight="1">
      <c r="A146" s="35"/>
      <c r="B146" s="36"/>
      <c r="C146" s="209" t="s">
        <v>73</v>
      </c>
      <c r="D146" s="209" t="s">
        <v>174</v>
      </c>
      <c r="E146" s="210" t="s">
        <v>2307</v>
      </c>
      <c r="F146" s="211" t="s">
        <v>2308</v>
      </c>
      <c r="G146" s="212" t="s">
        <v>195</v>
      </c>
      <c r="H146" s="213">
        <v>120</v>
      </c>
      <c r="I146" s="214"/>
      <c r="J146" s="215">
        <f t="shared" si="20"/>
        <v>0</v>
      </c>
      <c r="K146" s="211" t="s">
        <v>1</v>
      </c>
      <c r="L146" s="40"/>
      <c r="M146" s="216" t="s">
        <v>1</v>
      </c>
      <c r="N146" s="217" t="s">
        <v>38</v>
      </c>
      <c r="O146" s="72"/>
      <c r="P146" s="218">
        <f t="shared" si="21"/>
        <v>0</v>
      </c>
      <c r="Q146" s="218">
        <v>0</v>
      </c>
      <c r="R146" s="218">
        <f t="shared" si="22"/>
        <v>0</v>
      </c>
      <c r="S146" s="218">
        <v>0</v>
      </c>
      <c r="T146" s="219">
        <f t="shared" si="23"/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0" t="s">
        <v>179</v>
      </c>
      <c r="AT146" s="220" t="s">
        <v>174</v>
      </c>
      <c r="AU146" s="220" t="s">
        <v>81</v>
      </c>
      <c r="AY146" s="18" t="s">
        <v>172</v>
      </c>
      <c r="BE146" s="221">
        <f t="shared" si="24"/>
        <v>0</v>
      </c>
      <c r="BF146" s="221">
        <f t="shared" si="25"/>
        <v>0</v>
      </c>
      <c r="BG146" s="221">
        <f t="shared" si="26"/>
        <v>0</v>
      </c>
      <c r="BH146" s="221">
        <f t="shared" si="27"/>
        <v>0</v>
      </c>
      <c r="BI146" s="221">
        <f t="shared" si="28"/>
        <v>0</v>
      </c>
      <c r="BJ146" s="18" t="s">
        <v>81</v>
      </c>
      <c r="BK146" s="221">
        <f t="shared" si="29"/>
        <v>0</v>
      </c>
      <c r="BL146" s="18" t="s">
        <v>179</v>
      </c>
      <c r="BM146" s="220" t="s">
        <v>284</v>
      </c>
    </row>
    <row r="147" spans="1:65" s="2" customFormat="1" ht="16.5" customHeight="1">
      <c r="A147" s="35"/>
      <c r="B147" s="36"/>
      <c r="C147" s="209" t="s">
        <v>73</v>
      </c>
      <c r="D147" s="209" t="s">
        <v>174</v>
      </c>
      <c r="E147" s="210" t="s">
        <v>2309</v>
      </c>
      <c r="F147" s="211" t="s">
        <v>2310</v>
      </c>
      <c r="G147" s="212" t="s">
        <v>195</v>
      </c>
      <c r="H147" s="213">
        <v>120</v>
      </c>
      <c r="I147" s="214"/>
      <c r="J147" s="215">
        <f t="shared" si="20"/>
        <v>0</v>
      </c>
      <c r="K147" s="211" t="s">
        <v>1</v>
      </c>
      <c r="L147" s="40"/>
      <c r="M147" s="216" t="s">
        <v>1</v>
      </c>
      <c r="N147" s="217" t="s">
        <v>38</v>
      </c>
      <c r="O147" s="72"/>
      <c r="P147" s="218">
        <f t="shared" si="21"/>
        <v>0</v>
      </c>
      <c r="Q147" s="218">
        <v>0</v>
      </c>
      <c r="R147" s="218">
        <f t="shared" si="22"/>
        <v>0</v>
      </c>
      <c r="S147" s="218">
        <v>0</v>
      </c>
      <c r="T147" s="219">
        <f t="shared" si="23"/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0" t="s">
        <v>179</v>
      </c>
      <c r="AT147" s="220" t="s">
        <v>174</v>
      </c>
      <c r="AU147" s="220" t="s">
        <v>81</v>
      </c>
      <c r="AY147" s="18" t="s">
        <v>172</v>
      </c>
      <c r="BE147" s="221">
        <f t="shared" si="24"/>
        <v>0</v>
      </c>
      <c r="BF147" s="221">
        <f t="shared" si="25"/>
        <v>0</v>
      </c>
      <c r="BG147" s="221">
        <f t="shared" si="26"/>
        <v>0</v>
      </c>
      <c r="BH147" s="221">
        <f t="shared" si="27"/>
        <v>0</v>
      </c>
      <c r="BI147" s="221">
        <f t="shared" si="28"/>
        <v>0</v>
      </c>
      <c r="BJ147" s="18" t="s">
        <v>81</v>
      </c>
      <c r="BK147" s="221">
        <f t="shared" si="29"/>
        <v>0</v>
      </c>
      <c r="BL147" s="18" t="s">
        <v>179</v>
      </c>
      <c r="BM147" s="220" t="s">
        <v>289</v>
      </c>
    </row>
    <row r="148" spans="1:65" s="12" customFormat="1" ht="25.9" customHeight="1">
      <c r="B148" s="193"/>
      <c r="C148" s="194"/>
      <c r="D148" s="195" t="s">
        <v>72</v>
      </c>
      <c r="E148" s="196" t="s">
        <v>2311</v>
      </c>
      <c r="F148" s="196" t="s">
        <v>2312</v>
      </c>
      <c r="G148" s="194"/>
      <c r="H148" s="194"/>
      <c r="I148" s="197"/>
      <c r="J148" s="198">
        <f>BK148</f>
        <v>0</v>
      </c>
      <c r="K148" s="194"/>
      <c r="L148" s="199"/>
      <c r="M148" s="200"/>
      <c r="N148" s="201"/>
      <c r="O148" s="201"/>
      <c r="P148" s="202">
        <f>SUM(P149:P156)</f>
        <v>0</v>
      </c>
      <c r="Q148" s="201"/>
      <c r="R148" s="202">
        <f>SUM(R149:R156)</f>
        <v>0</v>
      </c>
      <c r="S148" s="201"/>
      <c r="T148" s="203">
        <f>SUM(T149:T156)</f>
        <v>0</v>
      </c>
      <c r="AR148" s="204" t="s">
        <v>81</v>
      </c>
      <c r="AT148" s="205" t="s">
        <v>72</v>
      </c>
      <c r="AU148" s="205" t="s">
        <v>73</v>
      </c>
      <c r="AY148" s="204" t="s">
        <v>172</v>
      </c>
      <c r="BK148" s="206">
        <f>SUM(BK149:BK156)</f>
        <v>0</v>
      </c>
    </row>
    <row r="149" spans="1:65" s="2" customFormat="1" ht="16.5" customHeight="1">
      <c r="A149" s="35"/>
      <c r="B149" s="36"/>
      <c r="C149" s="209" t="s">
        <v>73</v>
      </c>
      <c r="D149" s="209" t="s">
        <v>174</v>
      </c>
      <c r="E149" s="210" t="s">
        <v>1424</v>
      </c>
      <c r="F149" s="211" t="s">
        <v>1425</v>
      </c>
      <c r="G149" s="212" t="s">
        <v>1077</v>
      </c>
      <c r="H149" s="213">
        <v>16</v>
      </c>
      <c r="I149" s="214"/>
      <c r="J149" s="215">
        <f t="shared" ref="J149:J156" si="30">ROUND(I149*H149,2)</f>
        <v>0</v>
      </c>
      <c r="K149" s="211" t="s">
        <v>1</v>
      </c>
      <c r="L149" s="40"/>
      <c r="M149" s="216" t="s">
        <v>1</v>
      </c>
      <c r="N149" s="217" t="s">
        <v>38</v>
      </c>
      <c r="O149" s="72"/>
      <c r="P149" s="218">
        <f t="shared" ref="P149:P156" si="31">O149*H149</f>
        <v>0</v>
      </c>
      <c r="Q149" s="218">
        <v>0</v>
      </c>
      <c r="R149" s="218">
        <f t="shared" ref="R149:R156" si="32">Q149*H149</f>
        <v>0</v>
      </c>
      <c r="S149" s="218">
        <v>0</v>
      </c>
      <c r="T149" s="219">
        <f t="shared" ref="T149:T156" si="33"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0" t="s">
        <v>179</v>
      </c>
      <c r="AT149" s="220" t="s">
        <v>174</v>
      </c>
      <c r="AU149" s="220" t="s">
        <v>81</v>
      </c>
      <c r="AY149" s="18" t="s">
        <v>172</v>
      </c>
      <c r="BE149" s="221">
        <f t="shared" ref="BE149:BE156" si="34">IF(N149="základní",J149,0)</f>
        <v>0</v>
      </c>
      <c r="BF149" s="221">
        <f t="shared" ref="BF149:BF156" si="35">IF(N149="snížená",J149,0)</f>
        <v>0</v>
      </c>
      <c r="BG149" s="221">
        <f t="shared" ref="BG149:BG156" si="36">IF(N149="zákl. přenesená",J149,0)</f>
        <v>0</v>
      </c>
      <c r="BH149" s="221">
        <f t="shared" ref="BH149:BH156" si="37">IF(N149="sníž. přenesená",J149,0)</f>
        <v>0</v>
      </c>
      <c r="BI149" s="221">
        <f t="shared" ref="BI149:BI156" si="38">IF(N149="nulová",J149,0)</f>
        <v>0</v>
      </c>
      <c r="BJ149" s="18" t="s">
        <v>81</v>
      </c>
      <c r="BK149" s="221">
        <f t="shared" ref="BK149:BK156" si="39">ROUND(I149*H149,2)</f>
        <v>0</v>
      </c>
      <c r="BL149" s="18" t="s">
        <v>179</v>
      </c>
      <c r="BM149" s="220" t="s">
        <v>293</v>
      </c>
    </row>
    <row r="150" spans="1:65" s="2" customFormat="1" ht="16.5" customHeight="1">
      <c r="A150" s="35"/>
      <c r="B150" s="36"/>
      <c r="C150" s="255" t="s">
        <v>73</v>
      </c>
      <c r="D150" s="255" t="s">
        <v>358</v>
      </c>
      <c r="E150" s="256" t="s">
        <v>2313</v>
      </c>
      <c r="F150" s="257" t="s">
        <v>1427</v>
      </c>
      <c r="G150" s="258" t="s">
        <v>887</v>
      </c>
      <c r="H150" s="259">
        <v>1</v>
      </c>
      <c r="I150" s="260"/>
      <c r="J150" s="261">
        <f t="shared" si="30"/>
        <v>0</v>
      </c>
      <c r="K150" s="257" t="s">
        <v>1</v>
      </c>
      <c r="L150" s="262"/>
      <c r="M150" s="263" t="s">
        <v>1</v>
      </c>
      <c r="N150" s="264" t="s">
        <v>38</v>
      </c>
      <c r="O150" s="72"/>
      <c r="P150" s="218">
        <f t="shared" si="31"/>
        <v>0</v>
      </c>
      <c r="Q150" s="218">
        <v>0</v>
      </c>
      <c r="R150" s="218">
        <f t="shared" si="32"/>
        <v>0</v>
      </c>
      <c r="S150" s="218">
        <v>0</v>
      </c>
      <c r="T150" s="219">
        <f t="shared" si="33"/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0" t="s">
        <v>205</v>
      </c>
      <c r="AT150" s="220" t="s">
        <v>358</v>
      </c>
      <c r="AU150" s="220" t="s">
        <v>81</v>
      </c>
      <c r="AY150" s="18" t="s">
        <v>172</v>
      </c>
      <c r="BE150" s="221">
        <f t="shared" si="34"/>
        <v>0</v>
      </c>
      <c r="BF150" s="221">
        <f t="shared" si="35"/>
        <v>0</v>
      </c>
      <c r="BG150" s="221">
        <f t="shared" si="36"/>
        <v>0</v>
      </c>
      <c r="BH150" s="221">
        <f t="shared" si="37"/>
        <v>0</v>
      </c>
      <c r="BI150" s="221">
        <f t="shared" si="38"/>
        <v>0</v>
      </c>
      <c r="BJ150" s="18" t="s">
        <v>81</v>
      </c>
      <c r="BK150" s="221">
        <f t="shared" si="39"/>
        <v>0</v>
      </c>
      <c r="BL150" s="18" t="s">
        <v>179</v>
      </c>
      <c r="BM150" s="220" t="s">
        <v>297</v>
      </c>
    </row>
    <row r="151" spans="1:65" s="2" customFormat="1" ht="16.5" customHeight="1">
      <c r="A151" s="35"/>
      <c r="B151" s="36"/>
      <c r="C151" s="255" t="s">
        <v>73</v>
      </c>
      <c r="D151" s="255" t="s">
        <v>358</v>
      </c>
      <c r="E151" s="256" t="s">
        <v>2314</v>
      </c>
      <c r="F151" s="257" t="s">
        <v>1429</v>
      </c>
      <c r="G151" s="258" t="s">
        <v>887</v>
      </c>
      <c r="H151" s="259">
        <v>1</v>
      </c>
      <c r="I151" s="260"/>
      <c r="J151" s="261">
        <f t="shared" si="30"/>
        <v>0</v>
      </c>
      <c r="K151" s="257" t="s">
        <v>1</v>
      </c>
      <c r="L151" s="262"/>
      <c r="M151" s="263" t="s">
        <v>1</v>
      </c>
      <c r="N151" s="264" t="s">
        <v>38</v>
      </c>
      <c r="O151" s="72"/>
      <c r="P151" s="218">
        <f t="shared" si="31"/>
        <v>0</v>
      </c>
      <c r="Q151" s="218">
        <v>0</v>
      </c>
      <c r="R151" s="218">
        <f t="shared" si="32"/>
        <v>0</v>
      </c>
      <c r="S151" s="218">
        <v>0</v>
      </c>
      <c r="T151" s="219">
        <f t="shared" si="33"/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0" t="s">
        <v>205</v>
      </c>
      <c r="AT151" s="220" t="s">
        <v>358</v>
      </c>
      <c r="AU151" s="220" t="s">
        <v>81</v>
      </c>
      <c r="AY151" s="18" t="s">
        <v>172</v>
      </c>
      <c r="BE151" s="221">
        <f t="shared" si="34"/>
        <v>0</v>
      </c>
      <c r="BF151" s="221">
        <f t="shared" si="35"/>
        <v>0</v>
      </c>
      <c r="BG151" s="221">
        <f t="shared" si="36"/>
        <v>0</v>
      </c>
      <c r="BH151" s="221">
        <f t="shared" si="37"/>
        <v>0</v>
      </c>
      <c r="BI151" s="221">
        <f t="shared" si="38"/>
        <v>0</v>
      </c>
      <c r="BJ151" s="18" t="s">
        <v>81</v>
      </c>
      <c r="BK151" s="221">
        <f t="shared" si="39"/>
        <v>0</v>
      </c>
      <c r="BL151" s="18" t="s">
        <v>179</v>
      </c>
      <c r="BM151" s="220" t="s">
        <v>301</v>
      </c>
    </row>
    <row r="152" spans="1:65" s="2" customFormat="1" ht="16.5" customHeight="1">
      <c r="A152" s="35"/>
      <c r="B152" s="36"/>
      <c r="C152" s="209" t="s">
        <v>73</v>
      </c>
      <c r="D152" s="209" t="s">
        <v>174</v>
      </c>
      <c r="E152" s="210" t="s">
        <v>2315</v>
      </c>
      <c r="F152" s="211" t="s">
        <v>2316</v>
      </c>
      <c r="G152" s="212" t="s">
        <v>1077</v>
      </c>
      <c r="H152" s="213">
        <v>1</v>
      </c>
      <c r="I152" s="214"/>
      <c r="J152" s="215">
        <f t="shared" si="30"/>
        <v>0</v>
      </c>
      <c r="K152" s="211" t="s">
        <v>1</v>
      </c>
      <c r="L152" s="40"/>
      <c r="M152" s="216" t="s">
        <v>1</v>
      </c>
      <c r="N152" s="217" t="s">
        <v>38</v>
      </c>
      <c r="O152" s="72"/>
      <c r="P152" s="218">
        <f t="shared" si="31"/>
        <v>0</v>
      </c>
      <c r="Q152" s="218">
        <v>0</v>
      </c>
      <c r="R152" s="218">
        <f t="shared" si="32"/>
        <v>0</v>
      </c>
      <c r="S152" s="218">
        <v>0</v>
      </c>
      <c r="T152" s="219">
        <f t="shared" si="33"/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0" t="s">
        <v>179</v>
      </c>
      <c r="AT152" s="220" t="s">
        <v>174</v>
      </c>
      <c r="AU152" s="220" t="s">
        <v>81</v>
      </c>
      <c r="AY152" s="18" t="s">
        <v>172</v>
      </c>
      <c r="BE152" s="221">
        <f t="shared" si="34"/>
        <v>0</v>
      </c>
      <c r="BF152" s="221">
        <f t="shared" si="35"/>
        <v>0</v>
      </c>
      <c r="BG152" s="221">
        <f t="shared" si="36"/>
        <v>0</v>
      </c>
      <c r="BH152" s="221">
        <f t="shared" si="37"/>
        <v>0</v>
      </c>
      <c r="BI152" s="221">
        <f t="shared" si="38"/>
        <v>0</v>
      </c>
      <c r="BJ152" s="18" t="s">
        <v>81</v>
      </c>
      <c r="BK152" s="221">
        <f t="shared" si="39"/>
        <v>0</v>
      </c>
      <c r="BL152" s="18" t="s">
        <v>179</v>
      </c>
      <c r="BM152" s="220" t="s">
        <v>305</v>
      </c>
    </row>
    <row r="153" spans="1:65" s="2" customFormat="1" ht="16.5" customHeight="1">
      <c r="A153" s="35"/>
      <c r="B153" s="36"/>
      <c r="C153" s="209" t="s">
        <v>73</v>
      </c>
      <c r="D153" s="209" t="s">
        <v>174</v>
      </c>
      <c r="E153" s="210" t="s">
        <v>1432</v>
      </c>
      <c r="F153" s="211" t="s">
        <v>1433</v>
      </c>
      <c r="G153" s="212" t="s">
        <v>1077</v>
      </c>
      <c r="H153" s="213">
        <v>4</v>
      </c>
      <c r="I153" s="214"/>
      <c r="J153" s="215">
        <f t="shared" si="30"/>
        <v>0</v>
      </c>
      <c r="K153" s="211" t="s">
        <v>1</v>
      </c>
      <c r="L153" s="40"/>
      <c r="M153" s="216" t="s">
        <v>1</v>
      </c>
      <c r="N153" s="217" t="s">
        <v>38</v>
      </c>
      <c r="O153" s="72"/>
      <c r="P153" s="218">
        <f t="shared" si="31"/>
        <v>0</v>
      </c>
      <c r="Q153" s="218">
        <v>0</v>
      </c>
      <c r="R153" s="218">
        <f t="shared" si="32"/>
        <v>0</v>
      </c>
      <c r="S153" s="218">
        <v>0</v>
      </c>
      <c r="T153" s="219">
        <f t="shared" si="33"/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0" t="s">
        <v>179</v>
      </c>
      <c r="AT153" s="220" t="s">
        <v>174</v>
      </c>
      <c r="AU153" s="220" t="s">
        <v>81</v>
      </c>
      <c r="AY153" s="18" t="s">
        <v>172</v>
      </c>
      <c r="BE153" s="221">
        <f t="shared" si="34"/>
        <v>0</v>
      </c>
      <c r="BF153" s="221">
        <f t="shared" si="35"/>
        <v>0</v>
      </c>
      <c r="BG153" s="221">
        <f t="shared" si="36"/>
        <v>0</v>
      </c>
      <c r="BH153" s="221">
        <f t="shared" si="37"/>
        <v>0</v>
      </c>
      <c r="BI153" s="221">
        <f t="shared" si="38"/>
        <v>0</v>
      </c>
      <c r="BJ153" s="18" t="s">
        <v>81</v>
      </c>
      <c r="BK153" s="221">
        <f t="shared" si="39"/>
        <v>0</v>
      </c>
      <c r="BL153" s="18" t="s">
        <v>179</v>
      </c>
      <c r="BM153" s="220" t="s">
        <v>309</v>
      </c>
    </row>
    <row r="154" spans="1:65" s="2" customFormat="1" ht="16.5" customHeight="1">
      <c r="A154" s="35"/>
      <c r="B154" s="36"/>
      <c r="C154" s="209" t="s">
        <v>73</v>
      </c>
      <c r="D154" s="209" t="s">
        <v>174</v>
      </c>
      <c r="E154" s="210" t="s">
        <v>1436</v>
      </c>
      <c r="F154" s="211" t="s">
        <v>1437</v>
      </c>
      <c r="G154" s="212" t="s">
        <v>1077</v>
      </c>
      <c r="H154" s="213">
        <v>8</v>
      </c>
      <c r="I154" s="214"/>
      <c r="J154" s="215">
        <f t="shared" si="30"/>
        <v>0</v>
      </c>
      <c r="K154" s="211" t="s">
        <v>1</v>
      </c>
      <c r="L154" s="40"/>
      <c r="M154" s="216" t="s">
        <v>1</v>
      </c>
      <c r="N154" s="217" t="s">
        <v>38</v>
      </c>
      <c r="O154" s="72"/>
      <c r="P154" s="218">
        <f t="shared" si="31"/>
        <v>0</v>
      </c>
      <c r="Q154" s="218">
        <v>0</v>
      </c>
      <c r="R154" s="218">
        <f t="shared" si="32"/>
        <v>0</v>
      </c>
      <c r="S154" s="218">
        <v>0</v>
      </c>
      <c r="T154" s="219">
        <f t="shared" si="33"/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0" t="s">
        <v>179</v>
      </c>
      <c r="AT154" s="220" t="s">
        <v>174</v>
      </c>
      <c r="AU154" s="220" t="s">
        <v>81</v>
      </c>
      <c r="AY154" s="18" t="s">
        <v>172</v>
      </c>
      <c r="BE154" s="221">
        <f t="shared" si="34"/>
        <v>0</v>
      </c>
      <c r="BF154" s="221">
        <f t="shared" si="35"/>
        <v>0</v>
      </c>
      <c r="BG154" s="221">
        <f t="shared" si="36"/>
        <v>0</v>
      </c>
      <c r="BH154" s="221">
        <f t="shared" si="37"/>
        <v>0</v>
      </c>
      <c r="BI154" s="221">
        <f t="shared" si="38"/>
        <v>0</v>
      </c>
      <c r="BJ154" s="18" t="s">
        <v>81</v>
      </c>
      <c r="BK154" s="221">
        <f t="shared" si="39"/>
        <v>0</v>
      </c>
      <c r="BL154" s="18" t="s">
        <v>179</v>
      </c>
      <c r="BM154" s="220" t="s">
        <v>314</v>
      </c>
    </row>
    <row r="155" spans="1:65" s="2" customFormat="1" ht="16.5" customHeight="1">
      <c r="A155" s="35"/>
      <c r="B155" s="36"/>
      <c r="C155" s="209" t="s">
        <v>73</v>
      </c>
      <c r="D155" s="209" t="s">
        <v>174</v>
      </c>
      <c r="E155" s="210" t="s">
        <v>1438</v>
      </c>
      <c r="F155" s="211" t="s">
        <v>1439</v>
      </c>
      <c r="G155" s="212" t="s">
        <v>1077</v>
      </c>
      <c r="H155" s="213">
        <v>8</v>
      </c>
      <c r="I155" s="214"/>
      <c r="J155" s="215">
        <f t="shared" si="30"/>
        <v>0</v>
      </c>
      <c r="K155" s="211" t="s">
        <v>1</v>
      </c>
      <c r="L155" s="40"/>
      <c r="M155" s="216" t="s">
        <v>1</v>
      </c>
      <c r="N155" s="217" t="s">
        <v>38</v>
      </c>
      <c r="O155" s="72"/>
      <c r="P155" s="218">
        <f t="shared" si="31"/>
        <v>0</v>
      </c>
      <c r="Q155" s="218">
        <v>0</v>
      </c>
      <c r="R155" s="218">
        <f t="shared" si="32"/>
        <v>0</v>
      </c>
      <c r="S155" s="218">
        <v>0</v>
      </c>
      <c r="T155" s="219">
        <f t="shared" si="33"/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0" t="s">
        <v>179</v>
      </c>
      <c r="AT155" s="220" t="s">
        <v>174</v>
      </c>
      <c r="AU155" s="220" t="s">
        <v>81</v>
      </c>
      <c r="AY155" s="18" t="s">
        <v>172</v>
      </c>
      <c r="BE155" s="221">
        <f t="shared" si="34"/>
        <v>0</v>
      </c>
      <c r="BF155" s="221">
        <f t="shared" si="35"/>
        <v>0</v>
      </c>
      <c r="BG155" s="221">
        <f t="shared" si="36"/>
        <v>0</v>
      </c>
      <c r="BH155" s="221">
        <f t="shared" si="37"/>
        <v>0</v>
      </c>
      <c r="BI155" s="221">
        <f t="shared" si="38"/>
        <v>0</v>
      </c>
      <c r="BJ155" s="18" t="s">
        <v>81</v>
      </c>
      <c r="BK155" s="221">
        <f t="shared" si="39"/>
        <v>0</v>
      </c>
      <c r="BL155" s="18" t="s">
        <v>179</v>
      </c>
      <c r="BM155" s="220" t="s">
        <v>318</v>
      </c>
    </row>
    <row r="156" spans="1:65" s="2" customFormat="1" ht="16.5" customHeight="1">
      <c r="A156" s="35"/>
      <c r="B156" s="36"/>
      <c r="C156" s="209" t="s">
        <v>73</v>
      </c>
      <c r="D156" s="209" t="s">
        <v>174</v>
      </c>
      <c r="E156" s="210" t="s">
        <v>1440</v>
      </c>
      <c r="F156" s="211" t="s">
        <v>1441</v>
      </c>
      <c r="G156" s="212" t="s">
        <v>1077</v>
      </c>
      <c r="H156" s="213">
        <v>1</v>
      </c>
      <c r="I156" s="214"/>
      <c r="J156" s="215">
        <f t="shared" si="30"/>
        <v>0</v>
      </c>
      <c r="K156" s="211" t="s">
        <v>1</v>
      </c>
      <c r="L156" s="40"/>
      <c r="M156" s="269" t="s">
        <v>1</v>
      </c>
      <c r="N156" s="270" t="s">
        <v>38</v>
      </c>
      <c r="O156" s="271"/>
      <c r="P156" s="272">
        <f t="shared" si="31"/>
        <v>0</v>
      </c>
      <c r="Q156" s="272">
        <v>0</v>
      </c>
      <c r="R156" s="272">
        <f t="shared" si="32"/>
        <v>0</v>
      </c>
      <c r="S156" s="272">
        <v>0</v>
      </c>
      <c r="T156" s="273">
        <f t="shared" si="33"/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0" t="s">
        <v>179</v>
      </c>
      <c r="AT156" s="220" t="s">
        <v>174</v>
      </c>
      <c r="AU156" s="220" t="s">
        <v>81</v>
      </c>
      <c r="AY156" s="18" t="s">
        <v>172</v>
      </c>
      <c r="BE156" s="221">
        <f t="shared" si="34"/>
        <v>0</v>
      </c>
      <c r="BF156" s="221">
        <f t="shared" si="35"/>
        <v>0</v>
      </c>
      <c r="BG156" s="221">
        <f t="shared" si="36"/>
        <v>0</v>
      </c>
      <c r="BH156" s="221">
        <f t="shared" si="37"/>
        <v>0</v>
      </c>
      <c r="BI156" s="221">
        <f t="shared" si="38"/>
        <v>0</v>
      </c>
      <c r="BJ156" s="18" t="s">
        <v>81</v>
      </c>
      <c r="BK156" s="221">
        <f t="shared" si="39"/>
        <v>0</v>
      </c>
      <c r="BL156" s="18" t="s">
        <v>179</v>
      </c>
      <c r="BM156" s="220" t="s">
        <v>323</v>
      </c>
    </row>
    <row r="157" spans="1:65" s="2" customFormat="1" ht="6.95" customHeight="1">
      <c r="A157" s="35"/>
      <c r="B157" s="55"/>
      <c r="C157" s="56"/>
      <c r="D157" s="56"/>
      <c r="E157" s="56"/>
      <c r="F157" s="56"/>
      <c r="G157" s="56"/>
      <c r="H157" s="56"/>
      <c r="I157" s="159"/>
      <c r="J157" s="56"/>
      <c r="K157" s="56"/>
      <c r="L157" s="40"/>
      <c r="M157" s="35"/>
      <c r="O157" s="35"/>
      <c r="P157" s="35"/>
      <c r="Q157" s="35"/>
      <c r="R157" s="35"/>
      <c r="S157" s="35"/>
      <c r="T157" s="35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</row>
  </sheetData>
  <sheetProtection algorithmName="SHA-512" hashValue="dB+13gYW8gs/ym5g0uj0WYmxdEGSBvdDRemRNzGkBvGPEnw4cyFpXzcp21ePMsT/4X0LE1plh2O5FsVqnEQ05w==" saltValue="18cYjFVzLXnH4F6V8U7TN4XVF9ZjA9dr1Zyarf/Gr1U9X92Y356PoCVm91VP3I7dq7ErFy0pwvAmiFDSTF6rVQ==" spinCount="100000" sheet="1" objects="1" scenarios="1" formatColumns="0" formatRows="0" autoFilter="0"/>
  <autoFilter ref="C119:K156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42"/>
  <sheetViews>
    <sheetView showGridLines="0" workbookViewId="0">
      <selection activeCell="E18" sqref="E18:H1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6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6"/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117</v>
      </c>
    </row>
    <row r="3" spans="1:46" s="1" customFormat="1" ht="6.95" customHeight="1">
      <c r="B3" s="117"/>
      <c r="C3" s="118"/>
      <c r="D3" s="118"/>
      <c r="E3" s="118"/>
      <c r="F3" s="118"/>
      <c r="G3" s="118"/>
      <c r="H3" s="118"/>
      <c r="I3" s="119"/>
      <c r="J3" s="118"/>
      <c r="K3" s="118"/>
      <c r="L3" s="21"/>
      <c r="AT3" s="18" t="s">
        <v>83</v>
      </c>
    </row>
    <row r="4" spans="1:46" s="1" customFormat="1" ht="24.95" customHeight="1">
      <c r="B4" s="21"/>
      <c r="D4" s="120" t="s">
        <v>118</v>
      </c>
      <c r="I4" s="116"/>
      <c r="L4" s="21"/>
      <c r="M4" s="121" t="s">
        <v>10</v>
      </c>
      <c r="AT4" s="18" t="s">
        <v>4</v>
      </c>
    </row>
    <row r="5" spans="1:46" s="1" customFormat="1" ht="6.95" customHeight="1">
      <c r="B5" s="21"/>
      <c r="I5" s="116"/>
      <c r="L5" s="21"/>
    </row>
    <row r="6" spans="1:46" s="1" customFormat="1" ht="12" customHeight="1">
      <c r="B6" s="21"/>
      <c r="D6" s="122" t="s">
        <v>16</v>
      </c>
      <c r="I6" s="116"/>
      <c r="L6" s="21"/>
    </row>
    <row r="7" spans="1:46" s="1" customFormat="1" ht="23.25" customHeight="1">
      <c r="B7" s="21"/>
      <c r="E7" s="333" t="str">
        <f>'Rekapitulace stavby'!K6</f>
        <v>Fakultní nemocnice Olomouc -  Stavební úpravy objektu U – Klinika psychiatrie</v>
      </c>
      <c r="F7" s="334"/>
      <c r="G7" s="334"/>
      <c r="H7" s="334"/>
      <c r="I7" s="116"/>
      <c r="L7" s="21"/>
    </row>
    <row r="8" spans="1:46" s="2" customFormat="1" ht="12" customHeight="1">
      <c r="A8" s="35"/>
      <c r="B8" s="40"/>
      <c r="C8" s="35"/>
      <c r="D8" s="122" t="s">
        <v>119</v>
      </c>
      <c r="E8" s="35"/>
      <c r="F8" s="35"/>
      <c r="G8" s="35"/>
      <c r="H8" s="35"/>
      <c r="I8" s="123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35" t="s">
        <v>2317</v>
      </c>
      <c r="F9" s="336"/>
      <c r="G9" s="336"/>
      <c r="H9" s="336"/>
      <c r="I9" s="123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123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22" t="s">
        <v>18</v>
      </c>
      <c r="E11" s="35"/>
      <c r="F11" s="111" t="s">
        <v>1</v>
      </c>
      <c r="G11" s="35"/>
      <c r="H11" s="35"/>
      <c r="I11" s="124" t="s">
        <v>19</v>
      </c>
      <c r="J11" s="111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22" t="s">
        <v>20</v>
      </c>
      <c r="E12" s="35"/>
      <c r="F12" s="111" t="s">
        <v>21</v>
      </c>
      <c r="G12" s="35"/>
      <c r="H12" s="35"/>
      <c r="I12" s="124" t="s">
        <v>22</v>
      </c>
      <c r="J12" s="125" t="str">
        <f>'Rekapitulace stavby'!AN8</f>
        <v>25. 3. 2020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23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2" t="s">
        <v>24</v>
      </c>
      <c r="E14" s="35"/>
      <c r="F14" s="35"/>
      <c r="G14" s="35"/>
      <c r="H14" s="35"/>
      <c r="I14" s="124" t="s">
        <v>25</v>
      </c>
      <c r="J14" s="111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tr">
        <f>IF('Rekapitulace stavby'!E11="","",'Rekapitulace stavby'!E11)</f>
        <v xml:space="preserve"> </v>
      </c>
      <c r="F15" s="35"/>
      <c r="G15" s="35"/>
      <c r="H15" s="35"/>
      <c r="I15" s="124" t="s">
        <v>26</v>
      </c>
      <c r="J15" s="111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23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22" t="s">
        <v>27</v>
      </c>
      <c r="E17" s="35"/>
      <c r="F17" s="35"/>
      <c r="G17" s="35"/>
      <c r="H17" s="35"/>
      <c r="I17" s="124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7" t="str">
        <f>'Rekapitulace stavby'!E14</f>
        <v>Vyplň údaj</v>
      </c>
      <c r="F18" s="338"/>
      <c r="G18" s="338"/>
      <c r="H18" s="338"/>
      <c r="I18" s="124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23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22" t="s">
        <v>29</v>
      </c>
      <c r="E20" s="35"/>
      <c r="F20" s="35"/>
      <c r="G20" s="35"/>
      <c r="H20" s="35"/>
      <c r="I20" s="124" t="s">
        <v>25</v>
      </c>
      <c r="J20" s="111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tr">
        <f>IF('Rekapitulace stavby'!E17="","",'Rekapitulace stavby'!E17)</f>
        <v xml:space="preserve"> </v>
      </c>
      <c r="F21" s="35"/>
      <c r="G21" s="35"/>
      <c r="H21" s="35"/>
      <c r="I21" s="124" t="s">
        <v>26</v>
      </c>
      <c r="J21" s="111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23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22" t="s">
        <v>31</v>
      </c>
      <c r="E23" s="35"/>
      <c r="F23" s="35"/>
      <c r="G23" s="35"/>
      <c r="H23" s="35"/>
      <c r="I23" s="124" t="s">
        <v>25</v>
      </c>
      <c r="J23" s="111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tr">
        <f>IF('Rekapitulace stavby'!E20="","",'Rekapitulace stavby'!E20)</f>
        <v xml:space="preserve"> </v>
      </c>
      <c r="F24" s="35"/>
      <c r="G24" s="35"/>
      <c r="H24" s="35"/>
      <c r="I24" s="124" t="s">
        <v>26</v>
      </c>
      <c r="J24" s="111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23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22" t="s">
        <v>32</v>
      </c>
      <c r="E26" s="35"/>
      <c r="F26" s="35"/>
      <c r="G26" s="35"/>
      <c r="H26" s="35"/>
      <c r="I26" s="123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6"/>
      <c r="B27" s="127"/>
      <c r="C27" s="126"/>
      <c r="D27" s="126"/>
      <c r="E27" s="339" t="s">
        <v>1</v>
      </c>
      <c r="F27" s="339"/>
      <c r="G27" s="339"/>
      <c r="H27" s="339"/>
      <c r="I27" s="128"/>
      <c r="J27" s="126"/>
      <c r="K27" s="126"/>
      <c r="L27" s="129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23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30"/>
      <c r="E29" s="130"/>
      <c r="F29" s="130"/>
      <c r="G29" s="130"/>
      <c r="H29" s="130"/>
      <c r="I29" s="131"/>
      <c r="J29" s="130"/>
      <c r="K29" s="130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32" t="s">
        <v>33</v>
      </c>
      <c r="E30" s="35"/>
      <c r="F30" s="35"/>
      <c r="G30" s="35"/>
      <c r="H30" s="35"/>
      <c r="I30" s="123"/>
      <c r="J30" s="133">
        <f>ROUND(J117, 2)</f>
        <v>200000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30"/>
      <c r="E31" s="130"/>
      <c r="F31" s="130"/>
      <c r="G31" s="130"/>
      <c r="H31" s="130"/>
      <c r="I31" s="131"/>
      <c r="J31" s="130"/>
      <c r="K31" s="130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34" t="s">
        <v>35</v>
      </c>
      <c r="G32" s="35"/>
      <c r="H32" s="35"/>
      <c r="I32" s="135" t="s">
        <v>34</v>
      </c>
      <c r="J32" s="134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36" t="s">
        <v>37</v>
      </c>
      <c r="E33" s="122" t="s">
        <v>38</v>
      </c>
      <c r="F33" s="137">
        <f>ROUND((SUM(BE117:BE141)),  2)</f>
        <v>200000</v>
      </c>
      <c r="G33" s="35"/>
      <c r="H33" s="35"/>
      <c r="I33" s="138">
        <v>0.21</v>
      </c>
      <c r="J33" s="137">
        <f>ROUND(((SUM(BE117:BE141))*I33),  2)</f>
        <v>42000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22" t="s">
        <v>39</v>
      </c>
      <c r="F34" s="137">
        <f>ROUND((SUM(BF117:BF141)),  2)</f>
        <v>0</v>
      </c>
      <c r="G34" s="35"/>
      <c r="H34" s="35"/>
      <c r="I34" s="138">
        <v>0.15</v>
      </c>
      <c r="J34" s="137">
        <f>ROUND(((SUM(BF117:BF141))*I34),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22" t="s">
        <v>40</v>
      </c>
      <c r="F35" s="137">
        <f>ROUND((SUM(BG117:BG141)),  2)</f>
        <v>0</v>
      </c>
      <c r="G35" s="35"/>
      <c r="H35" s="35"/>
      <c r="I35" s="138">
        <v>0.21</v>
      </c>
      <c r="J35" s="137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22" t="s">
        <v>41</v>
      </c>
      <c r="F36" s="137">
        <f>ROUND((SUM(BH117:BH141)),  2)</f>
        <v>0</v>
      </c>
      <c r="G36" s="35"/>
      <c r="H36" s="35"/>
      <c r="I36" s="138">
        <v>0.15</v>
      </c>
      <c r="J36" s="137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2" t="s">
        <v>42</v>
      </c>
      <c r="F37" s="137">
        <f>ROUND((SUM(BI117:BI141)),  2)</f>
        <v>0</v>
      </c>
      <c r="G37" s="35"/>
      <c r="H37" s="35"/>
      <c r="I37" s="138">
        <v>0</v>
      </c>
      <c r="J37" s="137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23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9"/>
      <c r="D39" s="140" t="s">
        <v>43</v>
      </c>
      <c r="E39" s="141"/>
      <c r="F39" s="141"/>
      <c r="G39" s="142" t="s">
        <v>44</v>
      </c>
      <c r="H39" s="143" t="s">
        <v>45</v>
      </c>
      <c r="I39" s="144"/>
      <c r="J39" s="145">
        <f>SUM(J30:J37)</f>
        <v>242000</v>
      </c>
      <c r="K39" s="146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123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I41" s="116"/>
      <c r="L41" s="21"/>
    </row>
    <row r="42" spans="1:31" s="1" customFormat="1" ht="14.45" customHeight="1">
      <c r="B42" s="21"/>
      <c r="I42" s="116"/>
      <c r="L42" s="21"/>
    </row>
    <row r="43" spans="1:31" s="1" customFormat="1" ht="14.45" customHeight="1">
      <c r="B43" s="21"/>
      <c r="I43" s="116"/>
      <c r="L43" s="21"/>
    </row>
    <row r="44" spans="1:31" s="1" customFormat="1" ht="14.45" customHeight="1">
      <c r="B44" s="21"/>
      <c r="I44" s="116"/>
      <c r="L44" s="21"/>
    </row>
    <row r="45" spans="1:31" s="1" customFormat="1" ht="14.45" customHeight="1">
      <c r="B45" s="21"/>
      <c r="I45" s="116"/>
      <c r="L45" s="21"/>
    </row>
    <row r="46" spans="1:31" s="1" customFormat="1" ht="14.45" customHeight="1">
      <c r="B46" s="21"/>
      <c r="I46" s="116"/>
      <c r="L46" s="21"/>
    </row>
    <row r="47" spans="1:31" s="1" customFormat="1" ht="14.45" customHeight="1">
      <c r="B47" s="21"/>
      <c r="I47" s="116"/>
      <c r="L47" s="21"/>
    </row>
    <row r="48" spans="1:31" s="1" customFormat="1" ht="14.45" customHeight="1">
      <c r="B48" s="21"/>
      <c r="I48" s="116"/>
      <c r="L48" s="21"/>
    </row>
    <row r="49" spans="1:31" s="1" customFormat="1" ht="14.45" customHeight="1">
      <c r="B49" s="21"/>
      <c r="I49" s="116"/>
      <c r="L49" s="21"/>
    </row>
    <row r="50" spans="1:31" s="2" customFormat="1" ht="14.45" customHeight="1">
      <c r="B50" s="52"/>
      <c r="D50" s="147" t="s">
        <v>46</v>
      </c>
      <c r="E50" s="148"/>
      <c r="F50" s="148"/>
      <c r="G50" s="147" t="s">
        <v>47</v>
      </c>
      <c r="H50" s="148"/>
      <c r="I50" s="149"/>
      <c r="J50" s="148"/>
      <c r="K50" s="148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50" t="s">
        <v>48</v>
      </c>
      <c r="E61" s="151"/>
      <c r="F61" s="152" t="s">
        <v>49</v>
      </c>
      <c r="G61" s="150" t="s">
        <v>48</v>
      </c>
      <c r="H61" s="151"/>
      <c r="I61" s="153"/>
      <c r="J61" s="154" t="s">
        <v>49</v>
      </c>
      <c r="K61" s="151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47" t="s">
        <v>50</v>
      </c>
      <c r="E65" s="155"/>
      <c r="F65" s="155"/>
      <c r="G65" s="147" t="s">
        <v>51</v>
      </c>
      <c r="H65" s="155"/>
      <c r="I65" s="156"/>
      <c r="J65" s="155"/>
      <c r="K65" s="15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50" t="s">
        <v>48</v>
      </c>
      <c r="E76" s="151"/>
      <c r="F76" s="152" t="s">
        <v>49</v>
      </c>
      <c r="G76" s="150" t="s">
        <v>48</v>
      </c>
      <c r="H76" s="151"/>
      <c r="I76" s="153"/>
      <c r="J76" s="154" t="s">
        <v>49</v>
      </c>
      <c r="K76" s="151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7"/>
      <c r="C77" s="158"/>
      <c r="D77" s="158"/>
      <c r="E77" s="158"/>
      <c r="F77" s="158"/>
      <c r="G77" s="158"/>
      <c r="H77" s="158"/>
      <c r="I77" s="159"/>
      <c r="J77" s="158"/>
      <c r="K77" s="1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60"/>
      <c r="C81" s="161"/>
      <c r="D81" s="161"/>
      <c r="E81" s="161"/>
      <c r="F81" s="161"/>
      <c r="G81" s="161"/>
      <c r="H81" s="161"/>
      <c r="I81" s="162"/>
      <c r="J81" s="161"/>
      <c r="K81" s="161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122</v>
      </c>
      <c r="D82" s="37"/>
      <c r="E82" s="37"/>
      <c r="F82" s="37"/>
      <c r="G82" s="37"/>
      <c r="H82" s="37"/>
      <c r="I82" s="123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23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23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23.25" customHeight="1">
      <c r="A85" s="35"/>
      <c r="B85" s="36"/>
      <c r="C85" s="37"/>
      <c r="D85" s="37"/>
      <c r="E85" s="331" t="str">
        <f>E7</f>
        <v>Fakultní nemocnice Olomouc -  Stavební úpravy objektu U – Klinika psychiatrie</v>
      </c>
      <c r="F85" s="332"/>
      <c r="G85" s="332"/>
      <c r="H85" s="332"/>
      <c r="I85" s="123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119</v>
      </c>
      <c r="D86" s="37"/>
      <c r="E86" s="37"/>
      <c r="F86" s="37"/>
      <c r="G86" s="37"/>
      <c r="H86" s="37"/>
      <c r="I86" s="123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24" t="str">
        <f>E9</f>
        <v>VON - Vedlejší a ostatní náklady</v>
      </c>
      <c r="F87" s="330"/>
      <c r="G87" s="330"/>
      <c r="H87" s="330"/>
      <c r="I87" s="123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23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124" t="s">
        <v>22</v>
      </c>
      <c r="J89" s="67" t="str">
        <f>IF(J12="","",J12)</f>
        <v>25. 3. 2020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23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124" t="s">
        <v>29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124" t="s">
        <v>31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23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63" t="s">
        <v>123</v>
      </c>
      <c r="D94" s="164"/>
      <c r="E94" s="164"/>
      <c r="F94" s="164"/>
      <c r="G94" s="164"/>
      <c r="H94" s="164"/>
      <c r="I94" s="165"/>
      <c r="J94" s="166" t="s">
        <v>124</v>
      </c>
      <c r="K94" s="164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23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7" t="s">
        <v>125</v>
      </c>
      <c r="D96" s="37"/>
      <c r="E96" s="37"/>
      <c r="F96" s="37"/>
      <c r="G96" s="37"/>
      <c r="H96" s="37"/>
      <c r="I96" s="123"/>
      <c r="J96" s="85">
        <f>J117</f>
        <v>200000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126</v>
      </c>
    </row>
    <row r="97" spans="1:31" s="9" customFormat="1" ht="24.95" customHeight="1">
      <c r="B97" s="168"/>
      <c r="C97" s="169"/>
      <c r="D97" s="170" t="s">
        <v>2318</v>
      </c>
      <c r="E97" s="171"/>
      <c r="F97" s="171"/>
      <c r="G97" s="171"/>
      <c r="H97" s="171"/>
      <c r="I97" s="172"/>
      <c r="J97" s="173">
        <f>J118</f>
        <v>200000</v>
      </c>
      <c r="K97" s="169"/>
      <c r="L97" s="174"/>
    </row>
    <row r="98" spans="1:31" s="2" customFormat="1" ht="21.75" customHeight="1">
      <c r="A98" s="35"/>
      <c r="B98" s="36"/>
      <c r="C98" s="37"/>
      <c r="D98" s="37"/>
      <c r="E98" s="37"/>
      <c r="F98" s="37"/>
      <c r="G98" s="37"/>
      <c r="H98" s="37"/>
      <c r="I98" s="123"/>
      <c r="J98" s="37"/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31" s="2" customFormat="1" ht="6.95" customHeight="1">
      <c r="A99" s="35"/>
      <c r="B99" s="55"/>
      <c r="C99" s="56"/>
      <c r="D99" s="56"/>
      <c r="E99" s="56"/>
      <c r="F99" s="56"/>
      <c r="G99" s="56"/>
      <c r="H99" s="56"/>
      <c r="I99" s="159"/>
      <c r="J99" s="56"/>
      <c r="K99" s="56"/>
      <c r="L99" s="52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pans="1:31" s="2" customFormat="1" ht="6.95" customHeight="1">
      <c r="A103" s="35"/>
      <c r="B103" s="57"/>
      <c r="C103" s="58"/>
      <c r="D103" s="58"/>
      <c r="E103" s="58"/>
      <c r="F103" s="58"/>
      <c r="G103" s="58"/>
      <c r="H103" s="58"/>
      <c r="I103" s="162"/>
      <c r="J103" s="58"/>
      <c r="K103" s="58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31" s="2" customFormat="1" ht="24.95" customHeight="1">
      <c r="A104" s="35"/>
      <c r="B104" s="36"/>
      <c r="C104" s="24" t="s">
        <v>157</v>
      </c>
      <c r="D104" s="37"/>
      <c r="E104" s="37"/>
      <c r="F104" s="37"/>
      <c r="G104" s="37"/>
      <c r="H104" s="37"/>
      <c r="I104" s="123"/>
      <c r="J104" s="37"/>
      <c r="K104" s="37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31" s="2" customFormat="1" ht="6.95" customHeight="1">
      <c r="A105" s="35"/>
      <c r="B105" s="36"/>
      <c r="C105" s="37"/>
      <c r="D105" s="37"/>
      <c r="E105" s="37"/>
      <c r="F105" s="37"/>
      <c r="G105" s="37"/>
      <c r="H105" s="37"/>
      <c r="I105" s="123"/>
      <c r="J105" s="37"/>
      <c r="K105" s="37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12" customHeight="1">
      <c r="A106" s="35"/>
      <c r="B106" s="36"/>
      <c r="C106" s="30" t="s">
        <v>16</v>
      </c>
      <c r="D106" s="37"/>
      <c r="E106" s="37"/>
      <c r="F106" s="37"/>
      <c r="G106" s="37"/>
      <c r="H106" s="37"/>
      <c r="I106" s="123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23.25" customHeight="1">
      <c r="A107" s="35"/>
      <c r="B107" s="36"/>
      <c r="C107" s="37"/>
      <c r="D107" s="37"/>
      <c r="E107" s="331" t="str">
        <f>E7</f>
        <v>Fakultní nemocnice Olomouc -  Stavební úpravy objektu U – Klinika psychiatrie</v>
      </c>
      <c r="F107" s="332"/>
      <c r="G107" s="332"/>
      <c r="H107" s="332"/>
      <c r="I107" s="123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12" customHeight="1">
      <c r="A108" s="35"/>
      <c r="B108" s="36"/>
      <c r="C108" s="30" t="s">
        <v>119</v>
      </c>
      <c r="D108" s="37"/>
      <c r="E108" s="37"/>
      <c r="F108" s="37"/>
      <c r="G108" s="37"/>
      <c r="H108" s="37"/>
      <c r="I108" s="123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6.5" customHeight="1">
      <c r="A109" s="35"/>
      <c r="B109" s="36"/>
      <c r="C109" s="37"/>
      <c r="D109" s="37"/>
      <c r="E109" s="324" t="str">
        <f>E9</f>
        <v>VON - Vedlejší a ostatní náklady</v>
      </c>
      <c r="F109" s="330"/>
      <c r="G109" s="330"/>
      <c r="H109" s="330"/>
      <c r="I109" s="123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5" customHeight="1">
      <c r="A110" s="35"/>
      <c r="B110" s="36"/>
      <c r="C110" s="37"/>
      <c r="D110" s="37"/>
      <c r="E110" s="37"/>
      <c r="F110" s="37"/>
      <c r="G110" s="37"/>
      <c r="H110" s="37"/>
      <c r="I110" s="123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20</v>
      </c>
      <c r="D111" s="37"/>
      <c r="E111" s="37"/>
      <c r="F111" s="28" t="str">
        <f>F12</f>
        <v xml:space="preserve"> </v>
      </c>
      <c r="G111" s="37"/>
      <c r="H111" s="37"/>
      <c r="I111" s="124" t="s">
        <v>22</v>
      </c>
      <c r="J111" s="67" t="str">
        <f>IF(J12="","",J12)</f>
        <v>25. 3. 2020</v>
      </c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6.95" customHeight="1">
      <c r="A112" s="35"/>
      <c r="B112" s="36"/>
      <c r="C112" s="37"/>
      <c r="D112" s="37"/>
      <c r="E112" s="37"/>
      <c r="F112" s="37"/>
      <c r="G112" s="37"/>
      <c r="H112" s="37"/>
      <c r="I112" s="123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5.2" customHeight="1">
      <c r="A113" s="35"/>
      <c r="B113" s="36"/>
      <c r="C113" s="30" t="s">
        <v>24</v>
      </c>
      <c r="D113" s="37"/>
      <c r="E113" s="37"/>
      <c r="F113" s="28" t="str">
        <f>E15</f>
        <v xml:space="preserve"> </v>
      </c>
      <c r="G113" s="37"/>
      <c r="H113" s="37"/>
      <c r="I113" s="124" t="s">
        <v>29</v>
      </c>
      <c r="J113" s="33" t="str">
        <f>E21</f>
        <v xml:space="preserve"> </v>
      </c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5.2" customHeight="1">
      <c r="A114" s="35"/>
      <c r="B114" s="36"/>
      <c r="C114" s="30" t="s">
        <v>27</v>
      </c>
      <c r="D114" s="37"/>
      <c r="E114" s="37"/>
      <c r="F114" s="28" t="str">
        <f>IF(E18="","",E18)</f>
        <v>Vyplň údaj</v>
      </c>
      <c r="G114" s="37"/>
      <c r="H114" s="37"/>
      <c r="I114" s="124" t="s">
        <v>31</v>
      </c>
      <c r="J114" s="33" t="str">
        <f>E24</f>
        <v xml:space="preserve"> </v>
      </c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0.35" customHeight="1">
      <c r="A115" s="35"/>
      <c r="B115" s="36"/>
      <c r="C115" s="37"/>
      <c r="D115" s="37"/>
      <c r="E115" s="37"/>
      <c r="F115" s="37"/>
      <c r="G115" s="37"/>
      <c r="H115" s="37"/>
      <c r="I115" s="123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11" customFormat="1" ht="29.25" customHeight="1">
      <c r="A116" s="181"/>
      <c r="B116" s="182"/>
      <c r="C116" s="183" t="s">
        <v>158</v>
      </c>
      <c r="D116" s="184" t="s">
        <v>58</v>
      </c>
      <c r="E116" s="184" t="s">
        <v>54</v>
      </c>
      <c r="F116" s="184" t="s">
        <v>55</v>
      </c>
      <c r="G116" s="184" t="s">
        <v>159</v>
      </c>
      <c r="H116" s="184" t="s">
        <v>160</v>
      </c>
      <c r="I116" s="185" t="s">
        <v>161</v>
      </c>
      <c r="J116" s="184" t="s">
        <v>124</v>
      </c>
      <c r="K116" s="186" t="s">
        <v>162</v>
      </c>
      <c r="L116" s="187"/>
      <c r="M116" s="76" t="s">
        <v>1</v>
      </c>
      <c r="N116" s="77" t="s">
        <v>37</v>
      </c>
      <c r="O116" s="77" t="s">
        <v>163</v>
      </c>
      <c r="P116" s="77" t="s">
        <v>164</v>
      </c>
      <c r="Q116" s="77" t="s">
        <v>165</v>
      </c>
      <c r="R116" s="77" t="s">
        <v>166</v>
      </c>
      <c r="S116" s="77" t="s">
        <v>167</v>
      </c>
      <c r="T116" s="78" t="s">
        <v>168</v>
      </c>
      <c r="U116" s="181"/>
      <c r="V116" s="181"/>
      <c r="W116" s="181"/>
      <c r="X116" s="181"/>
      <c r="Y116" s="181"/>
      <c r="Z116" s="181"/>
      <c r="AA116" s="181"/>
      <c r="AB116" s="181"/>
      <c r="AC116" s="181"/>
      <c r="AD116" s="181"/>
      <c r="AE116" s="181"/>
    </row>
    <row r="117" spans="1:65" s="2" customFormat="1" ht="22.9" customHeight="1">
      <c r="A117" s="35"/>
      <c r="B117" s="36"/>
      <c r="C117" s="83" t="s">
        <v>169</v>
      </c>
      <c r="D117" s="37"/>
      <c r="E117" s="37"/>
      <c r="F117" s="37"/>
      <c r="G117" s="37"/>
      <c r="H117" s="37"/>
      <c r="I117" s="123"/>
      <c r="J117" s="188">
        <f>BK117</f>
        <v>200000</v>
      </c>
      <c r="K117" s="37"/>
      <c r="L117" s="40"/>
      <c r="M117" s="79"/>
      <c r="N117" s="189"/>
      <c r="O117" s="80"/>
      <c r="P117" s="190">
        <f>P118</f>
        <v>0</v>
      </c>
      <c r="Q117" s="80"/>
      <c r="R117" s="190">
        <f>R118</f>
        <v>0</v>
      </c>
      <c r="S117" s="80"/>
      <c r="T117" s="191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72</v>
      </c>
      <c r="AU117" s="18" t="s">
        <v>126</v>
      </c>
      <c r="BK117" s="192">
        <f>BK118</f>
        <v>200000</v>
      </c>
    </row>
    <row r="118" spans="1:65" s="12" customFormat="1" ht="25.9" customHeight="1">
      <c r="B118" s="193"/>
      <c r="C118" s="194"/>
      <c r="D118" s="195" t="s">
        <v>72</v>
      </c>
      <c r="E118" s="196" t="s">
        <v>2319</v>
      </c>
      <c r="F118" s="196" t="s">
        <v>2320</v>
      </c>
      <c r="G118" s="194"/>
      <c r="H118" s="194"/>
      <c r="I118" s="197"/>
      <c r="J118" s="198">
        <f>BK118</f>
        <v>200000</v>
      </c>
      <c r="K118" s="194"/>
      <c r="L118" s="199"/>
      <c r="M118" s="200"/>
      <c r="N118" s="201"/>
      <c r="O118" s="201"/>
      <c r="P118" s="202">
        <f>SUM(P119:P141)</f>
        <v>0</v>
      </c>
      <c r="Q118" s="201"/>
      <c r="R118" s="202">
        <f>SUM(R119:R141)</f>
        <v>0</v>
      </c>
      <c r="S118" s="201"/>
      <c r="T118" s="203">
        <f>SUM(T119:T141)</f>
        <v>0</v>
      </c>
      <c r="AR118" s="204" t="s">
        <v>202</v>
      </c>
      <c r="AT118" s="205" t="s">
        <v>72</v>
      </c>
      <c r="AU118" s="205" t="s">
        <v>73</v>
      </c>
      <c r="AY118" s="204" t="s">
        <v>172</v>
      </c>
      <c r="BK118" s="206">
        <f>SUM(BK119:BK141)</f>
        <v>200000</v>
      </c>
    </row>
    <row r="119" spans="1:65" s="2" customFormat="1" ht="16.5" customHeight="1">
      <c r="A119" s="35"/>
      <c r="B119" s="36"/>
      <c r="C119" s="209" t="s">
        <v>81</v>
      </c>
      <c r="D119" s="209" t="s">
        <v>174</v>
      </c>
      <c r="E119" s="210" t="s">
        <v>2321</v>
      </c>
      <c r="F119" s="211" t="s">
        <v>2322</v>
      </c>
      <c r="G119" s="212" t="s">
        <v>538</v>
      </c>
      <c r="H119" s="213">
        <v>1</v>
      </c>
      <c r="I119" s="214"/>
      <c r="J119" s="215">
        <f t="shared" ref="J119:J124" si="0">ROUND(I119*H119,2)</f>
        <v>0</v>
      </c>
      <c r="K119" s="211" t="s">
        <v>178</v>
      </c>
      <c r="L119" s="40"/>
      <c r="M119" s="216" t="s">
        <v>1</v>
      </c>
      <c r="N119" s="217" t="s">
        <v>38</v>
      </c>
      <c r="O119" s="72"/>
      <c r="P119" s="218">
        <f t="shared" ref="P119:P124" si="1">O119*H119</f>
        <v>0</v>
      </c>
      <c r="Q119" s="218">
        <v>0</v>
      </c>
      <c r="R119" s="218">
        <f t="shared" ref="R119:R124" si="2">Q119*H119</f>
        <v>0</v>
      </c>
      <c r="S119" s="218">
        <v>0</v>
      </c>
      <c r="T119" s="219">
        <f t="shared" ref="T119:T124" si="3"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20" t="s">
        <v>2323</v>
      </c>
      <c r="AT119" s="220" t="s">
        <v>174</v>
      </c>
      <c r="AU119" s="220" t="s">
        <v>81</v>
      </c>
      <c r="AY119" s="18" t="s">
        <v>172</v>
      </c>
      <c r="BE119" s="221">
        <f t="shared" ref="BE119:BE124" si="4">IF(N119="základní",J119,0)</f>
        <v>0</v>
      </c>
      <c r="BF119" s="221">
        <f t="shared" ref="BF119:BF124" si="5">IF(N119="snížená",J119,0)</f>
        <v>0</v>
      </c>
      <c r="BG119" s="221">
        <f t="shared" ref="BG119:BG124" si="6">IF(N119="zákl. přenesená",J119,0)</f>
        <v>0</v>
      </c>
      <c r="BH119" s="221">
        <f t="shared" ref="BH119:BH124" si="7">IF(N119="sníž. přenesená",J119,0)</f>
        <v>0</v>
      </c>
      <c r="BI119" s="221">
        <f t="shared" ref="BI119:BI124" si="8">IF(N119="nulová",J119,0)</f>
        <v>0</v>
      </c>
      <c r="BJ119" s="18" t="s">
        <v>81</v>
      </c>
      <c r="BK119" s="221">
        <f t="shared" ref="BK119:BK124" si="9">ROUND(I119*H119,2)</f>
        <v>0</v>
      </c>
      <c r="BL119" s="18" t="s">
        <v>2323</v>
      </c>
      <c r="BM119" s="220" t="s">
        <v>2324</v>
      </c>
    </row>
    <row r="120" spans="1:65" s="2" customFormat="1" ht="16.5" customHeight="1">
      <c r="A120" s="35"/>
      <c r="B120" s="36"/>
      <c r="C120" s="209" t="s">
        <v>83</v>
      </c>
      <c r="D120" s="209" t="s">
        <v>174</v>
      </c>
      <c r="E120" s="210" t="s">
        <v>2325</v>
      </c>
      <c r="F120" s="211" t="s">
        <v>2326</v>
      </c>
      <c r="G120" s="212" t="s">
        <v>2327</v>
      </c>
      <c r="H120" s="213">
        <v>1</v>
      </c>
      <c r="I120" s="214"/>
      <c r="J120" s="215">
        <f t="shared" si="0"/>
        <v>0</v>
      </c>
      <c r="K120" s="211" t="s">
        <v>178</v>
      </c>
      <c r="L120" s="40"/>
      <c r="M120" s="216" t="s">
        <v>1</v>
      </c>
      <c r="N120" s="217" t="s">
        <v>38</v>
      </c>
      <c r="O120" s="72"/>
      <c r="P120" s="218">
        <f t="shared" si="1"/>
        <v>0</v>
      </c>
      <c r="Q120" s="218">
        <v>0</v>
      </c>
      <c r="R120" s="218">
        <f t="shared" si="2"/>
        <v>0</v>
      </c>
      <c r="S120" s="218">
        <v>0</v>
      </c>
      <c r="T120" s="219">
        <f t="shared" si="3"/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20" t="s">
        <v>2323</v>
      </c>
      <c r="AT120" s="220" t="s">
        <v>174</v>
      </c>
      <c r="AU120" s="220" t="s">
        <v>81</v>
      </c>
      <c r="AY120" s="18" t="s">
        <v>172</v>
      </c>
      <c r="BE120" s="221">
        <f t="shared" si="4"/>
        <v>0</v>
      </c>
      <c r="BF120" s="221">
        <f t="shared" si="5"/>
        <v>0</v>
      </c>
      <c r="BG120" s="221">
        <f t="shared" si="6"/>
        <v>0</v>
      </c>
      <c r="BH120" s="221">
        <f t="shared" si="7"/>
        <v>0</v>
      </c>
      <c r="BI120" s="221">
        <f t="shared" si="8"/>
        <v>0</v>
      </c>
      <c r="BJ120" s="18" t="s">
        <v>81</v>
      </c>
      <c r="BK120" s="221">
        <f t="shared" si="9"/>
        <v>0</v>
      </c>
      <c r="BL120" s="18" t="s">
        <v>2323</v>
      </c>
      <c r="BM120" s="220" t="s">
        <v>2328</v>
      </c>
    </row>
    <row r="121" spans="1:65" s="2" customFormat="1" ht="16.5" customHeight="1">
      <c r="A121" s="35"/>
      <c r="B121" s="36"/>
      <c r="C121" s="209" t="s">
        <v>192</v>
      </c>
      <c r="D121" s="209" t="s">
        <v>174</v>
      </c>
      <c r="E121" s="210" t="s">
        <v>2329</v>
      </c>
      <c r="F121" s="211" t="s">
        <v>2330</v>
      </c>
      <c r="G121" s="212" t="s">
        <v>538</v>
      </c>
      <c r="H121" s="213">
        <v>1</v>
      </c>
      <c r="I121" s="214"/>
      <c r="J121" s="215">
        <f t="shared" si="0"/>
        <v>0</v>
      </c>
      <c r="K121" s="211" t="s">
        <v>178</v>
      </c>
      <c r="L121" s="40"/>
      <c r="M121" s="216" t="s">
        <v>1</v>
      </c>
      <c r="N121" s="217" t="s">
        <v>38</v>
      </c>
      <c r="O121" s="72"/>
      <c r="P121" s="218">
        <f t="shared" si="1"/>
        <v>0</v>
      </c>
      <c r="Q121" s="218">
        <v>0</v>
      </c>
      <c r="R121" s="218">
        <f t="shared" si="2"/>
        <v>0</v>
      </c>
      <c r="S121" s="218">
        <v>0</v>
      </c>
      <c r="T121" s="219">
        <f t="shared" si="3"/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0" t="s">
        <v>2323</v>
      </c>
      <c r="AT121" s="220" t="s">
        <v>174</v>
      </c>
      <c r="AU121" s="220" t="s">
        <v>81</v>
      </c>
      <c r="AY121" s="18" t="s">
        <v>172</v>
      </c>
      <c r="BE121" s="221">
        <f t="shared" si="4"/>
        <v>0</v>
      </c>
      <c r="BF121" s="221">
        <f t="shared" si="5"/>
        <v>0</v>
      </c>
      <c r="BG121" s="221">
        <f t="shared" si="6"/>
        <v>0</v>
      </c>
      <c r="BH121" s="221">
        <f t="shared" si="7"/>
        <v>0</v>
      </c>
      <c r="BI121" s="221">
        <f t="shared" si="8"/>
        <v>0</v>
      </c>
      <c r="BJ121" s="18" t="s">
        <v>81</v>
      </c>
      <c r="BK121" s="221">
        <f t="shared" si="9"/>
        <v>0</v>
      </c>
      <c r="BL121" s="18" t="s">
        <v>2323</v>
      </c>
      <c r="BM121" s="220" t="s">
        <v>2331</v>
      </c>
    </row>
    <row r="122" spans="1:65" s="2" customFormat="1" ht="16.5" customHeight="1">
      <c r="A122" s="35"/>
      <c r="B122" s="36"/>
      <c r="C122" s="209" t="s">
        <v>202</v>
      </c>
      <c r="D122" s="209" t="s">
        <v>174</v>
      </c>
      <c r="E122" s="210" t="s">
        <v>2332</v>
      </c>
      <c r="F122" s="211" t="s">
        <v>2333</v>
      </c>
      <c r="G122" s="212" t="s">
        <v>538</v>
      </c>
      <c r="H122" s="213">
        <v>1</v>
      </c>
      <c r="I122" s="214"/>
      <c r="J122" s="215">
        <f t="shared" si="0"/>
        <v>0</v>
      </c>
      <c r="K122" s="211" t="s">
        <v>178</v>
      </c>
      <c r="L122" s="40"/>
      <c r="M122" s="216" t="s">
        <v>1</v>
      </c>
      <c r="N122" s="217" t="s">
        <v>38</v>
      </c>
      <c r="O122" s="72"/>
      <c r="P122" s="218">
        <f t="shared" si="1"/>
        <v>0</v>
      </c>
      <c r="Q122" s="218">
        <v>0</v>
      </c>
      <c r="R122" s="218">
        <f t="shared" si="2"/>
        <v>0</v>
      </c>
      <c r="S122" s="218">
        <v>0</v>
      </c>
      <c r="T122" s="219">
        <f t="shared" si="3"/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0" t="s">
        <v>2323</v>
      </c>
      <c r="AT122" s="220" t="s">
        <v>174</v>
      </c>
      <c r="AU122" s="220" t="s">
        <v>81</v>
      </c>
      <c r="AY122" s="18" t="s">
        <v>172</v>
      </c>
      <c r="BE122" s="221">
        <f t="shared" si="4"/>
        <v>0</v>
      </c>
      <c r="BF122" s="221">
        <f t="shared" si="5"/>
        <v>0</v>
      </c>
      <c r="BG122" s="221">
        <f t="shared" si="6"/>
        <v>0</v>
      </c>
      <c r="BH122" s="221">
        <f t="shared" si="7"/>
        <v>0</v>
      </c>
      <c r="BI122" s="221">
        <f t="shared" si="8"/>
        <v>0</v>
      </c>
      <c r="BJ122" s="18" t="s">
        <v>81</v>
      </c>
      <c r="BK122" s="221">
        <f t="shared" si="9"/>
        <v>0</v>
      </c>
      <c r="BL122" s="18" t="s">
        <v>2323</v>
      </c>
      <c r="BM122" s="220" t="s">
        <v>2334</v>
      </c>
    </row>
    <row r="123" spans="1:65" s="2" customFormat="1" ht="16.5" customHeight="1">
      <c r="A123" s="35"/>
      <c r="B123" s="36"/>
      <c r="C123" s="209" t="s">
        <v>199</v>
      </c>
      <c r="D123" s="209" t="s">
        <v>174</v>
      </c>
      <c r="E123" s="210" t="s">
        <v>2335</v>
      </c>
      <c r="F123" s="211" t="s">
        <v>2336</v>
      </c>
      <c r="G123" s="212" t="s">
        <v>538</v>
      </c>
      <c r="H123" s="213">
        <v>1</v>
      </c>
      <c r="I123" s="214"/>
      <c r="J123" s="215">
        <f t="shared" si="0"/>
        <v>0</v>
      </c>
      <c r="K123" s="211" t="s">
        <v>178</v>
      </c>
      <c r="L123" s="40"/>
      <c r="M123" s="216" t="s">
        <v>1</v>
      </c>
      <c r="N123" s="217" t="s">
        <v>38</v>
      </c>
      <c r="O123" s="72"/>
      <c r="P123" s="218">
        <f t="shared" si="1"/>
        <v>0</v>
      </c>
      <c r="Q123" s="218">
        <v>0</v>
      </c>
      <c r="R123" s="218">
        <f t="shared" si="2"/>
        <v>0</v>
      </c>
      <c r="S123" s="218">
        <v>0</v>
      </c>
      <c r="T123" s="219">
        <f t="shared" si="3"/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0" t="s">
        <v>2323</v>
      </c>
      <c r="AT123" s="220" t="s">
        <v>174</v>
      </c>
      <c r="AU123" s="220" t="s">
        <v>81</v>
      </c>
      <c r="AY123" s="18" t="s">
        <v>172</v>
      </c>
      <c r="BE123" s="221">
        <f t="shared" si="4"/>
        <v>0</v>
      </c>
      <c r="BF123" s="221">
        <f t="shared" si="5"/>
        <v>0</v>
      </c>
      <c r="BG123" s="221">
        <f t="shared" si="6"/>
        <v>0</v>
      </c>
      <c r="BH123" s="221">
        <f t="shared" si="7"/>
        <v>0</v>
      </c>
      <c r="BI123" s="221">
        <f t="shared" si="8"/>
        <v>0</v>
      </c>
      <c r="BJ123" s="18" t="s">
        <v>81</v>
      </c>
      <c r="BK123" s="221">
        <f t="shared" si="9"/>
        <v>0</v>
      </c>
      <c r="BL123" s="18" t="s">
        <v>2323</v>
      </c>
      <c r="BM123" s="220" t="s">
        <v>2337</v>
      </c>
    </row>
    <row r="124" spans="1:65" s="2" customFormat="1" ht="16.5" customHeight="1">
      <c r="A124" s="35"/>
      <c r="B124" s="36"/>
      <c r="C124" s="209" t="s">
        <v>205</v>
      </c>
      <c r="D124" s="209" t="s">
        <v>174</v>
      </c>
      <c r="E124" s="210" t="s">
        <v>2338</v>
      </c>
      <c r="F124" s="211" t="s">
        <v>2339</v>
      </c>
      <c r="G124" s="212" t="s">
        <v>538</v>
      </c>
      <c r="H124" s="213">
        <v>1</v>
      </c>
      <c r="I124" s="214"/>
      <c r="J124" s="215">
        <f t="shared" si="0"/>
        <v>0</v>
      </c>
      <c r="K124" s="211" t="s">
        <v>178</v>
      </c>
      <c r="L124" s="40"/>
      <c r="M124" s="216" t="s">
        <v>1</v>
      </c>
      <c r="N124" s="217" t="s">
        <v>38</v>
      </c>
      <c r="O124" s="72"/>
      <c r="P124" s="218">
        <f t="shared" si="1"/>
        <v>0</v>
      </c>
      <c r="Q124" s="218">
        <v>0</v>
      </c>
      <c r="R124" s="218">
        <f t="shared" si="2"/>
        <v>0</v>
      </c>
      <c r="S124" s="218">
        <v>0</v>
      </c>
      <c r="T124" s="219">
        <f t="shared" si="3"/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0" t="s">
        <v>2323</v>
      </c>
      <c r="AT124" s="220" t="s">
        <v>174</v>
      </c>
      <c r="AU124" s="220" t="s">
        <v>81</v>
      </c>
      <c r="AY124" s="18" t="s">
        <v>172</v>
      </c>
      <c r="BE124" s="221">
        <f t="shared" si="4"/>
        <v>0</v>
      </c>
      <c r="BF124" s="221">
        <f t="shared" si="5"/>
        <v>0</v>
      </c>
      <c r="BG124" s="221">
        <f t="shared" si="6"/>
        <v>0</v>
      </c>
      <c r="BH124" s="221">
        <f t="shared" si="7"/>
        <v>0</v>
      </c>
      <c r="BI124" s="221">
        <f t="shared" si="8"/>
        <v>0</v>
      </c>
      <c r="BJ124" s="18" t="s">
        <v>81</v>
      </c>
      <c r="BK124" s="221">
        <f t="shared" si="9"/>
        <v>0</v>
      </c>
      <c r="BL124" s="18" t="s">
        <v>2323</v>
      </c>
      <c r="BM124" s="220" t="s">
        <v>2340</v>
      </c>
    </row>
    <row r="125" spans="1:65" s="13" customFormat="1" ht="22.5">
      <c r="B125" s="222"/>
      <c r="C125" s="223"/>
      <c r="D125" s="224" t="s">
        <v>180</v>
      </c>
      <c r="E125" s="225" t="s">
        <v>1</v>
      </c>
      <c r="F125" s="226" t="s">
        <v>2341</v>
      </c>
      <c r="G125" s="223"/>
      <c r="H125" s="225" t="s">
        <v>1</v>
      </c>
      <c r="I125" s="227"/>
      <c r="J125" s="223"/>
      <c r="K125" s="223"/>
      <c r="L125" s="228"/>
      <c r="M125" s="229"/>
      <c r="N125" s="230"/>
      <c r="O125" s="230"/>
      <c r="P125" s="230"/>
      <c r="Q125" s="230"/>
      <c r="R125" s="230"/>
      <c r="S125" s="230"/>
      <c r="T125" s="231"/>
      <c r="AT125" s="232" t="s">
        <v>180</v>
      </c>
      <c r="AU125" s="232" t="s">
        <v>81</v>
      </c>
      <c r="AV125" s="13" t="s">
        <v>81</v>
      </c>
      <c r="AW125" s="13" t="s">
        <v>30</v>
      </c>
      <c r="AX125" s="13" t="s">
        <v>73</v>
      </c>
      <c r="AY125" s="232" t="s">
        <v>172</v>
      </c>
    </row>
    <row r="126" spans="1:65" s="14" customFormat="1">
      <c r="B126" s="233"/>
      <c r="C126" s="234"/>
      <c r="D126" s="224" t="s">
        <v>180</v>
      </c>
      <c r="E126" s="235" t="s">
        <v>1</v>
      </c>
      <c r="F126" s="236" t="s">
        <v>81</v>
      </c>
      <c r="G126" s="234"/>
      <c r="H126" s="237">
        <v>1</v>
      </c>
      <c r="I126" s="238"/>
      <c r="J126" s="234"/>
      <c r="K126" s="234"/>
      <c r="L126" s="239"/>
      <c r="M126" s="240"/>
      <c r="N126" s="241"/>
      <c r="O126" s="241"/>
      <c r="P126" s="241"/>
      <c r="Q126" s="241"/>
      <c r="R126" s="241"/>
      <c r="S126" s="241"/>
      <c r="T126" s="242"/>
      <c r="AT126" s="243" t="s">
        <v>180</v>
      </c>
      <c r="AU126" s="243" t="s">
        <v>81</v>
      </c>
      <c r="AV126" s="14" t="s">
        <v>83</v>
      </c>
      <c r="AW126" s="14" t="s">
        <v>30</v>
      </c>
      <c r="AX126" s="14" t="s">
        <v>73</v>
      </c>
      <c r="AY126" s="243" t="s">
        <v>172</v>
      </c>
    </row>
    <row r="127" spans="1:65" s="15" customFormat="1">
      <c r="B127" s="244"/>
      <c r="C127" s="245"/>
      <c r="D127" s="224" t="s">
        <v>180</v>
      </c>
      <c r="E127" s="246" t="s">
        <v>1</v>
      </c>
      <c r="F127" s="247" t="s">
        <v>186</v>
      </c>
      <c r="G127" s="245"/>
      <c r="H127" s="248">
        <v>1</v>
      </c>
      <c r="I127" s="249"/>
      <c r="J127" s="245"/>
      <c r="K127" s="245"/>
      <c r="L127" s="250"/>
      <c r="M127" s="251"/>
      <c r="N127" s="252"/>
      <c r="O127" s="252"/>
      <c r="P127" s="252"/>
      <c r="Q127" s="252"/>
      <c r="R127" s="252"/>
      <c r="S127" s="252"/>
      <c r="T127" s="253"/>
      <c r="AT127" s="254" t="s">
        <v>180</v>
      </c>
      <c r="AU127" s="254" t="s">
        <v>81</v>
      </c>
      <c r="AV127" s="15" t="s">
        <v>179</v>
      </c>
      <c r="AW127" s="15" t="s">
        <v>30</v>
      </c>
      <c r="AX127" s="15" t="s">
        <v>81</v>
      </c>
      <c r="AY127" s="254" t="s">
        <v>172</v>
      </c>
    </row>
    <row r="128" spans="1:65" s="2" customFormat="1" ht="16.5" customHeight="1">
      <c r="A128" s="35"/>
      <c r="B128" s="36"/>
      <c r="C128" s="209" t="s">
        <v>209</v>
      </c>
      <c r="D128" s="209" t="s">
        <v>174</v>
      </c>
      <c r="E128" s="210" t="s">
        <v>2342</v>
      </c>
      <c r="F128" s="211" t="s">
        <v>2343</v>
      </c>
      <c r="G128" s="212" t="s">
        <v>538</v>
      </c>
      <c r="H128" s="213">
        <v>1</v>
      </c>
      <c r="I128" s="214"/>
      <c r="J128" s="215">
        <f>ROUND(I128*H128,2)</f>
        <v>0</v>
      </c>
      <c r="K128" s="211" t="s">
        <v>178</v>
      </c>
      <c r="L128" s="40"/>
      <c r="M128" s="216" t="s">
        <v>1</v>
      </c>
      <c r="N128" s="217" t="s">
        <v>38</v>
      </c>
      <c r="O128" s="72"/>
      <c r="P128" s="218">
        <f>O128*H128</f>
        <v>0</v>
      </c>
      <c r="Q128" s="218">
        <v>0</v>
      </c>
      <c r="R128" s="218">
        <f>Q128*H128</f>
        <v>0</v>
      </c>
      <c r="S128" s="218">
        <v>0</v>
      </c>
      <c r="T128" s="219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0" t="s">
        <v>2323</v>
      </c>
      <c r="AT128" s="220" t="s">
        <v>174</v>
      </c>
      <c r="AU128" s="220" t="s">
        <v>81</v>
      </c>
      <c r="AY128" s="18" t="s">
        <v>172</v>
      </c>
      <c r="BE128" s="221">
        <f>IF(N128="základní",J128,0)</f>
        <v>0</v>
      </c>
      <c r="BF128" s="221">
        <f>IF(N128="snížená",J128,0)</f>
        <v>0</v>
      </c>
      <c r="BG128" s="221">
        <f>IF(N128="zákl. přenesená",J128,0)</f>
        <v>0</v>
      </c>
      <c r="BH128" s="221">
        <f>IF(N128="sníž. přenesená",J128,0)</f>
        <v>0</v>
      </c>
      <c r="BI128" s="221">
        <f>IF(N128="nulová",J128,0)</f>
        <v>0</v>
      </c>
      <c r="BJ128" s="18" t="s">
        <v>81</v>
      </c>
      <c r="BK128" s="221">
        <f>ROUND(I128*H128,2)</f>
        <v>0</v>
      </c>
      <c r="BL128" s="18" t="s">
        <v>2323</v>
      </c>
      <c r="BM128" s="220" t="s">
        <v>2344</v>
      </c>
    </row>
    <row r="129" spans="1:65" s="2" customFormat="1" ht="16.5" customHeight="1">
      <c r="A129" s="35"/>
      <c r="B129" s="36"/>
      <c r="C129" s="209" t="s">
        <v>179</v>
      </c>
      <c r="D129" s="209" t="s">
        <v>174</v>
      </c>
      <c r="E129" s="210" t="s">
        <v>2345</v>
      </c>
      <c r="F129" s="211" t="s">
        <v>2346</v>
      </c>
      <c r="G129" s="212" t="s">
        <v>538</v>
      </c>
      <c r="H129" s="213">
        <v>1</v>
      </c>
      <c r="I129" s="214"/>
      <c r="J129" s="215">
        <f>ROUND(I129*H129,2)</f>
        <v>0</v>
      </c>
      <c r="K129" s="211" t="s">
        <v>178</v>
      </c>
      <c r="L129" s="40"/>
      <c r="M129" s="216" t="s">
        <v>1</v>
      </c>
      <c r="N129" s="217" t="s">
        <v>38</v>
      </c>
      <c r="O129" s="72"/>
      <c r="P129" s="218">
        <f>O129*H129</f>
        <v>0</v>
      </c>
      <c r="Q129" s="218">
        <v>0</v>
      </c>
      <c r="R129" s="218">
        <f>Q129*H129</f>
        <v>0</v>
      </c>
      <c r="S129" s="218">
        <v>0</v>
      </c>
      <c r="T129" s="219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0" t="s">
        <v>2323</v>
      </c>
      <c r="AT129" s="220" t="s">
        <v>174</v>
      </c>
      <c r="AU129" s="220" t="s">
        <v>81</v>
      </c>
      <c r="AY129" s="18" t="s">
        <v>172</v>
      </c>
      <c r="BE129" s="221">
        <f>IF(N129="základní",J129,0)</f>
        <v>0</v>
      </c>
      <c r="BF129" s="221">
        <f>IF(N129="snížená",J129,0)</f>
        <v>0</v>
      </c>
      <c r="BG129" s="221">
        <f>IF(N129="zákl. přenesená",J129,0)</f>
        <v>0</v>
      </c>
      <c r="BH129" s="221">
        <f>IF(N129="sníž. přenesená",J129,0)</f>
        <v>0</v>
      </c>
      <c r="BI129" s="221">
        <f>IF(N129="nulová",J129,0)</f>
        <v>0</v>
      </c>
      <c r="BJ129" s="18" t="s">
        <v>81</v>
      </c>
      <c r="BK129" s="221">
        <f>ROUND(I129*H129,2)</f>
        <v>0</v>
      </c>
      <c r="BL129" s="18" t="s">
        <v>2323</v>
      </c>
      <c r="BM129" s="220" t="s">
        <v>2347</v>
      </c>
    </row>
    <row r="130" spans="1:65" s="2" customFormat="1" ht="16.5" customHeight="1">
      <c r="A130" s="35"/>
      <c r="B130" s="36"/>
      <c r="C130" s="209" t="s">
        <v>216</v>
      </c>
      <c r="D130" s="209" t="s">
        <v>174</v>
      </c>
      <c r="E130" s="210" t="s">
        <v>2348</v>
      </c>
      <c r="F130" s="211" t="s">
        <v>2349</v>
      </c>
      <c r="G130" s="212" t="s">
        <v>538</v>
      </c>
      <c r="H130" s="213">
        <v>1</v>
      </c>
      <c r="I130" s="214"/>
      <c r="J130" s="215">
        <f>ROUND(I130*H130,2)</f>
        <v>0</v>
      </c>
      <c r="K130" s="211" t="s">
        <v>178</v>
      </c>
      <c r="L130" s="40"/>
      <c r="M130" s="216" t="s">
        <v>1</v>
      </c>
      <c r="N130" s="217" t="s">
        <v>38</v>
      </c>
      <c r="O130" s="72"/>
      <c r="P130" s="218">
        <f>O130*H130</f>
        <v>0</v>
      </c>
      <c r="Q130" s="218">
        <v>0</v>
      </c>
      <c r="R130" s="218">
        <f>Q130*H130</f>
        <v>0</v>
      </c>
      <c r="S130" s="218">
        <v>0</v>
      </c>
      <c r="T130" s="219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0" t="s">
        <v>2323</v>
      </c>
      <c r="AT130" s="220" t="s">
        <v>174</v>
      </c>
      <c r="AU130" s="220" t="s">
        <v>81</v>
      </c>
      <c r="AY130" s="18" t="s">
        <v>172</v>
      </c>
      <c r="BE130" s="221">
        <f>IF(N130="základní",J130,0)</f>
        <v>0</v>
      </c>
      <c r="BF130" s="221">
        <f>IF(N130="snížená",J130,0)</f>
        <v>0</v>
      </c>
      <c r="BG130" s="221">
        <f>IF(N130="zákl. přenesená",J130,0)</f>
        <v>0</v>
      </c>
      <c r="BH130" s="221">
        <f>IF(N130="sníž. přenesená",J130,0)</f>
        <v>0</v>
      </c>
      <c r="BI130" s="221">
        <f>IF(N130="nulová",J130,0)</f>
        <v>0</v>
      </c>
      <c r="BJ130" s="18" t="s">
        <v>81</v>
      </c>
      <c r="BK130" s="221">
        <f>ROUND(I130*H130,2)</f>
        <v>0</v>
      </c>
      <c r="BL130" s="18" t="s">
        <v>2323</v>
      </c>
      <c r="BM130" s="220" t="s">
        <v>2350</v>
      </c>
    </row>
    <row r="131" spans="1:65" s="2" customFormat="1" ht="16.5" customHeight="1">
      <c r="A131" s="35"/>
      <c r="B131" s="36"/>
      <c r="C131" s="209" t="s">
        <v>208</v>
      </c>
      <c r="D131" s="209" t="s">
        <v>174</v>
      </c>
      <c r="E131" s="210" t="s">
        <v>2351</v>
      </c>
      <c r="F131" s="211" t="s">
        <v>2352</v>
      </c>
      <c r="G131" s="212" t="s">
        <v>538</v>
      </c>
      <c r="H131" s="213">
        <v>1</v>
      </c>
      <c r="I131" s="340">
        <v>100000</v>
      </c>
      <c r="J131" s="215">
        <f>ROUND(I131*H131,2)</f>
        <v>100000</v>
      </c>
      <c r="K131" s="211" t="s">
        <v>1</v>
      </c>
      <c r="L131" s="40"/>
      <c r="M131" s="216" t="s">
        <v>1</v>
      </c>
      <c r="N131" s="217" t="s">
        <v>38</v>
      </c>
      <c r="O131" s="72"/>
      <c r="P131" s="218">
        <f>O131*H131</f>
        <v>0</v>
      </c>
      <c r="Q131" s="218">
        <v>0</v>
      </c>
      <c r="R131" s="218">
        <f>Q131*H131</f>
        <v>0</v>
      </c>
      <c r="S131" s="218">
        <v>0</v>
      </c>
      <c r="T131" s="21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0" t="s">
        <v>2323</v>
      </c>
      <c r="AT131" s="220" t="s">
        <v>174</v>
      </c>
      <c r="AU131" s="220" t="s">
        <v>81</v>
      </c>
      <c r="AY131" s="18" t="s">
        <v>172</v>
      </c>
      <c r="BE131" s="221">
        <f>IF(N131="základní",J131,0)</f>
        <v>100000</v>
      </c>
      <c r="BF131" s="221">
        <f>IF(N131="snížená",J131,0)</f>
        <v>0</v>
      </c>
      <c r="BG131" s="221">
        <f>IF(N131="zákl. přenesená",J131,0)</f>
        <v>0</v>
      </c>
      <c r="BH131" s="221">
        <f>IF(N131="sníž. přenesená",J131,0)</f>
        <v>0</v>
      </c>
      <c r="BI131" s="221">
        <f>IF(N131="nulová",J131,0)</f>
        <v>0</v>
      </c>
      <c r="BJ131" s="18" t="s">
        <v>81</v>
      </c>
      <c r="BK131" s="221">
        <f>ROUND(I131*H131,2)</f>
        <v>100000</v>
      </c>
      <c r="BL131" s="18" t="s">
        <v>2323</v>
      </c>
      <c r="BM131" s="220" t="s">
        <v>2353</v>
      </c>
    </row>
    <row r="132" spans="1:65" s="13" customFormat="1" ht="33.75">
      <c r="B132" s="222"/>
      <c r="C132" s="223"/>
      <c r="D132" s="224" t="s">
        <v>180</v>
      </c>
      <c r="E132" s="225" t="s">
        <v>1</v>
      </c>
      <c r="F132" s="226" t="s">
        <v>2354</v>
      </c>
      <c r="G132" s="223"/>
      <c r="H132" s="225" t="s">
        <v>1</v>
      </c>
      <c r="I132" s="227"/>
      <c r="J132" s="223"/>
      <c r="K132" s="223"/>
      <c r="L132" s="228"/>
      <c r="M132" s="229"/>
      <c r="N132" s="230"/>
      <c r="O132" s="230"/>
      <c r="P132" s="230"/>
      <c r="Q132" s="230"/>
      <c r="R132" s="230"/>
      <c r="S132" s="230"/>
      <c r="T132" s="231"/>
      <c r="AT132" s="232" t="s">
        <v>180</v>
      </c>
      <c r="AU132" s="232" t="s">
        <v>81</v>
      </c>
      <c r="AV132" s="13" t="s">
        <v>81</v>
      </c>
      <c r="AW132" s="13" t="s">
        <v>30</v>
      </c>
      <c r="AX132" s="13" t="s">
        <v>73</v>
      </c>
      <c r="AY132" s="232" t="s">
        <v>172</v>
      </c>
    </row>
    <row r="133" spans="1:65" s="13" customFormat="1" ht="33.75">
      <c r="B133" s="222"/>
      <c r="C133" s="223"/>
      <c r="D133" s="224" t="s">
        <v>180</v>
      </c>
      <c r="E133" s="225" t="s">
        <v>1</v>
      </c>
      <c r="F133" s="226" t="s">
        <v>2355</v>
      </c>
      <c r="G133" s="223"/>
      <c r="H133" s="225" t="s">
        <v>1</v>
      </c>
      <c r="I133" s="227"/>
      <c r="J133" s="223"/>
      <c r="K133" s="223"/>
      <c r="L133" s="228"/>
      <c r="M133" s="229"/>
      <c r="N133" s="230"/>
      <c r="O133" s="230"/>
      <c r="P133" s="230"/>
      <c r="Q133" s="230"/>
      <c r="R133" s="230"/>
      <c r="S133" s="230"/>
      <c r="T133" s="231"/>
      <c r="AT133" s="232" t="s">
        <v>180</v>
      </c>
      <c r="AU133" s="232" t="s">
        <v>81</v>
      </c>
      <c r="AV133" s="13" t="s">
        <v>81</v>
      </c>
      <c r="AW133" s="13" t="s">
        <v>30</v>
      </c>
      <c r="AX133" s="13" t="s">
        <v>73</v>
      </c>
      <c r="AY133" s="232" t="s">
        <v>172</v>
      </c>
    </row>
    <row r="134" spans="1:65" s="14" customFormat="1">
      <c r="B134" s="233"/>
      <c r="C134" s="234"/>
      <c r="D134" s="224" t="s">
        <v>180</v>
      </c>
      <c r="E134" s="235" t="s">
        <v>1</v>
      </c>
      <c r="F134" s="236" t="s">
        <v>81</v>
      </c>
      <c r="G134" s="234"/>
      <c r="H134" s="237">
        <v>1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AT134" s="243" t="s">
        <v>180</v>
      </c>
      <c r="AU134" s="243" t="s">
        <v>81</v>
      </c>
      <c r="AV134" s="14" t="s">
        <v>83</v>
      </c>
      <c r="AW134" s="14" t="s">
        <v>30</v>
      </c>
      <c r="AX134" s="14" t="s">
        <v>73</v>
      </c>
      <c r="AY134" s="243" t="s">
        <v>172</v>
      </c>
    </row>
    <row r="135" spans="1:65" s="15" customFormat="1">
      <c r="B135" s="244"/>
      <c r="C135" s="245"/>
      <c r="D135" s="224" t="s">
        <v>180</v>
      </c>
      <c r="E135" s="246" t="s">
        <v>1</v>
      </c>
      <c r="F135" s="247" t="s">
        <v>186</v>
      </c>
      <c r="G135" s="245"/>
      <c r="H135" s="248">
        <v>1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AT135" s="254" t="s">
        <v>180</v>
      </c>
      <c r="AU135" s="254" t="s">
        <v>81</v>
      </c>
      <c r="AV135" s="15" t="s">
        <v>179</v>
      </c>
      <c r="AW135" s="15" t="s">
        <v>30</v>
      </c>
      <c r="AX135" s="15" t="s">
        <v>81</v>
      </c>
      <c r="AY135" s="254" t="s">
        <v>172</v>
      </c>
    </row>
    <row r="136" spans="1:65" s="2" customFormat="1" ht="16.5" customHeight="1">
      <c r="A136" s="35"/>
      <c r="B136" s="36"/>
      <c r="C136" s="209" t="s">
        <v>226</v>
      </c>
      <c r="D136" s="209" t="s">
        <v>174</v>
      </c>
      <c r="E136" s="210" t="s">
        <v>2356</v>
      </c>
      <c r="F136" s="211" t="s">
        <v>2357</v>
      </c>
      <c r="G136" s="212" t="s">
        <v>538</v>
      </c>
      <c r="H136" s="213">
        <v>1</v>
      </c>
      <c r="I136" s="340">
        <v>100000</v>
      </c>
      <c r="J136" s="215">
        <f>ROUND(I136*H136,2)</f>
        <v>100000</v>
      </c>
      <c r="K136" s="211" t="s">
        <v>1</v>
      </c>
      <c r="L136" s="40"/>
      <c r="M136" s="216" t="s">
        <v>1</v>
      </c>
      <c r="N136" s="217" t="s">
        <v>38</v>
      </c>
      <c r="O136" s="72"/>
      <c r="P136" s="218">
        <f>O136*H136</f>
        <v>0</v>
      </c>
      <c r="Q136" s="218">
        <v>0</v>
      </c>
      <c r="R136" s="218">
        <f>Q136*H136</f>
        <v>0</v>
      </c>
      <c r="S136" s="218">
        <v>0</v>
      </c>
      <c r="T136" s="21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0" t="s">
        <v>2323</v>
      </c>
      <c r="AT136" s="220" t="s">
        <v>174</v>
      </c>
      <c r="AU136" s="220" t="s">
        <v>81</v>
      </c>
      <c r="AY136" s="18" t="s">
        <v>172</v>
      </c>
      <c r="BE136" s="221">
        <f>IF(N136="základní",J136,0)</f>
        <v>100000</v>
      </c>
      <c r="BF136" s="221">
        <f>IF(N136="snížená",J136,0)</f>
        <v>0</v>
      </c>
      <c r="BG136" s="221">
        <f>IF(N136="zákl. přenesená",J136,0)</f>
        <v>0</v>
      </c>
      <c r="BH136" s="221">
        <f>IF(N136="sníž. přenesená",J136,0)</f>
        <v>0</v>
      </c>
      <c r="BI136" s="221">
        <f>IF(N136="nulová",J136,0)</f>
        <v>0</v>
      </c>
      <c r="BJ136" s="18" t="s">
        <v>81</v>
      </c>
      <c r="BK136" s="221">
        <f>ROUND(I136*H136,2)</f>
        <v>100000</v>
      </c>
      <c r="BL136" s="18" t="s">
        <v>2323</v>
      </c>
      <c r="BM136" s="220" t="s">
        <v>2358</v>
      </c>
    </row>
    <row r="137" spans="1:65" s="13" customFormat="1" ht="33.75">
      <c r="B137" s="222"/>
      <c r="C137" s="223"/>
      <c r="D137" s="224" t="s">
        <v>180</v>
      </c>
      <c r="E137" s="225" t="s">
        <v>1</v>
      </c>
      <c r="F137" s="226" t="s">
        <v>2359</v>
      </c>
      <c r="G137" s="223"/>
      <c r="H137" s="225" t="s">
        <v>1</v>
      </c>
      <c r="I137" s="227"/>
      <c r="J137" s="223"/>
      <c r="K137" s="223"/>
      <c r="L137" s="228"/>
      <c r="M137" s="229"/>
      <c r="N137" s="230"/>
      <c r="O137" s="230"/>
      <c r="P137" s="230"/>
      <c r="Q137" s="230"/>
      <c r="R137" s="230"/>
      <c r="S137" s="230"/>
      <c r="T137" s="231"/>
      <c r="AT137" s="232" t="s">
        <v>180</v>
      </c>
      <c r="AU137" s="232" t="s">
        <v>81</v>
      </c>
      <c r="AV137" s="13" t="s">
        <v>81</v>
      </c>
      <c r="AW137" s="13" t="s">
        <v>30</v>
      </c>
      <c r="AX137" s="13" t="s">
        <v>73</v>
      </c>
      <c r="AY137" s="232" t="s">
        <v>172</v>
      </c>
    </row>
    <row r="138" spans="1:65" s="13" customFormat="1" ht="22.5">
      <c r="B138" s="222"/>
      <c r="C138" s="223"/>
      <c r="D138" s="224" t="s">
        <v>180</v>
      </c>
      <c r="E138" s="225" t="s">
        <v>1</v>
      </c>
      <c r="F138" s="226" t="s">
        <v>2360</v>
      </c>
      <c r="G138" s="223"/>
      <c r="H138" s="225" t="s">
        <v>1</v>
      </c>
      <c r="I138" s="227"/>
      <c r="J138" s="223"/>
      <c r="K138" s="223"/>
      <c r="L138" s="228"/>
      <c r="M138" s="229"/>
      <c r="N138" s="230"/>
      <c r="O138" s="230"/>
      <c r="P138" s="230"/>
      <c r="Q138" s="230"/>
      <c r="R138" s="230"/>
      <c r="S138" s="230"/>
      <c r="T138" s="231"/>
      <c r="AT138" s="232" t="s">
        <v>180</v>
      </c>
      <c r="AU138" s="232" t="s">
        <v>81</v>
      </c>
      <c r="AV138" s="13" t="s">
        <v>81</v>
      </c>
      <c r="AW138" s="13" t="s">
        <v>30</v>
      </c>
      <c r="AX138" s="13" t="s">
        <v>73</v>
      </c>
      <c r="AY138" s="232" t="s">
        <v>172</v>
      </c>
    </row>
    <row r="139" spans="1:65" s="13" customFormat="1" ht="22.5">
      <c r="B139" s="222"/>
      <c r="C139" s="223"/>
      <c r="D139" s="224" t="s">
        <v>180</v>
      </c>
      <c r="E139" s="225" t="s">
        <v>1</v>
      </c>
      <c r="F139" s="226" t="s">
        <v>2361</v>
      </c>
      <c r="G139" s="223"/>
      <c r="H139" s="225" t="s">
        <v>1</v>
      </c>
      <c r="I139" s="227"/>
      <c r="J139" s="223"/>
      <c r="K139" s="223"/>
      <c r="L139" s="228"/>
      <c r="M139" s="229"/>
      <c r="N139" s="230"/>
      <c r="O139" s="230"/>
      <c r="P139" s="230"/>
      <c r="Q139" s="230"/>
      <c r="R139" s="230"/>
      <c r="S139" s="230"/>
      <c r="T139" s="231"/>
      <c r="AT139" s="232" t="s">
        <v>180</v>
      </c>
      <c r="AU139" s="232" t="s">
        <v>81</v>
      </c>
      <c r="AV139" s="13" t="s">
        <v>81</v>
      </c>
      <c r="AW139" s="13" t="s">
        <v>30</v>
      </c>
      <c r="AX139" s="13" t="s">
        <v>73</v>
      </c>
      <c r="AY139" s="232" t="s">
        <v>172</v>
      </c>
    </row>
    <row r="140" spans="1:65" s="14" customFormat="1">
      <c r="B140" s="233"/>
      <c r="C140" s="234"/>
      <c r="D140" s="224" t="s">
        <v>180</v>
      </c>
      <c r="E140" s="235" t="s">
        <v>1</v>
      </c>
      <c r="F140" s="236" t="s">
        <v>81</v>
      </c>
      <c r="G140" s="234"/>
      <c r="H140" s="237">
        <v>1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AT140" s="243" t="s">
        <v>180</v>
      </c>
      <c r="AU140" s="243" t="s">
        <v>81</v>
      </c>
      <c r="AV140" s="14" t="s">
        <v>83</v>
      </c>
      <c r="AW140" s="14" t="s">
        <v>30</v>
      </c>
      <c r="AX140" s="14" t="s">
        <v>73</v>
      </c>
      <c r="AY140" s="243" t="s">
        <v>172</v>
      </c>
    </row>
    <row r="141" spans="1:65" s="15" customFormat="1">
      <c r="B141" s="244"/>
      <c r="C141" s="245"/>
      <c r="D141" s="224" t="s">
        <v>180</v>
      </c>
      <c r="E141" s="246" t="s">
        <v>1</v>
      </c>
      <c r="F141" s="247" t="s">
        <v>186</v>
      </c>
      <c r="G141" s="245"/>
      <c r="H141" s="248">
        <v>1</v>
      </c>
      <c r="I141" s="249"/>
      <c r="J141" s="245"/>
      <c r="K141" s="245"/>
      <c r="L141" s="250"/>
      <c r="M141" s="265"/>
      <c r="N141" s="266"/>
      <c r="O141" s="266"/>
      <c r="P141" s="266"/>
      <c r="Q141" s="266"/>
      <c r="R141" s="266"/>
      <c r="S141" s="266"/>
      <c r="T141" s="267"/>
      <c r="AT141" s="254" t="s">
        <v>180</v>
      </c>
      <c r="AU141" s="254" t="s">
        <v>81</v>
      </c>
      <c r="AV141" s="15" t="s">
        <v>179</v>
      </c>
      <c r="AW141" s="15" t="s">
        <v>30</v>
      </c>
      <c r="AX141" s="15" t="s">
        <v>81</v>
      </c>
      <c r="AY141" s="254" t="s">
        <v>172</v>
      </c>
    </row>
    <row r="142" spans="1:65" s="2" customFormat="1" ht="6.95" customHeight="1">
      <c r="A142" s="35"/>
      <c r="B142" s="55"/>
      <c r="C142" s="56"/>
      <c r="D142" s="56"/>
      <c r="E142" s="56"/>
      <c r="F142" s="56"/>
      <c r="G142" s="56"/>
      <c r="H142" s="56"/>
      <c r="I142" s="159"/>
      <c r="J142" s="56"/>
      <c r="K142" s="56"/>
      <c r="L142" s="40"/>
      <c r="M142" s="35"/>
      <c r="O142" s="35"/>
      <c r="P142" s="35"/>
      <c r="Q142" s="35"/>
      <c r="R142" s="35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</row>
  </sheetData>
  <sheetProtection password="A4CB" sheet="1" objects="1" scenarios="1" formatColumns="0" formatRows="0" autoFilter="0"/>
  <autoFilter ref="C116:K141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850"/>
  <sheetViews>
    <sheetView showGridLines="0" workbookViewId="0">
      <selection activeCell="E18" sqref="E18:H1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6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6"/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82</v>
      </c>
    </row>
    <row r="3" spans="1:46" s="1" customFormat="1" ht="6.95" customHeight="1">
      <c r="B3" s="117"/>
      <c r="C3" s="118"/>
      <c r="D3" s="118"/>
      <c r="E3" s="118"/>
      <c r="F3" s="118"/>
      <c r="G3" s="118"/>
      <c r="H3" s="118"/>
      <c r="I3" s="119"/>
      <c r="J3" s="118"/>
      <c r="K3" s="118"/>
      <c r="L3" s="21"/>
      <c r="AT3" s="18" t="s">
        <v>83</v>
      </c>
    </row>
    <row r="4" spans="1:46" s="1" customFormat="1" ht="24.95" customHeight="1">
      <c r="B4" s="21"/>
      <c r="D4" s="120" t="s">
        <v>118</v>
      </c>
      <c r="I4" s="116"/>
      <c r="L4" s="21"/>
      <c r="M4" s="121" t="s">
        <v>10</v>
      </c>
      <c r="AT4" s="18" t="s">
        <v>4</v>
      </c>
    </row>
    <row r="5" spans="1:46" s="1" customFormat="1" ht="6.95" customHeight="1">
      <c r="B5" s="21"/>
      <c r="I5" s="116"/>
      <c r="L5" s="21"/>
    </row>
    <row r="6" spans="1:46" s="1" customFormat="1" ht="12" customHeight="1">
      <c r="B6" s="21"/>
      <c r="D6" s="122" t="s">
        <v>16</v>
      </c>
      <c r="I6" s="116"/>
      <c r="L6" s="21"/>
    </row>
    <row r="7" spans="1:46" s="1" customFormat="1" ht="23.25" customHeight="1">
      <c r="B7" s="21"/>
      <c r="E7" s="333" t="str">
        <f>'Rekapitulace stavby'!K6</f>
        <v>Fakultní nemocnice Olomouc -  Stavební úpravy objektu U – Klinika psychiatrie</v>
      </c>
      <c r="F7" s="334"/>
      <c r="G7" s="334"/>
      <c r="H7" s="334"/>
      <c r="I7" s="116"/>
      <c r="L7" s="21"/>
    </row>
    <row r="8" spans="1:46" s="2" customFormat="1" ht="12" customHeight="1">
      <c r="A8" s="35"/>
      <c r="B8" s="40"/>
      <c r="C8" s="35"/>
      <c r="D8" s="122" t="s">
        <v>119</v>
      </c>
      <c r="E8" s="35"/>
      <c r="F8" s="35"/>
      <c r="G8" s="35"/>
      <c r="H8" s="35"/>
      <c r="I8" s="123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35" t="s">
        <v>120</v>
      </c>
      <c r="F9" s="336"/>
      <c r="G9" s="336"/>
      <c r="H9" s="336"/>
      <c r="I9" s="123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123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22" t="s">
        <v>18</v>
      </c>
      <c r="E11" s="35"/>
      <c r="F11" s="111" t="s">
        <v>1</v>
      </c>
      <c r="G11" s="35"/>
      <c r="H11" s="35"/>
      <c r="I11" s="124" t="s">
        <v>19</v>
      </c>
      <c r="J11" s="111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22" t="s">
        <v>20</v>
      </c>
      <c r="E12" s="35"/>
      <c r="F12" s="111" t="s">
        <v>21</v>
      </c>
      <c r="G12" s="35"/>
      <c r="H12" s="35"/>
      <c r="I12" s="124" t="s">
        <v>22</v>
      </c>
      <c r="J12" s="125" t="str">
        <f>'Rekapitulace stavby'!AN8</f>
        <v>25. 3. 2020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23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2" t="s">
        <v>24</v>
      </c>
      <c r="E14" s="35"/>
      <c r="F14" s="35"/>
      <c r="G14" s="35"/>
      <c r="H14" s="35"/>
      <c r="I14" s="124" t="s">
        <v>25</v>
      </c>
      <c r="J14" s="111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tr">
        <f>IF('Rekapitulace stavby'!E11="","",'Rekapitulace stavby'!E11)</f>
        <v xml:space="preserve"> </v>
      </c>
      <c r="F15" s="35"/>
      <c r="G15" s="35"/>
      <c r="H15" s="35"/>
      <c r="I15" s="124" t="s">
        <v>26</v>
      </c>
      <c r="J15" s="111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23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22" t="s">
        <v>27</v>
      </c>
      <c r="E17" s="35"/>
      <c r="F17" s="35"/>
      <c r="G17" s="35"/>
      <c r="H17" s="35"/>
      <c r="I17" s="124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7" t="str">
        <f>'Rekapitulace stavby'!E14</f>
        <v>Vyplň údaj</v>
      </c>
      <c r="F18" s="338"/>
      <c r="G18" s="338"/>
      <c r="H18" s="338"/>
      <c r="I18" s="124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23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22" t="s">
        <v>29</v>
      </c>
      <c r="E20" s="35"/>
      <c r="F20" s="35"/>
      <c r="G20" s="35"/>
      <c r="H20" s="35"/>
      <c r="I20" s="124" t="s">
        <v>25</v>
      </c>
      <c r="J20" s="111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tr">
        <f>IF('Rekapitulace stavby'!E17="","",'Rekapitulace stavby'!E17)</f>
        <v xml:space="preserve"> </v>
      </c>
      <c r="F21" s="35"/>
      <c r="G21" s="35"/>
      <c r="H21" s="35"/>
      <c r="I21" s="124" t="s">
        <v>26</v>
      </c>
      <c r="J21" s="111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23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22" t="s">
        <v>31</v>
      </c>
      <c r="E23" s="35"/>
      <c r="F23" s="35"/>
      <c r="G23" s="35"/>
      <c r="H23" s="35"/>
      <c r="I23" s="124" t="s">
        <v>25</v>
      </c>
      <c r="J23" s="111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tr">
        <f>IF('Rekapitulace stavby'!E20="","",'Rekapitulace stavby'!E20)</f>
        <v xml:space="preserve"> </v>
      </c>
      <c r="F24" s="35"/>
      <c r="G24" s="35"/>
      <c r="H24" s="35"/>
      <c r="I24" s="124" t="s">
        <v>26</v>
      </c>
      <c r="J24" s="111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23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22" t="s">
        <v>32</v>
      </c>
      <c r="E26" s="35"/>
      <c r="F26" s="35"/>
      <c r="G26" s="35"/>
      <c r="H26" s="35"/>
      <c r="I26" s="123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23.25" customHeight="1">
      <c r="A27" s="126"/>
      <c r="B27" s="127"/>
      <c r="C27" s="126"/>
      <c r="D27" s="126"/>
      <c r="E27" s="339" t="s">
        <v>121</v>
      </c>
      <c r="F27" s="339"/>
      <c r="G27" s="339"/>
      <c r="H27" s="339"/>
      <c r="I27" s="128"/>
      <c r="J27" s="126"/>
      <c r="K27" s="126"/>
      <c r="L27" s="129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23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30"/>
      <c r="E29" s="130"/>
      <c r="F29" s="130"/>
      <c r="G29" s="130"/>
      <c r="H29" s="130"/>
      <c r="I29" s="131"/>
      <c r="J29" s="130"/>
      <c r="K29" s="130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32" t="s">
        <v>33</v>
      </c>
      <c r="E30" s="35"/>
      <c r="F30" s="35"/>
      <c r="G30" s="35"/>
      <c r="H30" s="35"/>
      <c r="I30" s="123"/>
      <c r="J30" s="133">
        <f>ROUND(J146,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30"/>
      <c r="E31" s="130"/>
      <c r="F31" s="130"/>
      <c r="G31" s="130"/>
      <c r="H31" s="130"/>
      <c r="I31" s="131"/>
      <c r="J31" s="130"/>
      <c r="K31" s="130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34" t="s">
        <v>35</v>
      </c>
      <c r="G32" s="35"/>
      <c r="H32" s="35"/>
      <c r="I32" s="135" t="s">
        <v>34</v>
      </c>
      <c r="J32" s="134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36" t="s">
        <v>37</v>
      </c>
      <c r="E33" s="122" t="s">
        <v>38</v>
      </c>
      <c r="F33" s="137">
        <f>ROUND((SUM(BE146:BE849)),  2)</f>
        <v>0</v>
      </c>
      <c r="G33" s="35"/>
      <c r="H33" s="35"/>
      <c r="I33" s="138">
        <v>0.21</v>
      </c>
      <c r="J33" s="137">
        <f>ROUND(((SUM(BE146:BE849))*I33),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22" t="s">
        <v>39</v>
      </c>
      <c r="F34" s="137">
        <f>ROUND((SUM(BF146:BF849)),  2)</f>
        <v>0</v>
      </c>
      <c r="G34" s="35"/>
      <c r="H34" s="35"/>
      <c r="I34" s="138">
        <v>0.15</v>
      </c>
      <c r="J34" s="137">
        <f>ROUND(((SUM(BF146:BF849))*I34),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22" t="s">
        <v>40</v>
      </c>
      <c r="F35" s="137">
        <f>ROUND((SUM(BG146:BG849)),  2)</f>
        <v>0</v>
      </c>
      <c r="G35" s="35"/>
      <c r="H35" s="35"/>
      <c r="I35" s="138">
        <v>0.21</v>
      </c>
      <c r="J35" s="137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22" t="s">
        <v>41</v>
      </c>
      <c r="F36" s="137">
        <f>ROUND((SUM(BH146:BH849)),  2)</f>
        <v>0</v>
      </c>
      <c r="G36" s="35"/>
      <c r="H36" s="35"/>
      <c r="I36" s="138">
        <v>0.15</v>
      </c>
      <c r="J36" s="137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2" t="s">
        <v>42</v>
      </c>
      <c r="F37" s="137">
        <f>ROUND((SUM(BI146:BI849)),  2)</f>
        <v>0</v>
      </c>
      <c r="G37" s="35"/>
      <c r="H37" s="35"/>
      <c r="I37" s="138">
        <v>0</v>
      </c>
      <c r="J37" s="137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23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9"/>
      <c r="D39" s="140" t="s">
        <v>43</v>
      </c>
      <c r="E39" s="141"/>
      <c r="F39" s="141"/>
      <c r="G39" s="142" t="s">
        <v>44</v>
      </c>
      <c r="H39" s="143" t="s">
        <v>45</v>
      </c>
      <c r="I39" s="144"/>
      <c r="J39" s="145">
        <f>SUM(J30:J37)</f>
        <v>0</v>
      </c>
      <c r="K39" s="146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123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I41" s="116"/>
      <c r="L41" s="21"/>
    </row>
    <row r="42" spans="1:31" s="1" customFormat="1" ht="14.45" customHeight="1">
      <c r="B42" s="21"/>
      <c r="I42" s="116"/>
      <c r="L42" s="21"/>
    </row>
    <row r="43" spans="1:31" s="1" customFormat="1" ht="14.45" customHeight="1">
      <c r="B43" s="21"/>
      <c r="I43" s="116"/>
      <c r="L43" s="21"/>
    </row>
    <row r="44" spans="1:31" s="1" customFormat="1" ht="14.45" customHeight="1">
      <c r="B44" s="21"/>
      <c r="I44" s="116"/>
      <c r="L44" s="21"/>
    </row>
    <row r="45" spans="1:31" s="1" customFormat="1" ht="14.45" customHeight="1">
      <c r="B45" s="21"/>
      <c r="I45" s="116"/>
      <c r="L45" s="21"/>
    </row>
    <row r="46" spans="1:31" s="1" customFormat="1" ht="14.45" customHeight="1">
      <c r="B46" s="21"/>
      <c r="I46" s="116"/>
      <c r="L46" s="21"/>
    </row>
    <row r="47" spans="1:31" s="1" customFormat="1" ht="14.45" customHeight="1">
      <c r="B47" s="21"/>
      <c r="I47" s="116"/>
      <c r="L47" s="21"/>
    </row>
    <row r="48" spans="1:31" s="1" customFormat="1" ht="14.45" customHeight="1">
      <c r="B48" s="21"/>
      <c r="I48" s="116"/>
      <c r="L48" s="21"/>
    </row>
    <row r="49" spans="1:31" s="1" customFormat="1" ht="14.45" customHeight="1">
      <c r="B49" s="21"/>
      <c r="I49" s="116"/>
      <c r="L49" s="21"/>
    </row>
    <row r="50" spans="1:31" s="2" customFormat="1" ht="14.45" customHeight="1">
      <c r="B50" s="52"/>
      <c r="D50" s="147" t="s">
        <v>46</v>
      </c>
      <c r="E50" s="148"/>
      <c r="F50" s="148"/>
      <c r="G50" s="147" t="s">
        <v>47</v>
      </c>
      <c r="H50" s="148"/>
      <c r="I50" s="149"/>
      <c r="J50" s="148"/>
      <c r="K50" s="148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50" t="s">
        <v>48</v>
      </c>
      <c r="E61" s="151"/>
      <c r="F61" s="152" t="s">
        <v>49</v>
      </c>
      <c r="G61" s="150" t="s">
        <v>48</v>
      </c>
      <c r="H61" s="151"/>
      <c r="I61" s="153"/>
      <c r="J61" s="154" t="s">
        <v>49</v>
      </c>
      <c r="K61" s="151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47" t="s">
        <v>50</v>
      </c>
      <c r="E65" s="155"/>
      <c r="F65" s="155"/>
      <c r="G65" s="147" t="s">
        <v>51</v>
      </c>
      <c r="H65" s="155"/>
      <c r="I65" s="156"/>
      <c r="J65" s="155"/>
      <c r="K65" s="15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50" t="s">
        <v>48</v>
      </c>
      <c r="E76" s="151"/>
      <c r="F76" s="152" t="s">
        <v>49</v>
      </c>
      <c r="G76" s="150" t="s">
        <v>48</v>
      </c>
      <c r="H76" s="151"/>
      <c r="I76" s="153"/>
      <c r="J76" s="154" t="s">
        <v>49</v>
      </c>
      <c r="K76" s="151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7"/>
      <c r="C77" s="158"/>
      <c r="D77" s="158"/>
      <c r="E77" s="158"/>
      <c r="F77" s="158"/>
      <c r="G77" s="158"/>
      <c r="H77" s="158"/>
      <c r="I77" s="159"/>
      <c r="J77" s="158"/>
      <c r="K77" s="1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60"/>
      <c r="C81" s="161"/>
      <c r="D81" s="161"/>
      <c r="E81" s="161"/>
      <c r="F81" s="161"/>
      <c r="G81" s="161"/>
      <c r="H81" s="161"/>
      <c r="I81" s="162"/>
      <c r="J81" s="161"/>
      <c r="K81" s="161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122</v>
      </c>
      <c r="D82" s="37"/>
      <c r="E82" s="37"/>
      <c r="F82" s="37"/>
      <c r="G82" s="37"/>
      <c r="H82" s="37"/>
      <c r="I82" s="123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23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23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23.25" customHeight="1">
      <c r="A85" s="35"/>
      <c r="B85" s="36"/>
      <c r="C85" s="37"/>
      <c r="D85" s="37"/>
      <c r="E85" s="331" t="str">
        <f>E7</f>
        <v>Fakultní nemocnice Olomouc -  Stavební úpravy objektu U – Klinika psychiatrie</v>
      </c>
      <c r="F85" s="332"/>
      <c r="G85" s="332"/>
      <c r="H85" s="332"/>
      <c r="I85" s="123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119</v>
      </c>
      <c r="D86" s="37"/>
      <c r="E86" s="37"/>
      <c r="F86" s="37"/>
      <c r="G86" s="37"/>
      <c r="H86" s="37"/>
      <c r="I86" s="123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24" t="str">
        <f>E9</f>
        <v>D.1.01.1 - Stavebně konstrukční část a PBŘ</v>
      </c>
      <c r="F87" s="330"/>
      <c r="G87" s="330"/>
      <c r="H87" s="330"/>
      <c r="I87" s="123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23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124" t="s">
        <v>22</v>
      </c>
      <c r="J89" s="67" t="str">
        <f>IF(J12="","",J12)</f>
        <v>25. 3. 2020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23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124" t="s">
        <v>29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124" t="s">
        <v>31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23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63" t="s">
        <v>123</v>
      </c>
      <c r="D94" s="164"/>
      <c r="E94" s="164"/>
      <c r="F94" s="164"/>
      <c r="G94" s="164"/>
      <c r="H94" s="164"/>
      <c r="I94" s="165"/>
      <c r="J94" s="166" t="s">
        <v>124</v>
      </c>
      <c r="K94" s="164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23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7" t="s">
        <v>125</v>
      </c>
      <c r="D96" s="37"/>
      <c r="E96" s="37"/>
      <c r="F96" s="37"/>
      <c r="G96" s="37"/>
      <c r="H96" s="37"/>
      <c r="I96" s="123"/>
      <c r="J96" s="85">
        <f>J146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126</v>
      </c>
    </row>
    <row r="97" spans="2:12" s="9" customFormat="1" ht="24.95" customHeight="1">
      <c r="B97" s="168"/>
      <c r="C97" s="169"/>
      <c r="D97" s="170" t="s">
        <v>127</v>
      </c>
      <c r="E97" s="171"/>
      <c r="F97" s="171"/>
      <c r="G97" s="171"/>
      <c r="H97" s="171"/>
      <c r="I97" s="172"/>
      <c r="J97" s="173">
        <f>J147</f>
        <v>0</v>
      </c>
      <c r="K97" s="169"/>
      <c r="L97" s="174"/>
    </row>
    <row r="98" spans="2:12" s="10" customFormat="1" ht="19.899999999999999" customHeight="1">
      <c r="B98" s="175"/>
      <c r="C98" s="105"/>
      <c r="D98" s="176" t="s">
        <v>128</v>
      </c>
      <c r="E98" s="177"/>
      <c r="F98" s="177"/>
      <c r="G98" s="177"/>
      <c r="H98" s="177"/>
      <c r="I98" s="178"/>
      <c r="J98" s="179">
        <f>J148</f>
        <v>0</v>
      </c>
      <c r="K98" s="105"/>
      <c r="L98" s="180"/>
    </row>
    <row r="99" spans="2:12" s="10" customFormat="1" ht="19.899999999999999" customHeight="1">
      <c r="B99" s="175"/>
      <c r="C99" s="105"/>
      <c r="D99" s="176" t="s">
        <v>129</v>
      </c>
      <c r="E99" s="177"/>
      <c r="F99" s="177"/>
      <c r="G99" s="177"/>
      <c r="H99" s="177"/>
      <c r="I99" s="178"/>
      <c r="J99" s="179">
        <f>J180</f>
        <v>0</v>
      </c>
      <c r="K99" s="105"/>
      <c r="L99" s="180"/>
    </row>
    <row r="100" spans="2:12" s="10" customFormat="1" ht="19.899999999999999" customHeight="1">
      <c r="B100" s="175"/>
      <c r="C100" s="105"/>
      <c r="D100" s="176" t="s">
        <v>130</v>
      </c>
      <c r="E100" s="177"/>
      <c r="F100" s="177"/>
      <c r="G100" s="177"/>
      <c r="H100" s="177"/>
      <c r="I100" s="178"/>
      <c r="J100" s="179">
        <f>J213</f>
        <v>0</v>
      </c>
      <c r="K100" s="105"/>
      <c r="L100" s="180"/>
    </row>
    <row r="101" spans="2:12" s="10" customFormat="1" ht="19.899999999999999" customHeight="1">
      <c r="B101" s="175"/>
      <c r="C101" s="105"/>
      <c r="D101" s="176" t="s">
        <v>131</v>
      </c>
      <c r="E101" s="177"/>
      <c r="F101" s="177"/>
      <c r="G101" s="177"/>
      <c r="H101" s="177"/>
      <c r="I101" s="178"/>
      <c r="J101" s="179">
        <f>J218</f>
        <v>0</v>
      </c>
      <c r="K101" s="105"/>
      <c r="L101" s="180"/>
    </row>
    <row r="102" spans="2:12" s="10" customFormat="1" ht="19.899999999999999" customHeight="1">
      <c r="B102" s="175"/>
      <c r="C102" s="105"/>
      <c r="D102" s="176" t="s">
        <v>132</v>
      </c>
      <c r="E102" s="177"/>
      <c r="F102" s="177"/>
      <c r="G102" s="177"/>
      <c r="H102" s="177"/>
      <c r="I102" s="178"/>
      <c r="J102" s="179">
        <f>J257</f>
        <v>0</v>
      </c>
      <c r="K102" s="105"/>
      <c r="L102" s="180"/>
    </row>
    <row r="103" spans="2:12" s="10" customFormat="1" ht="19.899999999999999" customHeight="1">
      <c r="B103" s="175"/>
      <c r="C103" s="105"/>
      <c r="D103" s="176" t="s">
        <v>133</v>
      </c>
      <c r="E103" s="177"/>
      <c r="F103" s="177"/>
      <c r="G103" s="177"/>
      <c r="H103" s="177"/>
      <c r="I103" s="178"/>
      <c r="J103" s="179">
        <f>J262</f>
        <v>0</v>
      </c>
      <c r="K103" s="105"/>
      <c r="L103" s="180"/>
    </row>
    <row r="104" spans="2:12" s="10" customFormat="1" ht="19.899999999999999" customHeight="1">
      <c r="B104" s="175"/>
      <c r="C104" s="105"/>
      <c r="D104" s="176" t="s">
        <v>134</v>
      </c>
      <c r="E104" s="177"/>
      <c r="F104" s="177"/>
      <c r="G104" s="177"/>
      <c r="H104" s="177"/>
      <c r="I104" s="178"/>
      <c r="J104" s="179">
        <f>J274</f>
        <v>0</v>
      </c>
      <c r="K104" s="105"/>
      <c r="L104" s="180"/>
    </row>
    <row r="105" spans="2:12" s="10" customFormat="1" ht="19.899999999999999" customHeight="1">
      <c r="B105" s="175"/>
      <c r="C105" s="105"/>
      <c r="D105" s="176" t="s">
        <v>135</v>
      </c>
      <c r="E105" s="177"/>
      <c r="F105" s="177"/>
      <c r="G105" s="177"/>
      <c r="H105" s="177"/>
      <c r="I105" s="178"/>
      <c r="J105" s="179">
        <f>J344</f>
        <v>0</v>
      </c>
      <c r="K105" s="105"/>
      <c r="L105" s="180"/>
    </row>
    <row r="106" spans="2:12" s="10" customFormat="1" ht="19.899999999999999" customHeight="1">
      <c r="B106" s="175"/>
      <c r="C106" s="105"/>
      <c r="D106" s="176" t="s">
        <v>136</v>
      </c>
      <c r="E106" s="177"/>
      <c r="F106" s="177"/>
      <c r="G106" s="177"/>
      <c r="H106" s="177"/>
      <c r="I106" s="178"/>
      <c r="J106" s="179">
        <f>J367</f>
        <v>0</v>
      </c>
      <c r="K106" s="105"/>
      <c r="L106" s="180"/>
    </row>
    <row r="107" spans="2:12" s="10" customFormat="1" ht="19.899999999999999" customHeight="1">
      <c r="B107" s="175"/>
      <c r="C107" s="105"/>
      <c r="D107" s="176" t="s">
        <v>137</v>
      </c>
      <c r="E107" s="177"/>
      <c r="F107" s="177"/>
      <c r="G107" s="177"/>
      <c r="H107" s="177"/>
      <c r="I107" s="178"/>
      <c r="J107" s="179">
        <f>J404</f>
        <v>0</v>
      </c>
      <c r="K107" s="105"/>
      <c r="L107" s="180"/>
    </row>
    <row r="108" spans="2:12" s="10" customFormat="1" ht="19.899999999999999" customHeight="1">
      <c r="B108" s="175"/>
      <c r="C108" s="105"/>
      <c r="D108" s="176" t="s">
        <v>138</v>
      </c>
      <c r="E108" s="177"/>
      <c r="F108" s="177"/>
      <c r="G108" s="177"/>
      <c r="H108" s="177"/>
      <c r="I108" s="178"/>
      <c r="J108" s="179">
        <f>J406</f>
        <v>0</v>
      </c>
      <c r="K108" s="105"/>
      <c r="L108" s="180"/>
    </row>
    <row r="109" spans="2:12" s="10" customFormat="1" ht="19.899999999999999" customHeight="1">
      <c r="B109" s="175"/>
      <c r="C109" s="105"/>
      <c r="D109" s="176" t="s">
        <v>139</v>
      </c>
      <c r="E109" s="177"/>
      <c r="F109" s="177"/>
      <c r="G109" s="177"/>
      <c r="H109" s="177"/>
      <c r="I109" s="178"/>
      <c r="J109" s="179">
        <f>J421</f>
        <v>0</v>
      </c>
      <c r="K109" s="105"/>
      <c r="L109" s="180"/>
    </row>
    <row r="110" spans="2:12" s="10" customFormat="1" ht="14.85" customHeight="1">
      <c r="B110" s="175"/>
      <c r="C110" s="105"/>
      <c r="D110" s="176" t="s">
        <v>140</v>
      </c>
      <c r="E110" s="177"/>
      <c r="F110" s="177"/>
      <c r="G110" s="177"/>
      <c r="H110" s="177"/>
      <c r="I110" s="178"/>
      <c r="J110" s="179">
        <f>J426</f>
        <v>0</v>
      </c>
      <c r="K110" s="105"/>
      <c r="L110" s="180"/>
    </row>
    <row r="111" spans="2:12" s="10" customFormat="1" ht="19.899999999999999" customHeight="1">
      <c r="B111" s="175"/>
      <c r="C111" s="105"/>
      <c r="D111" s="176" t="s">
        <v>141</v>
      </c>
      <c r="E111" s="177"/>
      <c r="F111" s="177"/>
      <c r="G111" s="177"/>
      <c r="H111" s="177"/>
      <c r="I111" s="178"/>
      <c r="J111" s="179">
        <f>J432</f>
        <v>0</v>
      </c>
      <c r="K111" s="105"/>
      <c r="L111" s="180"/>
    </row>
    <row r="112" spans="2:12" s="9" customFormat="1" ht="24.95" customHeight="1">
      <c r="B112" s="168"/>
      <c r="C112" s="169"/>
      <c r="D112" s="170" t="s">
        <v>142</v>
      </c>
      <c r="E112" s="171"/>
      <c r="F112" s="171"/>
      <c r="G112" s="171"/>
      <c r="H112" s="171"/>
      <c r="I112" s="172"/>
      <c r="J112" s="173">
        <f>J434</f>
        <v>0</v>
      </c>
      <c r="K112" s="169"/>
      <c r="L112" s="174"/>
    </row>
    <row r="113" spans="1:31" s="9" customFormat="1" ht="24.95" customHeight="1">
      <c r="B113" s="168"/>
      <c r="C113" s="169"/>
      <c r="D113" s="170" t="s">
        <v>143</v>
      </c>
      <c r="E113" s="171"/>
      <c r="F113" s="171"/>
      <c r="G113" s="171"/>
      <c r="H113" s="171"/>
      <c r="I113" s="172"/>
      <c r="J113" s="173">
        <f>J435</f>
        <v>0</v>
      </c>
      <c r="K113" s="169"/>
      <c r="L113" s="174"/>
    </row>
    <row r="114" spans="1:31" s="10" customFormat="1" ht="19.899999999999999" customHeight="1">
      <c r="B114" s="175"/>
      <c r="C114" s="105"/>
      <c r="D114" s="176" t="s">
        <v>144</v>
      </c>
      <c r="E114" s="177"/>
      <c r="F114" s="177"/>
      <c r="G114" s="177"/>
      <c r="H114" s="177"/>
      <c r="I114" s="178"/>
      <c r="J114" s="179">
        <f>J436</f>
        <v>0</v>
      </c>
      <c r="K114" s="105"/>
      <c r="L114" s="180"/>
    </row>
    <row r="115" spans="1:31" s="10" customFormat="1" ht="19.899999999999999" customHeight="1">
      <c r="B115" s="175"/>
      <c r="C115" s="105"/>
      <c r="D115" s="176" t="s">
        <v>145</v>
      </c>
      <c r="E115" s="177"/>
      <c r="F115" s="177"/>
      <c r="G115" s="177"/>
      <c r="H115" s="177"/>
      <c r="I115" s="178"/>
      <c r="J115" s="179">
        <f>J489</f>
        <v>0</v>
      </c>
      <c r="K115" s="105"/>
      <c r="L115" s="180"/>
    </row>
    <row r="116" spans="1:31" s="10" customFormat="1" ht="19.899999999999999" customHeight="1">
      <c r="B116" s="175"/>
      <c r="C116" s="105"/>
      <c r="D116" s="176" t="s">
        <v>146</v>
      </c>
      <c r="E116" s="177"/>
      <c r="F116" s="177"/>
      <c r="G116" s="177"/>
      <c r="H116" s="177"/>
      <c r="I116" s="178"/>
      <c r="J116" s="179">
        <f>J543</f>
        <v>0</v>
      </c>
      <c r="K116" s="105"/>
      <c r="L116" s="180"/>
    </row>
    <row r="117" spans="1:31" s="10" customFormat="1" ht="19.899999999999999" customHeight="1">
      <c r="B117" s="175"/>
      <c r="C117" s="105"/>
      <c r="D117" s="176" t="s">
        <v>147</v>
      </c>
      <c r="E117" s="177"/>
      <c r="F117" s="177"/>
      <c r="G117" s="177"/>
      <c r="H117" s="177"/>
      <c r="I117" s="178"/>
      <c r="J117" s="179">
        <f>J593</f>
        <v>0</v>
      </c>
      <c r="K117" s="105"/>
      <c r="L117" s="180"/>
    </row>
    <row r="118" spans="1:31" s="10" customFormat="1" ht="19.899999999999999" customHeight="1">
      <c r="B118" s="175"/>
      <c r="C118" s="105"/>
      <c r="D118" s="176" t="s">
        <v>148</v>
      </c>
      <c r="E118" s="177"/>
      <c r="F118" s="177"/>
      <c r="G118" s="177"/>
      <c r="H118" s="177"/>
      <c r="I118" s="178"/>
      <c r="J118" s="179">
        <f>J619</f>
        <v>0</v>
      </c>
      <c r="K118" s="105"/>
      <c r="L118" s="180"/>
    </row>
    <row r="119" spans="1:31" s="10" customFormat="1" ht="19.899999999999999" customHeight="1">
      <c r="B119" s="175"/>
      <c r="C119" s="105"/>
      <c r="D119" s="176" t="s">
        <v>149</v>
      </c>
      <c r="E119" s="177"/>
      <c r="F119" s="177"/>
      <c r="G119" s="177"/>
      <c r="H119" s="177"/>
      <c r="I119" s="178"/>
      <c r="J119" s="179">
        <f>J635</f>
        <v>0</v>
      </c>
      <c r="K119" s="105"/>
      <c r="L119" s="180"/>
    </row>
    <row r="120" spans="1:31" s="10" customFormat="1" ht="19.899999999999999" customHeight="1">
      <c r="B120" s="175"/>
      <c r="C120" s="105"/>
      <c r="D120" s="176" t="s">
        <v>150</v>
      </c>
      <c r="E120" s="177"/>
      <c r="F120" s="177"/>
      <c r="G120" s="177"/>
      <c r="H120" s="177"/>
      <c r="I120" s="178"/>
      <c r="J120" s="179">
        <f>J639</f>
        <v>0</v>
      </c>
      <c r="K120" s="105"/>
      <c r="L120" s="180"/>
    </row>
    <row r="121" spans="1:31" s="10" customFormat="1" ht="19.899999999999999" customHeight="1">
      <c r="B121" s="175"/>
      <c r="C121" s="105"/>
      <c r="D121" s="176" t="s">
        <v>151</v>
      </c>
      <c r="E121" s="177"/>
      <c r="F121" s="177"/>
      <c r="G121" s="177"/>
      <c r="H121" s="177"/>
      <c r="I121" s="178"/>
      <c r="J121" s="179">
        <f>J678</f>
        <v>0</v>
      </c>
      <c r="K121" s="105"/>
      <c r="L121" s="180"/>
    </row>
    <row r="122" spans="1:31" s="10" customFormat="1" ht="19.899999999999999" customHeight="1">
      <c r="B122" s="175"/>
      <c r="C122" s="105"/>
      <c r="D122" s="176" t="s">
        <v>152</v>
      </c>
      <c r="E122" s="177"/>
      <c r="F122" s="177"/>
      <c r="G122" s="177"/>
      <c r="H122" s="177"/>
      <c r="I122" s="178"/>
      <c r="J122" s="179">
        <f>J683</f>
        <v>0</v>
      </c>
      <c r="K122" s="105"/>
      <c r="L122" s="180"/>
    </row>
    <row r="123" spans="1:31" s="10" customFormat="1" ht="19.899999999999999" customHeight="1">
      <c r="B123" s="175"/>
      <c r="C123" s="105"/>
      <c r="D123" s="176" t="s">
        <v>153</v>
      </c>
      <c r="E123" s="177"/>
      <c r="F123" s="177"/>
      <c r="G123" s="177"/>
      <c r="H123" s="177"/>
      <c r="I123" s="178"/>
      <c r="J123" s="179">
        <f>J704</f>
        <v>0</v>
      </c>
      <c r="K123" s="105"/>
      <c r="L123" s="180"/>
    </row>
    <row r="124" spans="1:31" s="10" customFormat="1" ht="19.899999999999999" customHeight="1">
      <c r="B124" s="175"/>
      <c r="C124" s="105"/>
      <c r="D124" s="176" t="s">
        <v>154</v>
      </c>
      <c r="E124" s="177"/>
      <c r="F124" s="177"/>
      <c r="G124" s="177"/>
      <c r="H124" s="177"/>
      <c r="I124" s="178"/>
      <c r="J124" s="179">
        <f>J761</f>
        <v>0</v>
      </c>
      <c r="K124" s="105"/>
      <c r="L124" s="180"/>
    </row>
    <row r="125" spans="1:31" s="9" customFormat="1" ht="24.95" customHeight="1">
      <c r="B125" s="168"/>
      <c r="C125" s="169"/>
      <c r="D125" s="170" t="s">
        <v>155</v>
      </c>
      <c r="E125" s="171"/>
      <c r="F125" s="171"/>
      <c r="G125" s="171"/>
      <c r="H125" s="171"/>
      <c r="I125" s="172"/>
      <c r="J125" s="173">
        <f>J844</f>
        <v>0</v>
      </c>
      <c r="K125" s="169"/>
      <c r="L125" s="174"/>
    </row>
    <row r="126" spans="1:31" s="10" customFormat="1" ht="19.899999999999999" customHeight="1">
      <c r="B126" s="175"/>
      <c r="C126" s="105"/>
      <c r="D126" s="176" t="s">
        <v>156</v>
      </c>
      <c r="E126" s="177"/>
      <c r="F126" s="177"/>
      <c r="G126" s="177"/>
      <c r="H126" s="177"/>
      <c r="I126" s="178"/>
      <c r="J126" s="179">
        <f>J845</f>
        <v>0</v>
      </c>
      <c r="K126" s="105"/>
      <c r="L126" s="180"/>
    </row>
    <row r="127" spans="1:31" s="2" customFormat="1" ht="21.75" customHeight="1">
      <c r="A127" s="35"/>
      <c r="B127" s="36"/>
      <c r="C127" s="37"/>
      <c r="D127" s="37"/>
      <c r="E127" s="37"/>
      <c r="F127" s="37"/>
      <c r="G127" s="37"/>
      <c r="H127" s="37"/>
      <c r="I127" s="123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6.95" customHeight="1">
      <c r="A128" s="35"/>
      <c r="B128" s="55"/>
      <c r="C128" s="56"/>
      <c r="D128" s="56"/>
      <c r="E128" s="56"/>
      <c r="F128" s="56"/>
      <c r="G128" s="56"/>
      <c r="H128" s="56"/>
      <c r="I128" s="159"/>
      <c r="J128" s="56"/>
      <c r="K128" s="56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32" spans="1:31" s="2" customFormat="1" ht="6.95" customHeight="1">
      <c r="A132" s="35"/>
      <c r="B132" s="57"/>
      <c r="C132" s="58"/>
      <c r="D132" s="58"/>
      <c r="E132" s="58"/>
      <c r="F132" s="58"/>
      <c r="G132" s="58"/>
      <c r="H132" s="58"/>
      <c r="I132" s="162"/>
      <c r="J132" s="58"/>
      <c r="K132" s="58"/>
      <c r="L132" s="52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pans="1:31" s="2" customFormat="1" ht="24.95" customHeight="1">
      <c r="A133" s="35"/>
      <c r="B133" s="36"/>
      <c r="C133" s="24" t="s">
        <v>157</v>
      </c>
      <c r="D133" s="37"/>
      <c r="E133" s="37"/>
      <c r="F133" s="37"/>
      <c r="G133" s="37"/>
      <c r="H133" s="37"/>
      <c r="I133" s="123"/>
      <c r="J133" s="37"/>
      <c r="K133" s="37"/>
      <c r="L133" s="52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pans="1:31" s="2" customFormat="1" ht="6.95" customHeight="1">
      <c r="A134" s="35"/>
      <c r="B134" s="36"/>
      <c r="C134" s="37"/>
      <c r="D134" s="37"/>
      <c r="E134" s="37"/>
      <c r="F134" s="37"/>
      <c r="G134" s="37"/>
      <c r="H134" s="37"/>
      <c r="I134" s="123"/>
      <c r="J134" s="37"/>
      <c r="K134" s="37"/>
      <c r="L134" s="52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pans="1:31" s="2" customFormat="1" ht="12" customHeight="1">
      <c r="A135" s="35"/>
      <c r="B135" s="36"/>
      <c r="C135" s="30" t="s">
        <v>16</v>
      </c>
      <c r="D135" s="37"/>
      <c r="E135" s="37"/>
      <c r="F135" s="37"/>
      <c r="G135" s="37"/>
      <c r="H135" s="37"/>
      <c r="I135" s="123"/>
      <c r="J135" s="37"/>
      <c r="K135" s="37"/>
      <c r="L135" s="52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pans="1:31" s="2" customFormat="1" ht="23.25" customHeight="1">
      <c r="A136" s="35"/>
      <c r="B136" s="36"/>
      <c r="C136" s="37"/>
      <c r="D136" s="37"/>
      <c r="E136" s="331" t="str">
        <f>E7</f>
        <v>Fakultní nemocnice Olomouc -  Stavební úpravy objektu U – Klinika psychiatrie</v>
      </c>
      <c r="F136" s="332"/>
      <c r="G136" s="332"/>
      <c r="H136" s="332"/>
      <c r="I136" s="123"/>
      <c r="J136" s="37"/>
      <c r="K136" s="37"/>
      <c r="L136" s="52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pans="1:31" s="2" customFormat="1" ht="12" customHeight="1">
      <c r="A137" s="35"/>
      <c r="B137" s="36"/>
      <c r="C137" s="30" t="s">
        <v>119</v>
      </c>
      <c r="D137" s="37"/>
      <c r="E137" s="37"/>
      <c r="F137" s="37"/>
      <c r="G137" s="37"/>
      <c r="H137" s="37"/>
      <c r="I137" s="123"/>
      <c r="J137" s="37"/>
      <c r="K137" s="37"/>
      <c r="L137" s="52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  <row r="138" spans="1:31" s="2" customFormat="1" ht="16.5" customHeight="1">
      <c r="A138" s="35"/>
      <c r="B138" s="36"/>
      <c r="C138" s="37"/>
      <c r="D138" s="37"/>
      <c r="E138" s="324" t="str">
        <f>E9</f>
        <v>D.1.01.1 - Stavebně konstrukční část a PBŘ</v>
      </c>
      <c r="F138" s="330"/>
      <c r="G138" s="330"/>
      <c r="H138" s="330"/>
      <c r="I138" s="123"/>
      <c r="J138" s="37"/>
      <c r="K138" s="37"/>
      <c r="L138" s="52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  <row r="139" spans="1:31" s="2" customFormat="1" ht="6.95" customHeight="1">
      <c r="A139" s="35"/>
      <c r="B139" s="36"/>
      <c r="C139" s="37"/>
      <c r="D139" s="37"/>
      <c r="E139" s="37"/>
      <c r="F139" s="37"/>
      <c r="G139" s="37"/>
      <c r="H139" s="37"/>
      <c r="I139" s="123"/>
      <c r="J139" s="37"/>
      <c r="K139" s="37"/>
      <c r="L139" s="52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  <row r="140" spans="1:31" s="2" customFormat="1" ht="12" customHeight="1">
      <c r="A140" s="35"/>
      <c r="B140" s="36"/>
      <c r="C140" s="30" t="s">
        <v>20</v>
      </c>
      <c r="D140" s="37"/>
      <c r="E140" s="37"/>
      <c r="F140" s="28" t="str">
        <f>F12</f>
        <v xml:space="preserve"> </v>
      </c>
      <c r="G140" s="37"/>
      <c r="H140" s="37"/>
      <c r="I140" s="124" t="s">
        <v>22</v>
      </c>
      <c r="J140" s="67" t="str">
        <f>IF(J12="","",J12)</f>
        <v>25. 3. 2020</v>
      </c>
      <c r="K140" s="37"/>
      <c r="L140" s="52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</row>
    <row r="141" spans="1:31" s="2" customFormat="1" ht="6.95" customHeight="1">
      <c r="A141" s="35"/>
      <c r="B141" s="36"/>
      <c r="C141" s="37"/>
      <c r="D141" s="37"/>
      <c r="E141" s="37"/>
      <c r="F141" s="37"/>
      <c r="G141" s="37"/>
      <c r="H141" s="37"/>
      <c r="I141" s="123"/>
      <c r="J141" s="37"/>
      <c r="K141" s="37"/>
      <c r="L141" s="52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  <row r="142" spans="1:31" s="2" customFormat="1" ht="15.2" customHeight="1">
      <c r="A142" s="35"/>
      <c r="B142" s="36"/>
      <c r="C142" s="30" t="s">
        <v>24</v>
      </c>
      <c r="D142" s="37"/>
      <c r="E142" s="37"/>
      <c r="F142" s="28" t="str">
        <f>E15</f>
        <v xml:space="preserve"> </v>
      </c>
      <c r="G142" s="37"/>
      <c r="H142" s="37"/>
      <c r="I142" s="124" t="s">
        <v>29</v>
      </c>
      <c r="J142" s="33" t="str">
        <f>E21</f>
        <v xml:space="preserve"> </v>
      </c>
      <c r="K142" s="37"/>
      <c r="L142" s="52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</row>
    <row r="143" spans="1:31" s="2" customFormat="1" ht="15.2" customHeight="1">
      <c r="A143" s="35"/>
      <c r="B143" s="36"/>
      <c r="C143" s="30" t="s">
        <v>27</v>
      </c>
      <c r="D143" s="37"/>
      <c r="E143" s="37"/>
      <c r="F143" s="28" t="str">
        <f>IF(E18="","",E18)</f>
        <v>Vyplň údaj</v>
      </c>
      <c r="G143" s="37"/>
      <c r="H143" s="37"/>
      <c r="I143" s="124" t="s">
        <v>31</v>
      </c>
      <c r="J143" s="33" t="str">
        <f>E24</f>
        <v xml:space="preserve"> </v>
      </c>
      <c r="K143" s="37"/>
      <c r="L143" s="52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</row>
    <row r="144" spans="1:31" s="2" customFormat="1" ht="10.35" customHeight="1">
      <c r="A144" s="35"/>
      <c r="B144" s="36"/>
      <c r="C144" s="37"/>
      <c r="D144" s="37"/>
      <c r="E144" s="37"/>
      <c r="F144" s="37"/>
      <c r="G144" s="37"/>
      <c r="H144" s="37"/>
      <c r="I144" s="123"/>
      <c r="J144" s="37"/>
      <c r="K144" s="37"/>
      <c r="L144" s="52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</row>
    <row r="145" spans="1:65" s="11" customFormat="1" ht="29.25" customHeight="1">
      <c r="A145" s="181"/>
      <c r="B145" s="182"/>
      <c r="C145" s="183" t="s">
        <v>158</v>
      </c>
      <c r="D145" s="184" t="s">
        <v>58</v>
      </c>
      <c r="E145" s="184" t="s">
        <v>54</v>
      </c>
      <c r="F145" s="184" t="s">
        <v>55</v>
      </c>
      <c r="G145" s="184" t="s">
        <v>159</v>
      </c>
      <c r="H145" s="184" t="s">
        <v>160</v>
      </c>
      <c r="I145" s="185" t="s">
        <v>161</v>
      </c>
      <c r="J145" s="184" t="s">
        <v>124</v>
      </c>
      <c r="K145" s="186" t="s">
        <v>162</v>
      </c>
      <c r="L145" s="187"/>
      <c r="M145" s="76" t="s">
        <v>1</v>
      </c>
      <c r="N145" s="77" t="s">
        <v>37</v>
      </c>
      <c r="O145" s="77" t="s">
        <v>163</v>
      </c>
      <c r="P145" s="77" t="s">
        <v>164</v>
      </c>
      <c r="Q145" s="77" t="s">
        <v>165</v>
      </c>
      <c r="R145" s="77" t="s">
        <v>166</v>
      </c>
      <c r="S145" s="77" t="s">
        <v>167</v>
      </c>
      <c r="T145" s="78" t="s">
        <v>168</v>
      </c>
      <c r="U145" s="181"/>
      <c r="V145" s="181"/>
      <c r="W145" s="181"/>
      <c r="X145" s="181"/>
      <c r="Y145" s="181"/>
      <c r="Z145" s="181"/>
      <c r="AA145" s="181"/>
      <c r="AB145" s="181"/>
      <c r="AC145" s="181"/>
      <c r="AD145" s="181"/>
      <c r="AE145" s="181"/>
    </row>
    <row r="146" spans="1:65" s="2" customFormat="1" ht="22.9" customHeight="1">
      <c r="A146" s="35"/>
      <c r="B146" s="36"/>
      <c r="C146" s="83" t="s">
        <v>169</v>
      </c>
      <c r="D146" s="37"/>
      <c r="E146" s="37"/>
      <c r="F146" s="37"/>
      <c r="G146" s="37"/>
      <c r="H146" s="37"/>
      <c r="I146" s="123"/>
      <c r="J146" s="188">
        <f>BK146</f>
        <v>0</v>
      </c>
      <c r="K146" s="37"/>
      <c r="L146" s="40"/>
      <c r="M146" s="79"/>
      <c r="N146" s="189"/>
      <c r="O146" s="80"/>
      <c r="P146" s="190">
        <f>P147+P434+P435+P844</f>
        <v>0</v>
      </c>
      <c r="Q146" s="80"/>
      <c r="R146" s="190">
        <f>R147+R434+R435+R844</f>
        <v>43.379370790000003</v>
      </c>
      <c r="S146" s="80"/>
      <c r="T146" s="191">
        <f>T147+T434+T435+T844</f>
        <v>5.8430249999999999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72</v>
      </c>
      <c r="AU146" s="18" t="s">
        <v>126</v>
      </c>
      <c r="BK146" s="192">
        <f>BK147+BK434+BK435+BK844</f>
        <v>0</v>
      </c>
    </row>
    <row r="147" spans="1:65" s="12" customFormat="1" ht="25.9" customHeight="1">
      <c r="B147" s="193"/>
      <c r="C147" s="194"/>
      <c r="D147" s="195" t="s">
        <v>72</v>
      </c>
      <c r="E147" s="196" t="s">
        <v>170</v>
      </c>
      <c r="F147" s="196" t="s">
        <v>171</v>
      </c>
      <c r="G147" s="194"/>
      <c r="H147" s="194"/>
      <c r="I147" s="197"/>
      <c r="J147" s="198">
        <f>BK147</f>
        <v>0</v>
      </c>
      <c r="K147" s="194"/>
      <c r="L147" s="199"/>
      <c r="M147" s="200"/>
      <c r="N147" s="201"/>
      <c r="O147" s="201"/>
      <c r="P147" s="202">
        <f>P148+P180+P213+P218+P257+P262+P274+P344+P367+P404+P406+P421+P432</f>
        <v>0</v>
      </c>
      <c r="Q147" s="201"/>
      <c r="R147" s="202">
        <f>R148+R180+R213+R218+R257+R262+R274+R344+R367+R404+R406+R421+R432</f>
        <v>39.85918058</v>
      </c>
      <c r="S147" s="201"/>
      <c r="T147" s="203">
        <f>T148+T180+T213+T218+T257+T262+T274+T344+T367+T404+T406+T421+T432</f>
        <v>4.7769539999999999</v>
      </c>
      <c r="AR147" s="204" t="s">
        <v>81</v>
      </c>
      <c r="AT147" s="205" t="s">
        <v>72</v>
      </c>
      <c r="AU147" s="205" t="s">
        <v>73</v>
      </c>
      <c r="AY147" s="204" t="s">
        <v>172</v>
      </c>
      <c r="BK147" s="206">
        <f>BK148+BK180+BK213+BK218+BK257+BK262+BK274+BK344+BK367+BK404+BK406+BK421+BK432</f>
        <v>0</v>
      </c>
    </row>
    <row r="148" spans="1:65" s="12" customFormat="1" ht="22.9" customHeight="1">
      <c r="B148" s="193"/>
      <c r="C148" s="194"/>
      <c r="D148" s="195" t="s">
        <v>72</v>
      </c>
      <c r="E148" s="207" t="s">
        <v>81</v>
      </c>
      <c r="F148" s="207" t="s">
        <v>173</v>
      </c>
      <c r="G148" s="194"/>
      <c r="H148" s="194"/>
      <c r="I148" s="197"/>
      <c r="J148" s="208">
        <f>BK148</f>
        <v>0</v>
      </c>
      <c r="K148" s="194"/>
      <c r="L148" s="199"/>
      <c r="M148" s="200"/>
      <c r="N148" s="201"/>
      <c r="O148" s="201"/>
      <c r="P148" s="202">
        <f>SUM(P149:P179)</f>
        <v>0</v>
      </c>
      <c r="Q148" s="201"/>
      <c r="R148" s="202">
        <f>SUM(R149:R179)</f>
        <v>1.107</v>
      </c>
      <c r="S148" s="201"/>
      <c r="T148" s="203">
        <f>SUM(T149:T179)</f>
        <v>0</v>
      </c>
      <c r="AR148" s="204" t="s">
        <v>81</v>
      </c>
      <c r="AT148" s="205" t="s">
        <v>72</v>
      </c>
      <c r="AU148" s="205" t="s">
        <v>81</v>
      </c>
      <c r="AY148" s="204" t="s">
        <v>172</v>
      </c>
      <c r="BK148" s="206">
        <f>SUM(BK149:BK179)</f>
        <v>0</v>
      </c>
    </row>
    <row r="149" spans="1:65" s="2" customFormat="1" ht="21.75" customHeight="1">
      <c r="A149" s="35"/>
      <c r="B149" s="36"/>
      <c r="C149" s="209" t="s">
        <v>81</v>
      </c>
      <c r="D149" s="209" t="s">
        <v>174</v>
      </c>
      <c r="E149" s="210" t="s">
        <v>175</v>
      </c>
      <c r="F149" s="211" t="s">
        <v>176</v>
      </c>
      <c r="G149" s="212" t="s">
        <v>177</v>
      </c>
      <c r="H149" s="213">
        <v>31.212</v>
      </c>
      <c r="I149" s="214"/>
      <c r="J149" s="215">
        <f>ROUND(I149*H149,2)</f>
        <v>0</v>
      </c>
      <c r="K149" s="211" t="s">
        <v>178</v>
      </c>
      <c r="L149" s="40"/>
      <c r="M149" s="216" t="s">
        <v>1</v>
      </c>
      <c r="N149" s="217" t="s">
        <v>38</v>
      </c>
      <c r="O149" s="72"/>
      <c r="P149" s="218">
        <f>O149*H149</f>
        <v>0</v>
      </c>
      <c r="Q149" s="218">
        <v>0</v>
      </c>
      <c r="R149" s="218">
        <f>Q149*H149</f>
        <v>0</v>
      </c>
      <c r="S149" s="218">
        <v>0</v>
      </c>
      <c r="T149" s="219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0" t="s">
        <v>179</v>
      </c>
      <c r="AT149" s="220" t="s">
        <v>174</v>
      </c>
      <c r="AU149" s="220" t="s">
        <v>83</v>
      </c>
      <c r="AY149" s="18" t="s">
        <v>172</v>
      </c>
      <c r="BE149" s="221">
        <f>IF(N149="základní",J149,0)</f>
        <v>0</v>
      </c>
      <c r="BF149" s="221">
        <f>IF(N149="snížená",J149,0)</f>
        <v>0</v>
      </c>
      <c r="BG149" s="221">
        <f>IF(N149="zákl. přenesená",J149,0)</f>
        <v>0</v>
      </c>
      <c r="BH149" s="221">
        <f>IF(N149="sníž. přenesená",J149,0)</f>
        <v>0</v>
      </c>
      <c r="BI149" s="221">
        <f>IF(N149="nulová",J149,0)</f>
        <v>0</v>
      </c>
      <c r="BJ149" s="18" t="s">
        <v>81</v>
      </c>
      <c r="BK149" s="221">
        <f>ROUND(I149*H149,2)</f>
        <v>0</v>
      </c>
      <c r="BL149" s="18" t="s">
        <v>179</v>
      </c>
      <c r="BM149" s="220" t="s">
        <v>83</v>
      </c>
    </row>
    <row r="150" spans="1:65" s="13" customFormat="1">
      <c r="B150" s="222"/>
      <c r="C150" s="223"/>
      <c r="D150" s="224" t="s">
        <v>180</v>
      </c>
      <c r="E150" s="225" t="s">
        <v>1</v>
      </c>
      <c r="F150" s="226" t="s">
        <v>181</v>
      </c>
      <c r="G150" s="223"/>
      <c r="H150" s="225" t="s">
        <v>1</v>
      </c>
      <c r="I150" s="227"/>
      <c r="J150" s="223"/>
      <c r="K150" s="223"/>
      <c r="L150" s="228"/>
      <c r="M150" s="229"/>
      <c r="N150" s="230"/>
      <c r="O150" s="230"/>
      <c r="P150" s="230"/>
      <c r="Q150" s="230"/>
      <c r="R150" s="230"/>
      <c r="S150" s="230"/>
      <c r="T150" s="231"/>
      <c r="AT150" s="232" t="s">
        <v>180</v>
      </c>
      <c r="AU150" s="232" t="s">
        <v>83</v>
      </c>
      <c r="AV150" s="13" t="s">
        <v>81</v>
      </c>
      <c r="AW150" s="13" t="s">
        <v>30</v>
      </c>
      <c r="AX150" s="13" t="s">
        <v>73</v>
      </c>
      <c r="AY150" s="232" t="s">
        <v>172</v>
      </c>
    </row>
    <row r="151" spans="1:65" s="14" customFormat="1">
      <c r="B151" s="233"/>
      <c r="C151" s="234"/>
      <c r="D151" s="224" t="s">
        <v>180</v>
      </c>
      <c r="E151" s="235" t="s">
        <v>1</v>
      </c>
      <c r="F151" s="236" t="s">
        <v>182</v>
      </c>
      <c r="G151" s="234"/>
      <c r="H151" s="237">
        <v>11.34</v>
      </c>
      <c r="I151" s="238"/>
      <c r="J151" s="234"/>
      <c r="K151" s="234"/>
      <c r="L151" s="239"/>
      <c r="M151" s="240"/>
      <c r="N151" s="241"/>
      <c r="O151" s="241"/>
      <c r="P151" s="241"/>
      <c r="Q151" s="241"/>
      <c r="R151" s="241"/>
      <c r="S151" s="241"/>
      <c r="T151" s="242"/>
      <c r="AT151" s="243" t="s">
        <v>180</v>
      </c>
      <c r="AU151" s="243" t="s">
        <v>83</v>
      </c>
      <c r="AV151" s="14" t="s">
        <v>83</v>
      </c>
      <c r="AW151" s="14" t="s">
        <v>30</v>
      </c>
      <c r="AX151" s="14" t="s">
        <v>73</v>
      </c>
      <c r="AY151" s="243" t="s">
        <v>172</v>
      </c>
    </row>
    <row r="152" spans="1:65" s="14" customFormat="1">
      <c r="B152" s="233"/>
      <c r="C152" s="234"/>
      <c r="D152" s="224" t="s">
        <v>180</v>
      </c>
      <c r="E152" s="235" t="s">
        <v>1</v>
      </c>
      <c r="F152" s="236" t="s">
        <v>183</v>
      </c>
      <c r="G152" s="234"/>
      <c r="H152" s="237">
        <v>0.32400000000000001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AT152" s="243" t="s">
        <v>180</v>
      </c>
      <c r="AU152" s="243" t="s">
        <v>83</v>
      </c>
      <c r="AV152" s="14" t="s">
        <v>83</v>
      </c>
      <c r="AW152" s="14" t="s">
        <v>30</v>
      </c>
      <c r="AX152" s="14" t="s">
        <v>73</v>
      </c>
      <c r="AY152" s="243" t="s">
        <v>172</v>
      </c>
    </row>
    <row r="153" spans="1:65" s="14" customFormat="1">
      <c r="B153" s="233"/>
      <c r="C153" s="234"/>
      <c r="D153" s="224" t="s">
        <v>180</v>
      </c>
      <c r="E153" s="235" t="s">
        <v>1</v>
      </c>
      <c r="F153" s="236" t="s">
        <v>184</v>
      </c>
      <c r="G153" s="234"/>
      <c r="H153" s="237">
        <v>0.91800000000000004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AT153" s="243" t="s">
        <v>180</v>
      </c>
      <c r="AU153" s="243" t="s">
        <v>83</v>
      </c>
      <c r="AV153" s="14" t="s">
        <v>83</v>
      </c>
      <c r="AW153" s="14" t="s">
        <v>30</v>
      </c>
      <c r="AX153" s="14" t="s">
        <v>73</v>
      </c>
      <c r="AY153" s="243" t="s">
        <v>172</v>
      </c>
    </row>
    <row r="154" spans="1:65" s="14" customFormat="1">
      <c r="B154" s="233"/>
      <c r="C154" s="234"/>
      <c r="D154" s="224" t="s">
        <v>180</v>
      </c>
      <c r="E154" s="235" t="s">
        <v>1</v>
      </c>
      <c r="F154" s="236" t="s">
        <v>185</v>
      </c>
      <c r="G154" s="234"/>
      <c r="H154" s="237">
        <v>18.63</v>
      </c>
      <c r="I154" s="238"/>
      <c r="J154" s="234"/>
      <c r="K154" s="234"/>
      <c r="L154" s="239"/>
      <c r="M154" s="240"/>
      <c r="N154" s="241"/>
      <c r="O154" s="241"/>
      <c r="P154" s="241"/>
      <c r="Q154" s="241"/>
      <c r="R154" s="241"/>
      <c r="S154" s="241"/>
      <c r="T154" s="242"/>
      <c r="AT154" s="243" t="s">
        <v>180</v>
      </c>
      <c r="AU154" s="243" t="s">
        <v>83</v>
      </c>
      <c r="AV154" s="14" t="s">
        <v>83</v>
      </c>
      <c r="AW154" s="14" t="s">
        <v>30</v>
      </c>
      <c r="AX154" s="14" t="s">
        <v>73</v>
      </c>
      <c r="AY154" s="243" t="s">
        <v>172</v>
      </c>
    </row>
    <row r="155" spans="1:65" s="15" customFormat="1">
      <c r="B155" s="244"/>
      <c r="C155" s="245"/>
      <c r="D155" s="224" t="s">
        <v>180</v>
      </c>
      <c r="E155" s="246" t="s">
        <v>1</v>
      </c>
      <c r="F155" s="247" t="s">
        <v>186</v>
      </c>
      <c r="G155" s="245"/>
      <c r="H155" s="248">
        <v>31.211999999999996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AT155" s="254" t="s">
        <v>180</v>
      </c>
      <c r="AU155" s="254" t="s">
        <v>83</v>
      </c>
      <c r="AV155" s="15" t="s">
        <v>179</v>
      </c>
      <c r="AW155" s="15" t="s">
        <v>30</v>
      </c>
      <c r="AX155" s="15" t="s">
        <v>81</v>
      </c>
      <c r="AY155" s="254" t="s">
        <v>172</v>
      </c>
    </row>
    <row r="156" spans="1:65" s="2" customFormat="1" ht="21.75" customHeight="1">
      <c r="A156" s="35"/>
      <c r="B156" s="36"/>
      <c r="C156" s="209" t="s">
        <v>83</v>
      </c>
      <c r="D156" s="209" t="s">
        <v>174</v>
      </c>
      <c r="E156" s="210" t="s">
        <v>187</v>
      </c>
      <c r="F156" s="211" t="s">
        <v>188</v>
      </c>
      <c r="G156" s="212" t="s">
        <v>177</v>
      </c>
      <c r="H156" s="213">
        <v>8.3640000000000008</v>
      </c>
      <c r="I156" s="214"/>
      <c r="J156" s="215">
        <f>ROUND(I156*H156,2)</f>
        <v>0</v>
      </c>
      <c r="K156" s="211" t="s">
        <v>178</v>
      </c>
      <c r="L156" s="40"/>
      <c r="M156" s="216" t="s">
        <v>1</v>
      </c>
      <c r="N156" s="217" t="s">
        <v>38</v>
      </c>
      <c r="O156" s="72"/>
      <c r="P156" s="218">
        <f>O156*H156</f>
        <v>0</v>
      </c>
      <c r="Q156" s="218">
        <v>0</v>
      </c>
      <c r="R156" s="218">
        <f>Q156*H156</f>
        <v>0</v>
      </c>
      <c r="S156" s="218">
        <v>0</v>
      </c>
      <c r="T156" s="219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0" t="s">
        <v>179</v>
      </c>
      <c r="AT156" s="220" t="s">
        <v>174</v>
      </c>
      <c r="AU156" s="220" t="s">
        <v>83</v>
      </c>
      <c r="AY156" s="18" t="s">
        <v>172</v>
      </c>
      <c r="BE156" s="221">
        <f>IF(N156="základní",J156,0)</f>
        <v>0</v>
      </c>
      <c r="BF156" s="221">
        <f>IF(N156="snížená",J156,0)</f>
        <v>0</v>
      </c>
      <c r="BG156" s="221">
        <f>IF(N156="zákl. přenesená",J156,0)</f>
        <v>0</v>
      </c>
      <c r="BH156" s="221">
        <f>IF(N156="sníž. přenesená",J156,0)</f>
        <v>0</v>
      </c>
      <c r="BI156" s="221">
        <f>IF(N156="nulová",J156,0)</f>
        <v>0</v>
      </c>
      <c r="BJ156" s="18" t="s">
        <v>81</v>
      </c>
      <c r="BK156" s="221">
        <f>ROUND(I156*H156,2)</f>
        <v>0</v>
      </c>
      <c r="BL156" s="18" t="s">
        <v>179</v>
      </c>
      <c r="BM156" s="220" t="s">
        <v>189</v>
      </c>
    </row>
    <row r="157" spans="1:65" s="13" customFormat="1">
      <c r="B157" s="222"/>
      <c r="C157" s="223"/>
      <c r="D157" s="224" t="s">
        <v>180</v>
      </c>
      <c r="E157" s="225" t="s">
        <v>1</v>
      </c>
      <c r="F157" s="226" t="s">
        <v>181</v>
      </c>
      <c r="G157" s="223"/>
      <c r="H157" s="225" t="s">
        <v>1</v>
      </c>
      <c r="I157" s="227"/>
      <c r="J157" s="223"/>
      <c r="K157" s="223"/>
      <c r="L157" s="228"/>
      <c r="M157" s="229"/>
      <c r="N157" s="230"/>
      <c r="O157" s="230"/>
      <c r="P157" s="230"/>
      <c r="Q157" s="230"/>
      <c r="R157" s="230"/>
      <c r="S157" s="230"/>
      <c r="T157" s="231"/>
      <c r="AT157" s="232" t="s">
        <v>180</v>
      </c>
      <c r="AU157" s="232" t="s">
        <v>83</v>
      </c>
      <c r="AV157" s="13" t="s">
        <v>81</v>
      </c>
      <c r="AW157" s="13" t="s">
        <v>30</v>
      </c>
      <c r="AX157" s="13" t="s">
        <v>73</v>
      </c>
      <c r="AY157" s="232" t="s">
        <v>172</v>
      </c>
    </row>
    <row r="158" spans="1:65" s="14" customFormat="1">
      <c r="B158" s="233"/>
      <c r="C158" s="234"/>
      <c r="D158" s="224" t="s">
        <v>180</v>
      </c>
      <c r="E158" s="235" t="s">
        <v>1</v>
      </c>
      <c r="F158" s="236" t="s">
        <v>190</v>
      </c>
      <c r="G158" s="234"/>
      <c r="H158" s="237">
        <v>7.3920000000000003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AT158" s="243" t="s">
        <v>180</v>
      </c>
      <c r="AU158" s="243" t="s">
        <v>83</v>
      </c>
      <c r="AV158" s="14" t="s">
        <v>83</v>
      </c>
      <c r="AW158" s="14" t="s">
        <v>30</v>
      </c>
      <c r="AX158" s="14" t="s">
        <v>73</v>
      </c>
      <c r="AY158" s="243" t="s">
        <v>172</v>
      </c>
    </row>
    <row r="159" spans="1:65" s="14" customFormat="1">
      <c r="B159" s="233"/>
      <c r="C159" s="234"/>
      <c r="D159" s="224" t="s">
        <v>180</v>
      </c>
      <c r="E159" s="235" t="s">
        <v>1</v>
      </c>
      <c r="F159" s="236" t="s">
        <v>191</v>
      </c>
      <c r="G159" s="234"/>
      <c r="H159" s="237">
        <v>0.97199999999999998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AT159" s="243" t="s">
        <v>180</v>
      </c>
      <c r="AU159" s="243" t="s">
        <v>83</v>
      </c>
      <c r="AV159" s="14" t="s">
        <v>83</v>
      </c>
      <c r="AW159" s="14" t="s">
        <v>30</v>
      </c>
      <c r="AX159" s="14" t="s">
        <v>73</v>
      </c>
      <c r="AY159" s="243" t="s">
        <v>172</v>
      </c>
    </row>
    <row r="160" spans="1:65" s="15" customFormat="1">
      <c r="B160" s="244"/>
      <c r="C160" s="245"/>
      <c r="D160" s="224" t="s">
        <v>180</v>
      </c>
      <c r="E160" s="246" t="s">
        <v>1</v>
      </c>
      <c r="F160" s="247" t="s">
        <v>186</v>
      </c>
      <c r="G160" s="245"/>
      <c r="H160" s="248">
        <v>8.3640000000000008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AT160" s="254" t="s">
        <v>180</v>
      </c>
      <c r="AU160" s="254" t="s">
        <v>83</v>
      </c>
      <c r="AV160" s="15" t="s">
        <v>179</v>
      </c>
      <c r="AW160" s="15" t="s">
        <v>30</v>
      </c>
      <c r="AX160" s="15" t="s">
        <v>81</v>
      </c>
      <c r="AY160" s="254" t="s">
        <v>172</v>
      </c>
    </row>
    <row r="161" spans="1:65" s="2" customFormat="1" ht="21.75" customHeight="1">
      <c r="A161" s="35"/>
      <c r="B161" s="36"/>
      <c r="C161" s="209" t="s">
        <v>192</v>
      </c>
      <c r="D161" s="209" t="s">
        <v>174</v>
      </c>
      <c r="E161" s="210" t="s">
        <v>193</v>
      </c>
      <c r="F161" s="211" t="s">
        <v>194</v>
      </c>
      <c r="G161" s="212" t="s">
        <v>195</v>
      </c>
      <c r="H161" s="213">
        <v>30</v>
      </c>
      <c r="I161" s="214"/>
      <c r="J161" s="215">
        <f>ROUND(I161*H161,2)</f>
        <v>0</v>
      </c>
      <c r="K161" s="211" t="s">
        <v>178</v>
      </c>
      <c r="L161" s="40"/>
      <c r="M161" s="216" t="s">
        <v>1</v>
      </c>
      <c r="N161" s="217" t="s">
        <v>38</v>
      </c>
      <c r="O161" s="72"/>
      <c r="P161" s="218">
        <f>O161*H161</f>
        <v>0</v>
      </c>
      <c r="Q161" s="218">
        <v>3.6900000000000002E-2</v>
      </c>
      <c r="R161" s="218">
        <f>Q161*H161</f>
        <v>1.107</v>
      </c>
      <c r="S161" s="218">
        <v>0</v>
      </c>
      <c r="T161" s="219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0" t="s">
        <v>179</v>
      </c>
      <c r="AT161" s="220" t="s">
        <v>174</v>
      </c>
      <c r="AU161" s="220" t="s">
        <v>83</v>
      </c>
      <c r="AY161" s="18" t="s">
        <v>172</v>
      </c>
      <c r="BE161" s="221">
        <f>IF(N161="základní",J161,0)</f>
        <v>0</v>
      </c>
      <c r="BF161" s="221">
        <f>IF(N161="snížená",J161,0)</f>
        <v>0</v>
      </c>
      <c r="BG161" s="221">
        <f>IF(N161="zákl. přenesená",J161,0)</f>
        <v>0</v>
      </c>
      <c r="BH161" s="221">
        <f>IF(N161="sníž. přenesená",J161,0)</f>
        <v>0</v>
      </c>
      <c r="BI161" s="221">
        <f>IF(N161="nulová",J161,0)</f>
        <v>0</v>
      </c>
      <c r="BJ161" s="18" t="s">
        <v>81</v>
      </c>
      <c r="BK161" s="221">
        <f>ROUND(I161*H161,2)</f>
        <v>0</v>
      </c>
      <c r="BL161" s="18" t="s">
        <v>179</v>
      </c>
      <c r="BM161" s="220" t="s">
        <v>179</v>
      </c>
    </row>
    <row r="162" spans="1:65" s="13" customFormat="1">
      <c r="B162" s="222"/>
      <c r="C162" s="223"/>
      <c r="D162" s="224" t="s">
        <v>180</v>
      </c>
      <c r="E162" s="225" t="s">
        <v>1</v>
      </c>
      <c r="F162" s="226" t="s">
        <v>181</v>
      </c>
      <c r="G162" s="223"/>
      <c r="H162" s="225" t="s">
        <v>1</v>
      </c>
      <c r="I162" s="227"/>
      <c r="J162" s="223"/>
      <c r="K162" s="223"/>
      <c r="L162" s="228"/>
      <c r="M162" s="229"/>
      <c r="N162" s="230"/>
      <c r="O162" s="230"/>
      <c r="P162" s="230"/>
      <c r="Q162" s="230"/>
      <c r="R162" s="230"/>
      <c r="S162" s="230"/>
      <c r="T162" s="231"/>
      <c r="AT162" s="232" t="s">
        <v>180</v>
      </c>
      <c r="AU162" s="232" t="s">
        <v>83</v>
      </c>
      <c r="AV162" s="13" t="s">
        <v>81</v>
      </c>
      <c r="AW162" s="13" t="s">
        <v>30</v>
      </c>
      <c r="AX162" s="13" t="s">
        <v>73</v>
      </c>
      <c r="AY162" s="232" t="s">
        <v>172</v>
      </c>
    </row>
    <row r="163" spans="1:65" s="14" customFormat="1">
      <c r="B163" s="233"/>
      <c r="C163" s="234"/>
      <c r="D163" s="224" t="s">
        <v>180</v>
      </c>
      <c r="E163" s="235" t="s">
        <v>1</v>
      </c>
      <c r="F163" s="236" t="s">
        <v>196</v>
      </c>
      <c r="G163" s="234"/>
      <c r="H163" s="237">
        <v>30</v>
      </c>
      <c r="I163" s="238"/>
      <c r="J163" s="234"/>
      <c r="K163" s="234"/>
      <c r="L163" s="239"/>
      <c r="M163" s="240"/>
      <c r="N163" s="241"/>
      <c r="O163" s="241"/>
      <c r="P163" s="241"/>
      <c r="Q163" s="241"/>
      <c r="R163" s="241"/>
      <c r="S163" s="241"/>
      <c r="T163" s="242"/>
      <c r="AT163" s="243" t="s">
        <v>180</v>
      </c>
      <c r="AU163" s="243" t="s">
        <v>83</v>
      </c>
      <c r="AV163" s="14" t="s">
        <v>83</v>
      </c>
      <c r="AW163" s="14" t="s">
        <v>30</v>
      </c>
      <c r="AX163" s="14" t="s">
        <v>73</v>
      </c>
      <c r="AY163" s="243" t="s">
        <v>172</v>
      </c>
    </row>
    <row r="164" spans="1:65" s="15" customFormat="1">
      <c r="B164" s="244"/>
      <c r="C164" s="245"/>
      <c r="D164" s="224" t="s">
        <v>180</v>
      </c>
      <c r="E164" s="246" t="s">
        <v>1</v>
      </c>
      <c r="F164" s="247" t="s">
        <v>186</v>
      </c>
      <c r="G164" s="245"/>
      <c r="H164" s="248">
        <v>30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AT164" s="254" t="s">
        <v>180</v>
      </c>
      <c r="AU164" s="254" t="s">
        <v>83</v>
      </c>
      <c r="AV164" s="15" t="s">
        <v>179</v>
      </c>
      <c r="AW164" s="15" t="s">
        <v>30</v>
      </c>
      <c r="AX164" s="15" t="s">
        <v>81</v>
      </c>
      <c r="AY164" s="254" t="s">
        <v>172</v>
      </c>
    </row>
    <row r="165" spans="1:65" s="2" customFormat="1" ht="21.75" customHeight="1">
      <c r="A165" s="35"/>
      <c r="B165" s="36"/>
      <c r="C165" s="209" t="s">
        <v>179</v>
      </c>
      <c r="D165" s="209" t="s">
        <v>174</v>
      </c>
      <c r="E165" s="210" t="s">
        <v>197</v>
      </c>
      <c r="F165" s="211" t="s">
        <v>198</v>
      </c>
      <c r="G165" s="212" t="s">
        <v>177</v>
      </c>
      <c r="H165" s="213">
        <v>60.744999999999997</v>
      </c>
      <c r="I165" s="214"/>
      <c r="J165" s="215">
        <f>ROUND(I165*H165,2)</f>
        <v>0</v>
      </c>
      <c r="K165" s="211" t="s">
        <v>178</v>
      </c>
      <c r="L165" s="40"/>
      <c r="M165" s="216" t="s">
        <v>1</v>
      </c>
      <c r="N165" s="217" t="s">
        <v>38</v>
      </c>
      <c r="O165" s="72"/>
      <c r="P165" s="218">
        <f>O165*H165</f>
        <v>0</v>
      </c>
      <c r="Q165" s="218">
        <v>0</v>
      </c>
      <c r="R165" s="218">
        <f>Q165*H165</f>
        <v>0</v>
      </c>
      <c r="S165" s="218">
        <v>0</v>
      </c>
      <c r="T165" s="219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0" t="s">
        <v>179</v>
      </c>
      <c r="AT165" s="220" t="s">
        <v>174</v>
      </c>
      <c r="AU165" s="220" t="s">
        <v>83</v>
      </c>
      <c r="AY165" s="18" t="s">
        <v>172</v>
      </c>
      <c r="BE165" s="221">
        <f>IF(N165="základní",J165,0)</f>
        <v>0</v>
      </c>
      <c r="BF165" s="221">
        <f>IF(N165="snížená",J165,0)</f>
        <v>0</v>
      </c>
      <c r="BG165" s="221">
        <f>IF(N165="zákl. přenesená",J165,0)</f>
        <v>0</v>
      </c>
      <c r="BH165" s="221">
        <f>IF(N165="sníž. přenesená",J165,0)</f>
        <v>0</v>
      </c>
      <c r="BI165" s="221">
        <f>IF(N165="nulová",J165,0)</f>
        <v>0</v>
      </c>
      <c r="BJ165" s="18" t="s">
        <v>81</v>
      </c>
      <c r="BK165" s="221">
        <f>ROUND(I165*H165,2)</f>
        <v>0</v>
      </c>
      <c r="BL165" s="18" t="s">
        <v>179</v>
      </c>
      <c r="BM165" s="220" t="s">
        <v>199</v>
      </c>
    </row>
    <row r="166" spans="1:65" s="14" customFormat="1">
      <c r="B166" s="233"/>
      <c r="C166" s="234"/>
      <c r="D166" s="224" t="s">
        <v>180</v>
      </c>
      <c r="E166" s="235" t="s">
        <v>1</v>
      </c>
      <c r="F166" s="236" t="s">
        <v>200</v>
      </c>
      <c r="G166" s="234"/>
      <c r="H166" s="237">
        <v>39.576000000000001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AT166" s="243" t="s">
        <v>180</v>
      </c>
      <c r="AU166" s="243" t="s">
        <v>83</v>
      </c>
      <c r="AV166" s="14" t="s">
        <v>83</v>
      </c>
      <c r="AW166" s="14" t="s">
        <v>30</v>
      </c>
      <c r="AX166" s="14" t="s">
        <v>73</v>
      </c>
      <c r="AY166" s="243" t="s">
        <v>172</v>
      </c>
    </row>
    <row r="167" spans="1:65" s="14" customFormat="1">
      <c r="B167" s="233"/>
      <c r="C167" s="234"/>
      <c r="D167" s="224" t="s">
        <v>180</v>
      </c>
      <c r="E167" s="235" t="s">
        <v>1</v>
      </c>
      <c r="F167" s="236" t="s">
        <v>201</v>
      </c>
      <c r="G167" s="234"/>
      <c r="H167" s="237">
        <v>21.169</v>
      </c>
      <c r="I167" s="238"/>
      <c r="J167" s="234"/>
      <c r="K167" s="234"/>
      <c r="L167" s="239"/>
      <c r="M167" s="240"/>
      <c r="N167" s="241"/>
      <c r="O167" s="241"/>
      <c r="P167" s="241"/>
      <c r="Q167" s="241"/>
      <c r="R167" s="241"/>
      <c r="S167" s="241"/>
      <c r="T167" s="242"/>
      <c r="AT167" s="243" t="s">
        <v>180</v>
      </c>
      <c r="AU167" s="243" t="s">
        <v>83</v>
      </c>
      <c r="AV167" s="14" t="s">
        <v>83</v>
      </c>
      <c r="AW167" s="14" t="s">
        <v>30</v>
      </c>
      <c r="AX167" s="14" t="s">
        <v>73</v>
      </c>
      <c r="AY167" s="243" t="s">
        <v>172</v>
      </c>
    </row>
    <row r="168" spans="1:65" s="15" customFormat="1">
      <c r="B168" s="244"/>
      <c r="C168" s="245"/>
      <c r="D168" s="224" t="s">
        <v>180</v>
      </c>
      <c r="E168" s="246" t="s">
        <v>1</v>
      </c>
      <c r="F168" s="247" t="s">
        <v>186</v>
      </c>
      <c r="G168" s="245"/>
      <c r="H168" s="248">
        <v>60.745000000000005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AT168" s="254" t="s">
        <v>180</v>
      </c>
      <c r="AU168" s="254" t="s">
        <v>83</v>
      </c>
      <c r="AV168" s="15" t="s">
        <v>179</v>
      </c>
      <c r="AW168" s="15" t="s">
        <v>30</v>
      </c>
      <c r="AX168" s="15" t="s">
        <v>81</v>
      </c>
      <c r="AY168" s="254" t="s">
        <v>172</v>
      </c>
    </row>
    <row r="169" spans="1:65" s="2" customFormat="1" ht="21.75" customHeight="1">
      <c r="A169" s="35"/>
      <c r="B169" s="36"/>
      <c r="C169" s="209" t="s">
        <v>202</v>
      </c>
      <c r="D169" s="209" t="s">
        <v>174</v>
      </c>
      <c r="E169" s="210" t="s">
        <v>203</v>
      </c>
      <c r="F169" s="211" t="s">
        <v>204</v>
      </c>
      <c r="G169" s="212" t="s">
        <v>177</v>
      </c>
      <c r="H169" s="213">
        <v>39.576000000000001</v>
      </c>
      <c r="I169" s="214"/>
      <c r="J169" s="215">
        <f>ROUND(I169*H169,2)</f>
        <v>0</v>
      </c>
      <c r="K169" s="211" t="s">
        <v>178</v>
      </c>
      <c r="L169" s="40"/>
      <c r="M169" s="216" t="s">
        <v>1</v>
      </c>
      <c r="N169" s="217" t="s">
        <v>38</v>
      </c>
      <c r="O169" s="72"/>
      <c r="P169" s="218">
        <f>O169*H169</f>
        <v>0</v>
      </c>
      <c r="Q169" s="218">
        <v>0</v>
      </c>
      <c r="R169" s="218">
        <f>Q169*H169</f>
        <v>0</v>
      </c>
      <c r="S169" s="218">
        <v>0</v>
      </c>
      <c r="T169" s="219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0" t="s">
        <v>179</v>
      </c>
      <c r="AT169" s="220" t="s">
        <v>174</v>
      </c>
      <c r="AU169" s="220" t="s">
        <v>83</v>
      </c>
      <c r="AY169" s="18" t="s">
        <v>172</v>
      </c>
      <c r="BE169" s="221">
        <f>IF(N169="základní",J169,0)</f>
        <v>0</v>
      </c>
      <c r="BF169" s="221">
        <f>IF(N169="snížená",J169,0)</f>
        <v>0</v>
      </c>
      <c r="BG169" s="221">
        <f>IF(N169="zákl. přenesená",J169,0)</f>
        <v>0</v>
      </c>
      <c r="BH169" s="221">
        <f>IF(N169="sníž. přenesená",J169,0)</f>
        <v>0</v>
      </c>
      <c r="BI169" s="221">
        <f>IF(N169="nulová",J169,0)</f>
        <v>0</v>
      </c>
      <c r="BJ169" s="18" t="s">
        <v>81</v>
      </c>
      <c r="BK169" s="221">
        <f>ROUND(I169*H169,2)</f>
        <v>0</v>
      </c>
      <c r="BL169" s="18" t="s">
        <v>179</v>
      </c>
      <c r="BM169" s="220" t="s">
        <v>205</v>
      </c>
    </row>
    <row r="170" spans="1:65" s="14" customFormat="1">
      <c r="B170" s="233"/>
      <c r="C170" s="234"/>
      <c r="D170" s="224" t="s">
        <v>180</v>
      </c>
      <c r="E170" s="235" t="s">
        <v>1</v>
      </c>
      <c r="F170" s="236" t="s">
        <v>200</v>
      </c>
      <c r="G170" s="234"/>
      <c r="H170" s="237">
        <v>39.576000000000001</v>
      </c>
      <c r="I170" s="238"/>
      <c r="J170" s="234"/>
      <c r="K170" s="234"/>
      <c r="L170" s="239"/>
      <c r="M170" s="240"/>
      <c r="N170" s="241"/>
      <c r="O170" s="241"/>
      <c r="P170" s="241"/>
      <c r="Q170" s="241"/>
      <c r="R170" s="241"/>
      <c r="S170" s="241"/>
      <c r="T170" s="242"/>
      <c r="AT170" s="243" t="s">
        <v>180</v>
      </c>
      <c r="AU170" s="243" t="s">
        <v>83</v>
      </c>
      <c r="AV170" s="14" t="s">
        <v>83</v>
      </c>
      <c r="AW170" s="14" t="s">
        <v>30</v>
      </c>
      <c r="AX170" s="14" t="s">
        <v>73</v>
      </c>
      <c r="AY170" s="243" t="s">
        <v>172</v>
      </c>
    </row>
    <row r="171" spans="1:65" s="15" customFormat="1">
      <c r="B171" s="244"/>
      <c r="C171" s="245"/>
      <c r="D171" s="224" t="s">
        <v>180</v>
      </c>
      <c r="E171" s="246" t="s">
        <v>1</v>
      </c>
      <c r="F171" s="247" t="s">
        <v>186</v>
      </c>
      <c r="G171" s="245"/>
      <c r="H171" s="248">
        <v>39.576000000000001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AT171" s="254" t="s">
        <v>180</v>
      </c>
      <c r="AU171" s="254" t="s">
        <v>83</v>
      </c>
      <c r="AV171" s="15" t="s">
        <v>179</v>
      </c>
      <c r="AW171" s="15" t="s">
        <v>30</v>
      </c>
      <c r="AX171" s="15" t="s">
        <v>81</v>
      </c>
      <c r="AY171" s="254" t="s">
        <v>172</v>
      </c>
    </row>
    <row r="172" spans="1:65" s="2" customFormat="1" ht="16.5" customHeight="1">
      <c r="A172" s="35"/>
      <c r="B172" s="36"/>
      <c r="C172" s="209" t="s">
        <v>199</v>
      </c>
      <c r="D172" s="209" t="s">
        <v>174</v>
      </c>
      <c r="E172" s="210" t="s">
        <v>206</v>
      </c>
      <c r="F172" s="211" t="s">
        <v>207</v>
      </c>
      <c r="G172" s="212" t="s">
        <v>177</v>
      </c>
      <c r="H172" s="213">
        <v>39.576000000000001</v>
      </c>
      <c r="I172" s="214"/>
      <c r="J172" s="215">
        <f>ROUND(I172*H172,2)</f>
        <v>0</v>
      </c>
      <c r="K172" s="211" t="s">
        <v>178</v>
      </c>
      <c r="L172" s="40"/>
      <c r="M172" s="216" t="s">
        <v>1</v>
      </c>
      <c r="N172" s="217" t="s">
        <v>38</v>
      </c>
      <c r="O172" s="72"/>
      <c r="P172" s="218">
        <f>O172*H172</f>
        <v>0</v>
      </c>
      <c r="Q172" s="218">
        <v>0</v>
      </c>
      <c r="R172" s="218">
        <f>Q172*H172</f>
        <v>0</v>
      </c>
      <c r="S172" s="218">
        <v>0</v>
      </c>
      <c r="T172" s="219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0" t="s">
        <v>179</v>
      </c>
      <c r="AT172" s="220" t="s">
        <v>174</v>
      </c>
      <c r="AU172" s="220" t="s">
        <v>83</v>
      </c>
      <c r="AY172" s="18" t="s">
        <v>172</v>
      </c>
      <c r="BE172" s="221">
        <f>IF(N172="základní",J172,0)</f>
        <v>0</v>
      </c>
      <c r="BF172" s="221">
        <f>IF(N172="snížená",J172,0)</f>
        <v>0</v>
      </c>
      <c r="BG172" s="221">
        <f>IF(N172="zákl. přenesená",J172,0)</f>
        <v>0</v>
      </c>
      <c r="BH172" s="221">
        <f>IF(N172="sníž. přenesená",J172,0)</f>
        <v>0</v>
      </c>
      <c r="BI172" s="221">
        <f>IF(N172="nulová",J172,0)</f>
        <v>0</v>
      </c>
      <c r="BJ172" s="18" t="s">
        <v>81</v>
      </c>
      <c r="BK172" s="221">
        <f>ROUND(I172*H172,2)</f>
        <v>0</v>
      </c>
      <c r="BL172" s="18" t="s">
        <v>179</v>
      </c>
      <c r="BM172" s="220" t="s">
        <v>208</v>
      </c>
    </row>
    <row r="173" spans="1:65" s="2" customFormat="1" ht="21.75" customHeight="1">
      <c r="A173" s="35"/>
      <c r="B173" s="36"/>
      <c r="C173" s="209" t="s">
        <v>209</v>
      </c>
      <c r="D173" s="209" t="s">
        <v>174</v>
      </c>
      <c r="E173" s="210" t="s">
        <v>210</v>
      </c>
      <c r="F173" s="211" t="s">
        <v>211</v>
      </c>
      <c r="G173" s="212" t="s">
        <v>177</v>
      </c>
      <c r="H173" s="213">
        <v>21.169</v>
      </c>
      <c r="I173" s="214"/>
      <c r="J173" s="215">
        <f>ROUND(I173*H173,2)</f>
        <v>0</v>
      </c>
      <c r="K173" s="211" t="s">
        <v>178</v>
      </c>
      <c r="L173" s="40"/>
      <c r="M173" s="216" t="s">
        <v>1</v>
      </c>
      <c r="N173" s="217" t="s">
        <v>38</v>
      </c>
      <c r="O173" s="72"/>
      <c r="P173" s="218">
        <f>O173*H173</f>
        <v>0</v>
      </c>
      <c r="Q173" s="218">
        <v>0</v>
      </c>
      <c r="R173" s="218">
        <f>Q173*H173</f>
        <v>0</v>
      </c>
      <c r="S173" s="218">
        <v>0</v>
      </c>
      <c r="T173" s="219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0" t="s">
        <v>179</v>
      </c>
      <c r="AT173" s="220" t="s">
        <v>174</v>
      </c>
      <c r="AU173" s="220" t="s">
        <v>83</v>
      </c>
      <c r="AY173" s="18" t="s">
        <v>172</v>
      </c>
      <c r="BE173" s="221">
        <f>IF(N173="základní",J173,0)</f>
        <v>0</v>
      </c>
      <c r="BF173" s="221">
        <f>IF(N173="snížená",J173,0)</f>
        <v>0</v>
      </c>
      <c r="BG173" s="221">
        <f>IF(N173="zákl. přenesená",J173,0)</f>
        <v>0</v>
      </c>
      <c r="BH173" s="221">
        <f>IF(N173="sníž. přenesená",J173,0)</f>
        <v>0</v>
      </c>
      <c r="BI173" s="221">
        <f>IF(N173="nulová",J173,0)</f>
        <v>0</v>
      </c>
      <c r="BJ173" s="18" t="s">
        <v>81</v>
      </c>
      <c r="BK173" s="221">
        <f>ROUND(I173*H173,2)</f>
        <v>0</v>
      </c>
      <c r="BL173" s="18" t="s">
        <v>179</v>
      </c>
      <c r="BM173" s="220" t="s">
        <v>212</v>
      </c>
    </row>
    <row r="174" spans="1:65" s="14" customFormat="1">
      <c r="B174" s="233"/>
      <c r="C174" s="234"/>
      <c r="D174" s="224" t="s">
        <v>180</v>
      </c>
      <c r="E174" s="235" t="s">
        <v>1</v>
      </c>
      <c r="F174" s="236" t="s">
        <v>201</v>
      </c>
      <c r="G174" s="234"/>
      <c r="H174" s="237">
        <v>21.169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AT174" s="243" t="s">
        <v>180</v>
      </c>
      <c r="AU174" s="243" t="s">
        <v>83</v>
      </c>
      <c r="AV174" s="14" t="s">
        <v>83</v>
      </c>
      <c r="AW174" s="14" t="s">
        <v>30</v>
      </c>
      <c r="AX174" s="14" t="s">
        <v>73</v>
      </c>
      <c r="AY174" s="243" t="s">
        <v>172</v>
      </c>
    </row>
    <row r="175" spans="1:65" s="15" customFormat="1">
      <c r="B175" s="244"/>
      <c r="C175" s="245"/>
      <c r="D175" s="224" t="s">
        <v>180</v>
      </c>
      <c r="E175" s="246" t="s">
        <v>1</v>
      </c>
      <c r="F175" s="247" t="s">
        <v>186</v>
      </c>
      <c r="G175" s="245"/>
      <c r="H175" s="248">
        <v>21.169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AT175" s="254" t="s">
        <v>180</v>
      </c>
      <c r="AU175" s="254" t="s">
        <v>83</v>
      </c>
      <c r="AV175" s="15" t="s">
        <v>179</v>
      </c>
      <c r="AW175" s="15" t="s">
        <v>30</v>
      </c>
      <c r="AX175" s="15" t="s">
        <v>81</v>
      </c>
      <c r="AY175" s="254" t="s">
        <v>172</v>
      </c>
    </row>
    <row r="176" spans="1:65" s="2" customFormat="1" ht="21.75" customHeight="1">
      <c r="A176" s="35"/>
      <c r="B176" s="36"/>
      <c r="C176" s="209" t="s">
        <v>205</v>
      </c>
      <c r="D176" s="209" t="s">
        <v>174</v>
      </c>
      <c r="E176" s="210" t="s">
        <v>213</v>
      </c>
      <c r="F176" s="211" t="s">
        <v>214</v>
      </c>
      <c r="G176" s="212" t="s">
        <v>177</v>
      </c>
      <c r="H176" s="213">
        <v>18.407</v>
      </c>
      <c r="I176" s="214"/>
      <c r="J176" s="215">
        <f>ROUND(I176*H176,2)</f>
        <v>0</v>
      </c>
      <c r="K176" s="211" t="s">
        <v>178</v>
      </c>
      <c r="L176" s="40"/>
      <c r="M176" s="216" t="s">
        <v>1</v>
      </c>
      <c r="N176" s="217" t="s">
        <v>38</v>
      </c>
      <c r="O176" s="72"/>
      <c r="P176" s="218">
        <f>O176*H176</f>
        <v>0</v>
      </c>
      <c r="Q176" s="218">
        <v>0</v>
      </c>
      <c r="R176" s="218">
        <f>Q176*H176</f>
        <v>0</v>
      </c>
      <c r="S176" s="218">
        <v>0</v>
      </c>
      <c r="T176" s="219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0" t="s">
        <v>179</v>
      </c>
      <c r="AT176" s="220" t="s">
        <v>174</v>
      </c>
      <c r="AU176" s="220" t="s">
        <v>83</v>
      </c>
      <c r="AY176" s="18" t="s">
        <v>172</v>
      </c>
      <c r="BE176" s="221">
        <f>IF(N176="základní",J176,0)</f>
        <v>0</v>
      </c>
      <c r="BF176" s="221">
        <f>IF(N176="snížená",J176,0)</f>
        <v>0</v>
      </c>
      <c r="BG176" s="221">
        <f>IF(N176="zákl. přenesená",J176,0)</f>
        <v>0</v>
      </c>
      <c r="BH176" s="221">
        <f>IF(N176="sníž. přenesená",J176,0)</f>
        <v>0</v>
      </c>
      <c r="BI176" s="221">
        <f>IF(N176="nulová",J176,0)</f>
        <v>0</v>
      </c>
      <c r="BJ176" s="18" t="s">
        <v>81</v>
      </c>
      <c r="BK176" s="221">
        <f>ROUND(I176*H176,2)</f>
        <v>0</v>
      </c>
      <c r="BL176" s="18" t="s">
        <v>179</v>
      </c>
      <c r="BM176" s="220" t="s">
        <v>215</v>
      </c>
    </row>
    <row r="177" spans="1:65" s="2" customFormat="1" ht="33" customHeight="1">
      <c r="A177" s="35"/>
      <c r="B177" s="36"/>
      <c r="C177" s="209" t="s">
        <v>216</v>
      </c>
      <c r="D177" s="209" t="s">
        <v>174</v>
      </c>
      <c r="E177" s="210" t="s">
        <v>217</v>
      </c>
      <c r="F177" s="211" t="s">
        <v>218</v>
      </c>
      <c r="G177" s="212" t="s">
        <v>177</v>
      </c>
      <c r="H177" s="213">
        <v>18.407</v>
      </c>
      <c r="I177" s="214"/>
      <c r="J177" s="215">
        <f>ROUND(I177*H177,2)</f>
        <v>0</v>
      </c>
      <c r="K177" s="211" t="s">
        <v>178</v>
      </c>
      <c r="L177" s="40"/>
      <c r="M177" s="216" t="s">
        <v>1</v>
      </c>
      <c r="N177" s="217" t="s">
        <v>38</v>
      </c>
      <c r="O177" s="72"/>
      <c r="P177" s="218">
        <f>O177*H177</f>
        <v>0</v>
      </c>
      <c r="Q177" s="218">
        <v>0</v>
      </c>
      <c r="R177" s="218">
        <f>Q177*H177</f>
        <v>0</v>
      </c>
      <c r="S177" s="218">
        <v>0</v>
      </c>
      <c r="T177" s="219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0" t="s">
        <v>179</v>
      </c>
      <c r="AT177" s="220" t="s">
        <v>174</v>
      </c>
      <c r="AU177" s="220" t="s">
        <v>83</v>
      </c>
      <c r="AY177" s="18" t="s">
        <v>172</v>
      </c>
      <c r="BE177" s="221">
        <f>IF(N177="základní",J177,0)</f>
        <v>0</v>
      </c>
      <c r="BF177" s="221">
        <f>IF(N177="snížená",J177,0)</f>
        <v>0</v>
      </c>
      <c r="BG177" s="221">
        <f>IF(N177="zákl. přenesená",J177,0)</f>
        <v>0</v>
      </c>
      <c r="BH177" s="221">
        <f>IF(N177="sníž. přenesená",J177,0)</f>
        <v>0</v>
      </c>
      <c r="BI177" s="221">
        <f>IF(N177="nulová",J177,0)</f>
        <v>0</v>
      </c>
      <c r="BJ177" s="18" t="s">
        <v>81</v>
      </c>
      <c r="BK177" s="221">
        <f>ROUND(I177*H177,2)</f>
        <v>0</v>
      </c>
      <c r="BL177" s="18" t="s">
        <v>179</v>
      </c>
      <c r="BM177" s="220" t="s">
        <v>219</v>
      </c>
    </row>
    <row r="178" spans="1:65" s="2" customFormat="1" ht="21.75" customHeight="1">
      <c r="A178" s="35"/>
      <c r="B178" s="36"/>
      <c r="C178" s="209" t="s">
        <v>208</v>
      </c>
      <c r="D178" s="209" t="s">
        <v>174</v>
      </c>
      <c r="E178" s="210" t="s">
        <v>220</v>
      </c>
      <c r="F178" s="211" t="s">
        <v>221</v>
      </c>
      <c r="G178" s="212" t="s">
        <v>222</v>
      </c>
      <c r="H178" s="213">
        <v>40.494999999999997</v>
      </c>
      <c r="I178" s="214"/>
      <c r="J178" s="215">
        <f>ROUND(I178*H178,2)</f>
        <v>0</v>
      </c>
      <c r="K178" s="211" t="s">
        <v>178</v>
      </c>
      <c r="L178" s="40"/>
      <c r="M178" s="216" t="s">
        <v>1</v>
      </c>
      <c r="N178" s="217" t="s">
        <v>38</v>
      </c>
      <c r="O178" s="72"/>
      <c r="P178" s="218">
        <f>O178*H178</f>
        <v>0</v>
      </c>
      <c r="Q178" s="218">
        <v>0</v>
      </c>
      <c r="R178" s="218">
        <f>Q178*H178</f>
        <v>0</v>
      </c>
      <c r="S178" s="218">
        <v>0</v>
      </c>
      <c r="T178" s="219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0" t="s">
        <v>179</v>
      </c>
      <c r="AT178" s="220" t="s">
        <v>174</v>
      </c>
      <c r="AU178" s="220" t="s">
        <v>83</v>
      </c>
      <c r="AY178" s="18" t="s">
        <v>172</v>
      </c>
      <c r="BE178" s="221">
        <f>IF(N178="základní",J178,0)</f>
        <v>0</v>
      </c>
      <c r="BF178" s="221">
        <f>IF(N178="snížená",J178,0)</f>
        <v>0</v>
      </c>
      <c r="BG178" s="221">
        <f>IF(N178="zákl. přenesená",J178,0)</f>
        <v>0</v>
      </c>
      <c r="BH178" s="221">
        <f>IF(N178="sníž. přenesená",J178,0)</f>
        <v>0</v>
      </c>
      <c r="BI178" s="221">
        <f>IF(N178="nulová",J178,0)</f>
        <v>0</v>
      </c>
      <c r="BJ178" s="18" t="s">
        <v>81</v>
      </c>
      <c r="BK178" s="221">
        <f>ROUND(I178*H178,2)</f>
        <v>0</v>
      </c>
      <c r="BL178" s="18" t="s">
        <v>179</v>
      </c>
      <c r="BM178" s="220" t="s">
        <v>223</v>
      </c>
    </row>
    <row r="179" spans="1:65" s="14" customFormat="1">
      <c r="B179" s="233"/>
      <c r="C179" s="234"/>
      <c r="D179" s="224" t="s">
        <v>180</v>
      </c>
      <c r="E179" s="234"/>
      <c r="F179" s="236" t="s">
        <v>224</v>
      </c>
      <c r="G179" s="234"/>
      <c r="H179" s="237">
        <v>40.494999999999997</v>
      </c>
      <c r="I179" s="238"/>
      <c r="J179" s="234"/>
      <c r="K179" s="234"/>
      <c r="L179" s="239"/>
      <c r="M179" s="240"/>
      <c r="N179" s="241"/>
      <c r="O179" s="241"/>
      <c r="P179" s="241"/>
      <c r="Q179" s="241"/>
      <c r="R179" s="241"/>
      <c r="S179" s="241"/>
      <c r="T179" s="242"/>
      <c r="AT179" s="243" t="s">
        <v>180</v>
      </c>
      <c r="AU179" s="243" t="s">
        <v>83</v>
      </c>
      <c r="AV179" s="14" t="s">
        <v>83</v>
      </c>
      <c r="AW179" s="14" t="s">
        <v>4</v>
      </c>
      <c r="AX179" s="14" t="s">
        <v>81</v>
      </c>
      <c r="AY179" s="243" t="s">
        <v>172</v>
      </c>
    </row>
    <row r="180" spans="1:65" s="12" customFormat="1" ht="22.9" customHeight="1">
      <c r="B180" s="193"/>
      <c r="C180" s="194"/>
      <c r="D180" s="195" t="s">
        <v>72</v>
      </c>
      <c r="E180" s="207" t="s">
        <v>83</v>
      </c>
      <c r="F180" s="207" t="s">
        <v>225</v>
      </c>
      <c r="G180" s="194"/>
      <c r="H180" s="194"/>
      <c r="I180" s="197"/>
      <c r="J180" s="208">
        <f>BK180</f>
        <v>0</v>
      </c>
      <c r="K180" s="194"/>
      <c r="L180" s="199"/>
      <c r="M180" s="200"/>
      <c r="N180" s="201"/>
      <c r="O180" s="201"/>
      <c r="P180" s="202">
        <f>SUM(P181:P212)</f>
        <v>0</v>
      </c>
      <c r="Q180" s="201"/>
      <c r="R180" s="202">
        <f>SUM(R181:R212)</f>
        <v>25.9521066</v>
      </c>
      <c r="S180" s="201"/>
      <c r="T180" s="203">
        <f>SUM(T181:T212)</f>
        <v>0</v>
      </c>
      <c r="AR180" s="204" t="s">
        <v>81</v>
      </c>
      <c r="AT180" s="205" t="s">
        <v>72</v>
      </c>
      <c r="AU180" s="205" t="s">
        <v>81</v>
      </c>
      <c r="AY180" s="204" t="s">
        <v>172</v>
      </c>
      <c r="BK180" s="206">
        <f>SUM(BK181:BK212)</f>
        <v>0</v>
      </c>
    </row>
    <row r="181" spans="1:65" s="2" customFormat="1" ht="21.75" customHeight="1">
      <c r="A181" s="35"/>
      <c r="B181" s="36"/>
      <c r="C181" s="209" t="s">
        <v>226</v>
      </c>
      <c r="D181" s="209" t="s">
        <v>174</v>
      </c>
      <c r="E181" s="210" t="s">
        <v>227</v>
      </c>
      <c r="F181" s="211" t="s">
        <v>228</v>
      </c>
      <c r="G181" s="212" t="s">
        <v>177</v>
      </c>
      <c r="H181" s="213">
        <v>2.0430000000000001</v>
      </c>
      <c r="I181" s="214"/>
      <c r="J181" s="215">
        <f>ROUND(I181*H181,2)</f>
        <v>0</v>
      </c>
      <c r="K181" s="211" t="s">
        <v>178</v>
      </c>
      <c r="L181" s="40"/>
      <c r="M181" s="216" t="s">
        <v>1</v>
      </c>
      <c r="N181" s="217" t="s">
        <v>38</v>
      </c>
      <c r="O181" s="72"/>
      <c r="P181" s="218">
        <f>O181*H181</f>
        <v>0</v>
      </c>
      <c r="Q181" s="218">
        <v>2.16</v>
      </c>
      <c r="R181" s="218">
        <f>Q181*H181</f>
        <v>4.4128800000000004</v>
      </c>
      <c r="S181" s="218">
        <v>0</v>
      </c>
      <c r="T181" s="219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0" t="s">
        <v>179</v>
      </c>
      <c r="AT181" s="220" t="s">
        <v>174</v>
      </c>
      <c r="AU181" s="220" t="s">
        <v>83</v>
      </c>
      <c r="AY181" s="18" t="s">
        <v>172</v>
      </c>
      <c r="BE181" s="221">
        <f>IF(N181="základní",J181,0)</f>
        <v>0</v>
      </c>
      <c r="BF181" s="221">
        <f>IF(N181="snížená",J181,0)</f>
        <v>0</v>
      </c>
      <c r="BG181" s="221">
        <f>IF(N181="zákl. přenesená",J181,0)</f>
        <v>0</v>
      </c>
      <c r="BH181" s="221">
        <f>IF(N181="sníž. přenesená",J181,0)</f>
        <v>0</v>
      </c>
      <c r="BI181" s="221">
        <f>IF(N181="nulová",J181,0)</f>
        <v>0</v>
      </c>
      <c r="BJ181" s="18" t="s">
        <v>81</v>
      </c>
      <c r="BK181" s="221">
        <f>ROUND(I181*H181,2)</f>
        <v>0</v>
      </c>
      <c r="BL181" s="18" t="s">
        <v>179</v>
      </c>
      <c r="BM181" s="220" t="s">
        <v>229</v>
      </c>
    </row>
    <row r="182" spans="1:65" s="13" customFormat="1">
      <c r="B182" s="222"/>
      <c r="C182" s="223"/>
      <c r="D182" s="224" t="s">
        <v>180</v>
      </c>
      <c r="E182" s="225" t="s">
        <v>1</v>
      </c>
      <c r="F182" s="226" t="s">
        <v>230</v>
      </c>
      <c r="G182" s="223"/>
      <c r="H182" s="225" t="s">
        <v>1</v>
      </c>
      <c r="I182" s="227"/>
      <c r="J182" s="223"/>
      <c r="K182" s="223"/>
      <c r="L182" s="228"/>
      <c r="M182" s="229"/>
      <c r="N182" s="230"/>
      <c r="O182" s="230"/>
      <c r="P182" s="230"/>
      <c r="Q182" s="230"/>
      <c r="R182" s="230"/>
      <c r="S182" s="230"/>
      <c r="T182" s="231"/>
      <c r="AT182" s="232" t="s">
        <v>180</v>
      </c>
      <c r="AU182" s="232" t="s">
        <v>83</v>
      </c>
      <c r="AV182" s="13" t="s">
        <v>81</v>
      </c>
      <c r="AW182" s="13" t="s">
        <v>30</v>
      </c>
      <c r="AX182" s="13" t="s">
        <v>73</v>
      </c>
      <c r="AY182" s="232" t="s">
        <v>172</v>
      </c>
    </row>
    <row r="183" spans="1:65" s="14" customFormat="1">
      <c r="B183" s="233"/>
      <c r="C183" s="234"/>
      <c r="D183" s="224" t="s">
        <v>180</v>
      </c>
      <c r="E183" s="235" t="s">
        <v>1</v>
      </c>
      <c r="F183" s="236" t="s">
        <v>231</v>
      </c>
      <c r="G183" s="234"/>
      <c r="H183" s="237">
        <v>2.0430000000000001</v>
      </c>
      <c r="I183" s="238"/>
      <c r="J183" s="234"/>
      <c r="K183" s="234"/>
      <c r="L183" s="239"/>
      <c r="M183" s="240"/>
      <c r="N183" s="241"/>
      <c r="O183" s="241"/>
      <c r="P183" s="241"/>
      <c r="Q183" s="241"/>
      <c r="R183" s="241"/>
      <c r="S183" s="241"/>
      <c r="T183" s="242"/>
      <c r="AT183" s="243" t="s">
        <v>180</v>
      </c>
      <c r="AU183" s="243" t="s">
        <v>83</v>
      </c>
      <c r="AV183" s="14" t="s">
        <v>83</v>
      </c>
      <c r="AW183" s="14" t="s">
        <v>30</v>
      </c>
      <c r="AX183" s="14" t="s">
        <v>73</v>
      </c>
      <c r="AY183" s="243" t="s">
        <v>172</v>
      </c>
    </row>
    <row r="184" spans="1:65" s="15" customFormat="1">
      <c r="B184" s="244"/>
      <c r="C184" s="245"/>
      <c r="D184" s="224" t="s">
        <v>180</v>
      </c>
      <c r="E184" s="246" t="s">
        <v>1</v>
      </c>
      <c r="F184" s="247" t="s">
        <v>186</v>
      </c>
      <c r="G184" s="245"/>
      <c r="H184" s="248">
        <v>2.0430000000000001</v>
      </c>
      <c r="I184" s="249"/>
      <c r="J184" s="245"/>
      <c r="K184" s="245"/>
      <c r="L184" s="250"/>
      <c r="M184" s="251"/>
      <c r="N184" s="252"/>
      <c r="O184" s="252"/>
      <c r="P184" s="252"/>
      <c r="Q184" s="252"/>
      <c r="R184" s="252"/>
      <c r="S184" s="252"/>
      <c r="T184" s="253"/>
      <c r="AT184" s="254" t="s">
        <v>180</v>
      </c>
      <c r="AU184" s="254" t="s">
        <v>83</v>
      </c>
      <c r="AV184" s="15" t="s">
        <v>179</v>
      </c>
      <c r="AW184" s="15" t="s">
        <v>30</v>
      </c>
      <c r="AX184" s="15" t="s">
        <v>81</v>
      </c>
      <c r="AY184" s="254" t="s">
        <v>172</v>
      </c>
    </row>
    <row r="185" spans="1:65" s="2" customFormat="1" ht="16.5" customHeight="1">
      <c r="A185" s="35"/>
      <c r="B185" s="36"/>
      <c r="C185" s="209" t="s">
        <v>212</v>
      </c>
      <c r="D185" s="209" t="s">
        <v>174</v>
      </c>
      <c r="E185" s="210" t="s">
        <v>232</v>
      </c>
      <c r="F185" s="211" t="s">
        <v>233</v>
      </c>
      <c r="G185" s="212" t="s">
        <v>177</v>
      </c>
      <c r="H185" s="213">
        <v>8.0760000000000005</v>
      </c>
      <c r="I185" s="214"/>
      <c r="J185" s="215">
        <f>ROUND(I185*H185,2)</f>
        <v>0</v>
      </c>
      <c r="K185" s="211" t="s">
        <v>178</v>
      </c>
      <c r="L185" s="40"/>
      <c r="M185" s="216" t="s">
        <v>1</v>
      </c>
      <c r="N185" s="217" t="s">
        <v>38</v>
      </c>
      <c r="O185" s="72"/>
      <c r="P185" s="218">
        <f>O185*H185</f>
        <v>0</v>
      </c>
      <c r="Q185" s="218">
        <v>2.2563399999999998</v>
      </c>
      <c r="R185" s="218">
        <f>Q185*H185</f>
        <v>18.22220184</v>
      </c>
      <c r="S185" s="218">
        <v>0</v>
      </c>
      <c r="T185" s="219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0" t="s">
        <v>179</v>
      </c>
      <c r="AT185" s="220" t="s">
        <v>174</v>
      </c>
      <c r="AU185" s="220" t="s">
        <v>83</v>
      </c>
      <c r="AY185" s="18" t="s">
        <v>172</v>
      </c>
      <c r="BE185" s="221">
        <f>IF(N185="základní",J185,0)</f>
        <v>0</v>
      </c>
      <c r="BF185" s="221">
        <f>IF(N185="snížená",J185,0)</f>
        <v>0</v>
      </c>
      <c r="BG185" s="221">
        <f>IF(N185="zákl. přenesená",J185,0)</f>
        <v>0</v>
      </c>
      <c r="BH185" s="221">
        <f>IF(N185="sníž. přenesená",J185,0)</f>
        <v>0</v>
      </c>
      <c r="BI185" s="221">
        <f>IF(N185="nulová",J185,0)</f>
        <v>0</v>
      </c>
      <c r="BJ185" s="18" t="s">
        <v>81</v>
      </c>
      <c r="BK185" s="221">
        <f>ROUND(I185*H185,2)</f>
        <v>0</v>
      </c>
      <c r="BL185" s="18" t="s">
        <v>179</v>
      </c>
      <c r="BM185" s="220" t="s">
        <v>234</v>
      </c>
    </row>
    <row r="186" spans="1:65" s="13" customFormat="1">
      <c r="B186" s="222"/>
      <c r="C186" s="223"/>
      <c r="D186" s="224" t="s">
        <v>180</v>
      </c>
      <c r="E186" s="225" t="s">
        <v>1</v>
      </c>
      <c r="F186" s="226" t="s">
        <v>235</v>
      </c>
      <c r="G186" s="223"/>
      <c r="H186" s="225" t="s">
        <v>1</v>
      </c>
      <c r="I186" s="227"/>
      <c r="J186" s="223"/>
      <c r="K186" s="223"/>
      <c r="L186" s="228"/>
      <c r="M186" s="229"/>
      <c r="N186" s="230"/>
      <c r="O186" s="230"/>
      <c r="P186" s="230"/>
      <c r="Q186" s="230"/>
      <c r="R186" s="230"/>
      <c r="S186" s="230"/>
      <c r="T186" s="231"/>
      <c r="AT186" s="232" t="s">
        <v>180</v>
      </c>
      <c r="AU186" s="232" t="s">
        <v>83</v>
      </c>
      <c r="AV186" s="13" t="s">
        <v>81</v>
      </c>
      <c r="AW186" s="13" t="s">
        <v>30</v>
      </c>
      <c r="AX186" s="13" t="s">
        <v>73</v>
      </c>
      <c r="AY186" s="232" t="s">
        <v>172</v>
      </c>
    </row>
    <row r="187" spans="1:65" s="14" customFormat="1" ht="22.5">
      <c r="B187" s="233"/>
      <c r="C187" s="234"/>
      <c r="D187" s="224" t="s">
        <v>180</v>
      </c>
      <c r="E187" s="235" t="s">
        <v>1</v>
      </c>
      <c r="F187" s="236" t="s">
        <v>236</v>
      </c>
      <c r="G187" s="234"/>
      <c r="H187" s="237">
        <v>7.1040000000000001</v>
      </c>
      <c r="I187" s="238"/>
      <c r="J187" s="234"/>
      <c r="K187" s="234"/>
      <c r="L187" s="239"/>
      <c r="M187" s="240"/>
      <c r="N187" s="241"/>
      <c r="O187" s="241"/>
      <c r="P187" s="241"/>
      <c r="Q187" s="241"/>
      <c r="R187" s="241"/>
      <c r="S187" s="241"/>
      <c r="T187" s="242"/>
      <c r="AT187" s="243" t="s">
        <v>180</v>
      </c>
      <c r="AU187" s="243" t="s">
        <v>83</v>
      </c>
      <c r="AV187" s="14" t="s">
        <v>83</v>
      </c>
      <c r="AW187" s="14" t="s">
        <v>30</v>
      </c>
      <c r="AX187" s="14" t="s">
        <v>73</v>
      </c>
      <c r="AY187" s="243" t="s">
        <v>172</v>
      </c>
    </row>
    <row r="188" spans="1:65" s="14" customFormat="1">
      <c r="B188" s="233"/>
      <c r="C188" s="234"/>
      <c r="D188" s="224" t="s">
        <v>180</v>
      </c>
      <c r="E188" s="235" t="s">
        <v>1</v>
      </c>
      <c r="F188" s="236" t="s">
        <v>237</v>
      </c>
      <c r="G188" s="234"/>
      <c r="H188" s="237">
        <v>0.97199999999999998</v>
      </c>
      <c r="I188" s="238"/>
      <c r="J188" s="234"/>
      <c r="K188" s="234"/>
      <c r="L188" s="239"/>
      <c r="M188" s="240"/>
      <c r="N188" s="241"/>
      <c r="O188" s="241"/>
      <c r="P188" s="241"/>
      <c r="Q188" s="241"/>
      <c r="R188" s="241"/>
      <c r="S188" s="241"/>
      <c r="T188" s="242"/>
      <c r="AT188" s="243" t="s">
        <v>180</v>
      </c>
      <c r="AU188" s="243" t="s">
        <v>83</v>
      </c>
      <c r="AV188" s="14" t="s">
        <v>83</v>
      </c>
      <c r="AW188" s="14" t="s">
        <v>30</v>
      </c>
      <c r="AX188" s="14" t="s">
        <v>73</v>
      </c>
      <c r="AY188" s="243" t="s">
        <v>172</v>
      </c>
    </row>
    <row r="189" spans="1:65" s="15" customFormat="1">
      <c r="B189" s="244"/>
      <c r="C189" s="245"/>
      <c r="D189" s="224" t="s">
        <v>180</v>
      </c>
      <c r="E189" s="246" t="s">
        <v>1</v>
      </c>
      <c r="F189" s="247" t="s">
        <v>186</v>
      </c>
      <c r="G189" s="245"/>
      <c r="H189" s="248">
        <v>8.0760000000000005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AT189" s="254" t="s">
        <v>180</v>
      </c>
      <c r="AU189" s="254" t="s">
        <v>83</v>
      </c>
      <c r="AV189" s="15" t="s">
        <v>179</v>
      </c>
      <c r="AW189" s="15" t="s">
        <v>30</v>
      </c>
      <c r="AX189" s="15" t="s">
        <v>81</v>
      </c>
      <c r="AY189" s="254" t="s">
        <v>172</v>
      </c>
    </row>
    <row r="190" spans="1:65" s="2" customFormat="1" ht="16.5" customHeight="1">
      <c r="A190" s="35"/>
      <c r="B190" s="36"/>
      <c r="C190" s="209" t="s">
        <v>238</v>
      </c>
      <c r="D190" s="209" t="s">
        <v>174</v>
      </c>
      <c r="E190" s="210" t="s">
        <v>239</v>
      </c>
      <c r="F190" s="211" t="s">
        <v>240</v>
      </c>
      <c r="G190" s="212" t="s">
        <v>177</v>
      </c>
      <c r="H190" s="213">
        <v>1.296</v>
      </c>
      <c r="I190" s="214"/>
      <c r="J190" s="215">
        <f>ROUND(I190*H190,2)</f>
        <v>0</v>
      </c>
      <c r="K190" s="211" t="s">
        <v>178</v>
      </c>
      <c r="L190" s="40"/>
      <c r="M190" s="216" t="s">
        <v>1</v>
      </c>
      <c r="N190" s="217" t="s">
        <v>38</v>
      </c>
      <c r="O190" s="72"/>
      <c r="P190" s="218">
        <f>O190*H190</f>
        <v>0</v>
      </c>
      <c r="Q190" s="218">
        <v>2.2563399999999998</v>
      </c>
      <c r="R190" s="218">
        <f>Q190*H190</f>
        <v>2.92421664</v>
      </c>
      <c r="S190" s="218">
        <v>0</v>
      </c>
      <c r="T190" s="219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0" t="s">
        <v>179</v>
      </c>
      <c r="AT190" s="220" t="s">
        <v>174</v>
      </c>
      <c r="AU190" s="220" t="s">
        <v>83</v>
      </c>
      <c r="AY190" s="18" t="s">
        <v>172</v>
      </c>
      <c r="BE190" s="221">
        <f>IF(N190="základní",J190,0)</f>
        <v>0</v>
      </c>
      <c r="BF190" s="221">
        <f>IF(N190="snížená",J190,0)</f>
        <v>0</v>
      </c>
      <c r="BG190" s="221">
        <f>IF(N190="zákl. přenesená",J190,0)</f>
        <v>0</v>
      </c>
      <c r="BH190" s="221">
        <f>IF(N190="sníž. přenesená",J190,0)</f>
        <v>0</v>
      </c>
      <c r="BI190" s="221">
        <f>IF(N190="nulová",J190,0)</f>
        <v>0</v>
      </c>
      <c r="BJ190" s="18" t="s">
        <v>81</v>
      </c>
      <c r="BK190" s="221">
        <f>ROUND(I190*H190,2)</f>
        <v>0</v>
      </c>
      <c r="BL190" s="18" t="s">
        <v>179</v>
      </c>
      <c r="BM190" s="220" t="s">
        <v>241</v>
      </c>
    </row>
    <row r="191" spans="1:65" s="13" customFormat="1">
      <c r="B191" s="222"/>
      <c r="C191" s="223"/>
      <c r="D191" s="224" t="s">
        <v>180</v>
      </c>
      <c r="E191" s="225" t="s">
        <v>1</v>
      </c>
      <c r="F191" s="226" t="s">
        <v>235</v>
      </c>
      <c r="G191" s="223"/>
      <c r="H191" s="225" t="s">
        <v>1</v>
      </c>
      <c r="I191" s="227"/>
      <c r="J191" s="223"/>
      <c r="K191" s="223"/>
      <c r="L191" s="228"/>
      <c r="M191" s="229"/>
      <c r="N191" s="230"/>
      <c r="O191" s="230"/>
      <c r="P191" s="230"/>
      <c r="Q191" s="230"/>
      <c r="R191" s="230"/>
      <c r="S191" s="230"/>
      <c r="T191" s="231"/>
      <c r="AT191" s="232" t="s">
        <v>180</v>
      </c>
      <c r="AU191" s="232" t="s">
        <v>83</v>
      </c>
      <c r="AV191" s="13" t="s">
        <v>81</v>
      </c>
      <c r="AW191" s="13" t="s">
        <v>30</v>
      </c>
      <c r="AX191" s="13" t="s">
        <v>73</v>
      </c>
      <c r="AY191" s="232" t="s">
        <v>172</v>
      </c>
    </row>
    <row r="192" spans="1:65" s="14" customFormat="1">
      <c r="B192" s="233"/>
      <c r="C192" s="234"/>
      <c r="D192" s="224" t="s">
        <v>180</v>
      </c>
      <c r="E192" s="235" t="s">
        <v>1</v>
      </c>
      <c r="F192" s="236" t="s">
        <v>242</v>
      </c>
      <c r="G192" s="234"/>
      <c r="H192" s="237">
        <v>1.296</v>
      </c>
      <c r="I192" s="238"/>
      <c r="J192" s="234"/>
      <c r="K192" s="234"/>
      <c r="L192" s="239"/>
      <c r="M192" s="240"/>
      <c r="N192" s="241"/>
      <c r="O192" s="241"/>
      <c r="P192" s="241"/>
      <c r="Q192" s="241"/>
      <c r="R192" s="241"/>
      <c r="S192" s="241"/>
      <c r="T192" s="242"/>
      <c r="AT192" s="243" t="s">
        <v>180</v>
      </c>
      <c r="AU192" s="243" t="s">
        <v>83</v>
      </c>
      <c r="AV192" s="14" t="s">
        <v>83</v>
      </c>
      <c r="AW192" s="14" t="s">
        <v>30</v>
      </c>
      <c r="AX192" s="14" t="s">
        <v>73</v>
      </c>
      <c r="AY192" s="243" t="s">
        <v>172</v>
      </c>
    </row>
    <row r="193" spans="1:65" s="15" customFormat="1">
      <c r="B193" s="244"/>
      <c r="C193" s="245"/>
      <c r="D193" s="224" t="s">
        <v>180</v>
      </c>
      <c r="E193" s="246" t="s">
        <v>1</v>
      </c>
      <c r="F193" s="247" t="s">
        <v>186</v>
      </c>
      <c r="G193" s="245"/>
      <c r="H193" s="248">
        <v>1.296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AT193" s="254" t="s">
        <v>180</v>
      </c>
      <c r="AU193" s="254" t="s">
        <v>83</v>
      </c>
      <c r="AV193" s="15" t="s">
        <v>179</v>
      </c>
      <c r="AW193" s="15" t="s">
        <v>30</v>
      </c>
      <c r="AX193" s="15" t="s">
        <v>81</v>
      </c>
      <c r="AY193" s="254" t="s">
        <v>172</v>
      </c>
    </row>
    <row r="194" spans="1:65" s="2" customFormat="1" ht="16.5" customHeight="1">
      <c r="A194" s="35"/>
      <c r="B194" s="36"/>
      <c r="C194" s="209" t="s">
        <v>215</v>
      </c>
      <c r="D194" s="209" t="s">
        <v>174</v>
      </c>
      <c r="E194" s="210" t="s">
        <v>243</v>
      </c>
      <c r="F194" s="211" t="s">
        <v>244</v>
      </c>
      <c r="G194" s="212" t="s">
        <v>245</v>
      </c>
      <c r="H194" s="213">
        <v>39.32</v>
      </c>
      <c r="I194" s="214"/>
      <c r="J194" s="215">
        <f>ROUND(I194*H194,2)</f>
        <v>0</v>
      </c>
      <c r="K194" s="211" t="s">
        <v>178</v>
      </c>
      <c r="L194" s="40"/>
      <c r="M194" s="216" t="s">
        <v>1</v>
      </c>
      <c r="N194" s="217" t="s">
        <v>38</v>
      </c>
      <c r="O194" s="72"/>
      <c r="P194" s="218">
        <f>O194*H194</f>
        <v>0</v>
      </c>
      <c r="Q194" s="218">
        <v>0</v>
      </c>
      <c r="R194" s="218">
        <f>Q194*H194</f>
        <v>0</v>
      </c>
      <c r="S194" s="218">
        <v>0</v>
      </c>
      <c r="T194" s="219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0" t="s">
        <v>179</v>
      </c>
      <c r="AT194" s="220" t="s">
        <v>174</v>
      </c>
      <c r="AU194" s="220" t="s">
        <v>83</v>
      </c>
      <c r="AY194" s="18" t="s">
        <v>172</v>
      </c>
      <c r="BE194" s="221">
        <f>IF(N194="základní",J194,0)</f>
        <v>0</v>
      </c>
      <c r="BF194" s="221">
        <f>IF(N194="snížená",J194,0)</f>
        <v>0</v>
      </c>
      <c r="BG194" s="221">
        <f>IF(N194="zákl. přenesená",J194,0)</f>
        <v>0</v>
      </c>
      <c r="BH194" s="221">
        <f>IF(N194="sníž. přenesená",J194,0)</f>
        <v>0</v>
      </c>
      <c r="BI194" s="221">
        <f>IF(N194="nulová",J194,0)</f>
        <v>0</v>
      </c>
      <c r="BJ194" s="18" t="s">
        <v>81</v>
      </c>
      <c r="BK194" s="221">
        <f>ROUND(I194*H194,2)</f>
        <v>0</v>
      </c>
      <c r="BL194" s="18" t="s">
        <v>179</v>
      </c>
      <c r="BM194" s="220" t="s">
        <v>246</v>
      </c>
    </row>
    <row r="195" spans="1:65" s="2" customFormat="1" ht="16.5" customHeight="1">
      <c r="A195" s="35"/>
      <c r="B195" s="36"/>
      <c r="C195" s="209" t="s">
        <v>8</v>
      </c>
      <c r="D195" s="209" t="s">
        <v>174</v>
      </c>
      <c r="E195" s="210" t="s">
        <v>247</v>
      </c>
      <c r="F195" s="211" t="s">
        <v>248</v>
      </c>
      <c r="G195" s="212" t="s">
        <v>245</v>
      </c>
      <c r="H195" s="213">
        <v>39.32</v>
      </c>
      <c r="I195" s="214"/>
      <c r="J195" s="215">
        <f>ROUND(I195*H195,2)</f>
        <v>0</v>
      </c>
      <c r="K195" s="211" t="s">
        <v>178</v>
      </c>
      <c r="L195" s="40"/>
      <c r="M195" s="216" t="s">
        <v>1</v>
      </c>
      <c r="N195" s="217" t="s">
        <v>38</v>
      </c>
      <c r="O195" s="72"/>
      <c r="P195" s="218">
        <f>O195*H195</f>
        <v>0</v>
      </c>
      <c r="Q195" s="218">
        <v>2.6900000000000001E-3</v>
      </c>
      <c r="R195" s="218">
        <f>Q195*H195</f>
        <v>0.10577080000000001</v>
      </c>
      <c r="S195" s="218">
        <v>0</v>
      </c>
      <c r="T195" s="219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0" t="s">
        <v>179</v>
      </c>
      <c r="AT195" s="220" t="s">
        <v>174</v>
      </c>
      <c r="AU195" s="220" t="s">
        <v>83</v>
      </c>
      <c r="AY195" s="18" t="s">
        <v>172</v>
      </c>
      <c r="BE195" s="221">
        <f>IF(N195="základní",J195,0)</f>
        <v>0</v>
      </c>
      <c r="BF195" s="221">
        <f>IF(N195="snížená",J195,0)</f>
        <v>0</v>
      </c>
      <c r="BG195" s="221">
        <f>IF(N195="zákl. přenesená",J195,0)</f>
        <v>0</v>
      </c>
      <c r="BH195" s="221">
        <f>IF(N195="sníž. přenesená",J195,0)</f>
        <v>0</v>
      </c>
      <c r="BI195" s="221">
        <f>IF(N195="nulová",J195,0)</f>
        <v>0</v>
      </c>
      <c r="BJ195" s="18" t="s">
        <v>81</v>
      </c>
      <c r="BK195" s="221">
        <f>ROUND(I195*H195,2)</f>
        <v>0</v>
      </c>
      <c r="BL195" s="18" t="s">
        <v>179</v>
      </c>
      <c r="BM195" s="220" t="s">
        <v>249</v>
      </c>
    </row>
    <row r="196" spans="1:65" s="13" customFormat="1">
      <c r="B196" s="222"/>
      <c r="C196" s="223"/>
      <c r="D196" s="224" t="s">
        <v>180</v>
      </c>
      <c r="E196" s="225" t="s">
        <v>1</v>
      </c>
      <c r="F196" s="226" t="s">
        <v>235</v>
      </c>
      <c r="G196" s="223"/>
      <c r="H196" s="225" t="s">
        <v>1</v>
      </c>
      <c r="I196" s="227"/>
      <c r="J196" s="223"/>
      <c r="K196" s="223"/>
      <c r="L196" s="228"/>
      <c r="M196" s="229"/>
      <c r="N196" s="230"/>
      <c r="O196" s="230"/>
      <c r="P196" s="230"/>
      <c r="Q196" s="230"/>
      <c r="R196" s="230"/>
      <c r="S196" s="230"/>
      <c r="T196" s="231"/>
      <c r="AT196" s="232" t="s">
        <v>180</v>
      </c>
      <c r="AU196" s="232" t="s">
        <v>83</v>
      </c>
      <c r="AV196" s="13" t="s">
        <v>81</v>
      </c>
      <c r="AW196" s="13" t="s">
        <v>30</v>
      </c>
      <c r="AX196" s="13" t="s">
        <v>73</v>
      </c>
      <c r="AY196" s="232" t="s">
        <v>172</v>
      </c>
    </row>
    <row r="197" spans="1:65" s="14" customFormat="1">
      <c r="B197" s="233"/>
      <c r="C197" s="234"/>
      <c r="D197" s="224" t="s">
        <v>180</v>
      </c>
      <c r="E197" s="235" t="s">
        <v>1</v>
      </c>
      <c r="F197" s="236" t="s">
        <v>250</v>
      </c>
      <c r="G197" s="234"/>
      <c r="H197" s="237">
        <v>24.24</v>
      </c>
      <c r="I197" s="238"/>
      <c r="J197" s="234"/>
      <c r="K197" s="234"/>
      <c r="L197" s="239"/>
      <c r="M197" s="240"/>
      <c r="N197" s="241"/>
      <c r="O197" s="241"/>
      <c r="P197" s="241"/>
      <c r="Q197" s="241"/>
      <c r="R197" s="241"/>
      <c r="S197" s="241"/>
      <c r="T197" s="242"/>
      <c r="AT197" s="243" t="s">
        <v>180</v>
      </c>
      <c r="AU197" s="243" t="s">
        <v>83</v>
      </c>
      <c r="AV197" s="14" t="s">
        <v>83</v>
      </c>
      <c r="AW197" s="14" t="s">
        <v>30</v>
      </c>
      <c r="AX197" s="14" t="s">
        <v>73</v>
      </c>
      <c r="AY197" s="243" t="s">
        <v>172</v>
      </c>
    </row>
    <row r="198" spans="1:65" s="14" customFormat="1">
      <c r="B198" s="233"/>
      <c r="C198" s="234"/>
      <c r="D198" s="224" t="s">
        <v>180</v>
      </c>
      <c r="E198" s="235" t="s">
        <v>1</v>
      </c>
      <c r="F198" s="236" t="s">
        <v>251</v>
      </c>
      <c r="G198" s="234"/>
      <c r="H198" s="237">
        <v>7.52</v>
      </c>
      <c r="I198" s="238"/>
      <c r="J198" s="234"/>
      <c r="K198" s="234"/>
      <c r="L198" s="239"/>
      <c r="M198" s="240"/>
      <c r="N198" s="241"/>
      <c r="O198" s="241"/>
      <c r="P198" s="241"/>
      <c r="Q198" s="241"/>
      <c r="R198" s="241"/>
      <c r="S198" s="241"/>
      <c r="T198" s="242"/>
      <c r="AT198" s="243" t="s">
        <v>180</v>
      </c>
      <c r="AU198" s="243" t="s">
        <v>83</v>
      </c>
      <c r="AV198" s="14" t="s">
        <v>83</v>
      </c>
      <c r="AW198" s="14" t="s">
        <v>30</v>
      </c>
      <c r="AX198" s="14" t="s">
        <v>73</v>
      </c>
      <c r="AY198" s="243" t="s">
        <v>172</v>
      </c>
    </row>
    <row r="199" spans="1:65" s="14" customFormat="1">
      <c r="B199" s="233"/>
      <c r="C199" s="234"/>
      <c r="D199" s="224" t="s">
        <v>180</v>
      </c>
      <c r="E199" s="235" t="s">
        <v>1</v>
      </c>
      <c r="F199" s="236" t="s">
        <v>252</v>
      </c>
      <c r="G199" s="234"/>
      <c r="H199" s="237">
        <v>7.56</v>
      </c>
      <c r="I199" s="238"/>
      <c r="J199" s="234"/>
      <c r="K199" s="234"/>
      <c r="L199" s="239"/>
      <c r="M199" s="240"/>
      <c r="N199" s="241"/>
      <c r="O199" s="241"/>
      <c r="P199" s="241"/>
      <c r="Q199" s="241"/>
      <c r="R199" s="241"/>
      <c r="S199" s="241"/>
      <c r="T199" s="242"/>
      <c r="AT199" s="243" t="s">
        <v>180</v>
      </c>
      <c r="AU199" s="243" t="s">
        <v>83</v>
      </c>
      <c r="AV199" s="14" t="s">
        <v>83</v>
      </c>
      <c r="AW199" s="14" t="s">
        <v>30</v>
      </c>
      <c r="AX199" s="14" t="s">
        <v>73</v>
      </c>
      <c r="AY199" s="243" t="s">
        <v>172</v>
      </c>
    </row>
    <row r="200" spans="1:65" s="15" customFormat="1">
      <c r="B200" s="244"/>
      <c r="C200" s="245"/>
      <c r="D200" s="224" t="s">
        <v>180</v>
      </c>
      <c r="E200" s="246" t="s">
        <v>1</v>
      </c>
      <c r="F200" s="247" t="s">
        <v>186</v>
      </c>
      <c r="G200" s="245"/>
      <c r="H200" s="248">
        <v>39.32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3"/>
      <c r="AT200" s="254" t="s">
        <v>180</v>
      </c>
      <c r="AU200" s="254" t="s">
        <v>83</v>
      </c>
      <c r="AV200" s="15" t="s">
        <v>179</v>
      </c>
      <c r="AW200" s="15" t="s">
        <v>30</v>
      </c>
      <c r="AX200" s="15" t="s">
        <v>81</v>
      </c>
      <c r="AY200" s="254" t="s">
        <v>172</v>
      </c>
    </row>
    <row r="201" spans="1:65" s="2" customFormat="1" ht="21.75" customHeight="1">
      <c r="A201" s="35"/>
      <c r="B201" s="36"/>
      <c r="C201" s="209" t="s">
        <v>223</v>
      </c>
      <c r="D201" s="209" t="s">
        <v>174</v>
      </c>
      <c r="E201" s="210" t="s">
        <v>253</v>
      </c>
      <c r="F201" s="211" t="s">
        <v>254</v>
      </c>
      <c r="G201" s="212" t="s">
        <v>177</v>
      </c>
      <c r="H201" s="213">
        <v>2.5939999999999999</v>
      </c>
      <c r="I201" s="214"/>
      <c r="J201" s="215">
        <f>ROUND(I201*H201,2)</f>
        <v>0</v>
      </c>
      <c r="K201" s="211" t="s">
        <v>1</v>
      </c>
      <c r="L201" s="40"/>
      <c r="M201" s="216" t="s">
        <v>1</v>
      </c>
      <c r="N201" s="217" t="s">
        <v>38</v>
      </c>
      <c r="O201" s="72"/>
      <c r="P201" s="218">
        <f>O201*H201</f>
        <v>0</v>
      </c>
      <c r="Q201" s="218">
        <v>0</v>
      </c>
      <c r="R201" s="218">
        <f>Q201*H201</f>
        <v>0</v>
      </c>
      <c r="S201" s="218">
        <v>0</v>
      </c>
      <c r="T201" s="219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0" t="s">
        <v>179</v>
      </c>
      <c r="AT201" s="220" t="s">
        <v>174</v>
      </c>
      <c r="AU201" s="220" t="s">
        <v>83</v>
      </c>
      <c r="AY201" s="18" t="s">
        <v>172</v>
      </c>
      <c r="BE201" s="221">
        <f>IF(N201="základní",J201,0)</f>
        <v>0</v>
      </c>
      <c r="BF201" s="221">
        <f>IF(N201="snížená",J201,0)</f>
        <v>0</v>
      </c>
      <c r="BG201" s="221">
        <f>IF(N201="zákl. přenesená",J201,0)</f>
        <v>0</v>
      </c>
      <c r="BH201" s="221">
        <f>IF(N201="sníž. přenesená",J201,0)</f>
        <v>0</v>
      </c>
      <c r="BI201" s="221">
        <f>IF(N201="nulová",J201,0)</f>
        <v>0</v>
      </c>
      <c r="BJ201" s="18" t="s">
        <v>81</v>
      </c>
      <c r="BK201" s="221">
        <f>ROUND(I201*H201,2)</f>
        <v>0</v>
      </c>
      <c r="BL201" s="18" t="s">
        <v>179</v>
      </c>
      <c r="BM201" s="220" t="s">
        <v>255</v>
      </c>
    </row>
    <row r="202" spans="1:65" s="13" customFormat="1">
      <c r="B202" s="222"/>
      <c r="C202" s="223"/>
      <c r="D202" s="224" t="s">
        <v>180</v>
      </c>
      <c r="E202" s="225" t="s">
        <v>1</v>
      </c>
      <c r="F202" s="226" t="s">
        <v>235</v>
      </c>
      <c r="G202" s="223"/>
      <c r="H202" s="225" t="s">
        <v>1</v>
      </c>
      <c r="I202" s="227"/>
      <c r="J202" s="223"/>
      <c r="K202" s="223"/>
      <c r="L202" s="228"/>
      <c r="M202" s="229"/>
      <c r="N202" s="230"/>
      <c r="O202" s="230"/>
      <c r="P202" s="230"/>
      <c r="Q202" s="230"/>
      <c r="R202" s="230"/>
      <c r="S202" s="230"/>
      <c r="T202" s="231"/>
      <c r="AT202" s="232" t="s">
        <v>180</v>
      </c>
      <c r="AU202" s="232" t="s">
        <v>83</v>
      </c>
      <c r="AV202" s="13" t="s">
        <v>81</v>
      </c>
      <c r="AW202" s="13" t="s">
        <v>30</v>
      </c>
      <c r="AX202" s="13" t="s">
        <v>73</v>
      </c>
      <c r="AY202" s="232" t="s">
        <v>172</v>
      </c>
    </row>
    <row r="203" spans="1:65" s="14" customFormat="1">
      <c r="B203" s="233"/>
      <c r="C203" s="234"/>
      <c r="D203" s="224" t="s">
        <v>180</v>
      </c>
      <c r="E203" s="235" t="s">
        <v>1</v>
      </c>
      <c r="F203" s="236" t="s">
        <v>256</v>
      </c>
      <c r="G203" s="234"/>
      <c r="H203" s="237">
        <v>2.5939999999999999</v>
      </c>
      <c r="I203" s="238"/>
      <c r="J203" s="234"/>
      <c r="K203" s="234"/>
      <c r="L203" s="239"/>
      <c r="M203" s="240"/>
      <c r="N203" s="241"/>
      <c r="O203" s="241"/>
      <c r="P203" s="241"/>
      <c r="Q203" s="241"/>
      <c r="R203" s="241"/>
      <c r="S203" s="241"/>
      <c r="T203" s="242"/>
      <c r="AT203" s="243" t="s">
        <v>180</v>
      </c>
      <c r="AU203" s="243" t="s">
        <v>83</v>
      </c>
      <c r="AV203" s="14" t="s">
        <v>83</v>
      </c>
      <c r="AW203" s="14" t="s">
        <v>30</v>
      </c>
      <c r="AX203" s="14" t="s">
        <v>73</v>
      </c>
      <c r="AY203" s="243" t="s">
        <v>172</v>
      </c>
    </row>
    <row r="204" spans="1:65" s="15" customFormat="1">
      <c r="B204" s="244"/>
      <c r="C204" s="245"/>
      <c r="D204" s="224" t="s">
        <v>180</v>
      </c>
      <c r="E204" s="246" t="s">
        <v>1</v>
      </c>
      <c r="F204" s="247" t="s">
        <v>186</v>
      </c>
      <c r="G204" s="245"/>
      <c r="H204" s="248">
        <v>2.5939999999999999</v>
      </c>
      <c r="I204" s="249"/>
      <c r="J204" s="245"/>
      <c r="K204" s="245"/>
      <c r="L204" s="250"/>
      <c r="M204" s="251"/>
      <c r="N204" s="252"/>
      <c r="O204" s="252"/>
      <c r="P204" s="252"/>
      <c r="Q204" s="252"/>
      <c r="R204" s="252"/>
      <c r="S204" s="252"/>
      <c r="T204" s="253"/>
      <c r="AT204" s="254" t="s">
        <v>180</v>
      </c>
      <c r="AU204" s="254" t="s">
        <v>83</v>
      </c>
      <c r="AV204" s="15" t="s">
        <v>179</v>
      </c>
      <c r="AW204" s="15" t="s">
        <v>30</v>
      </c>
      <c r="AX204" s="15" t="s">
        <v>81</v>
      </c>
      <c r="AY204" s="254" t="s">
        <v>172</v>
      </c>
    </row>
    <row r="205" spans="1:65" s="2" customFormat="1" ht="16.5" customHeight="1">
      <c r="A205" s="35"/>
      <c r="B205" s="36"/>
      <c r="C205" s="209" t="s">
        <v>257</v>
      </c>
      <c r="D205" s="209" t="s">
        <v>174</v>
      </c>
      <c r="E205" s="210" t="s">
        <v>258</v>
      </c>
      <c r="F205" s="211" t="s">
        <v>259</v>
      </c>
      <c r="G205" s="212" t="s">
        <v>245</v>
      </c>
      <c r="H205" s="213">
        <v>6.06</v>
      </c>
      <c r="I205" s="214"/>
      <c r="J205" s="215">
        <f>ROUND(I205*H205,2)</f>
        <v>0</v>
      </c>
      <c r="K205" s="211" t="s">
        <v>178</v>
      </c>
      <c r="L205" s="40"/>
      <c r="M205" s="216" t="s">
        <v>1</v>
      </c>
      <c r="N205" s="217" t="s">
        <v>38</v>
      </c>
      <c r="O205" s="72"/>
      <c r="P205" s="218">
        <f>O205*H205</f>
        <v>0</v>
      </c>
      <c r="Q205" s="218">
        <v>2.47E-3</v>
      </c>
      <c r="R205" s="218">
        <f>Q205*H205</f>
        <v>1.4968199999999999E-2</v>
      </c>
      <c r="S205" s="218">
        <v>0</v>
      </c>
      <c r="T205" s="219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0" t="s">
        <v>179</v>
      </c>
      <c r="AT205" s="220" t="s">
        <v>174</v>
      </c>
      <c r="AU205" s="220" t="s">
        <v>83</v>
      </c>
      <c r="AY205" s="18" t="s">
        <v>172</v>
      </c>
      <c r="BE205" s="221">
        <f>IF(N205="základní",J205,0)</f>
        <v>0</v>
      </c>
      <c r="BF205" s="221">
        <f>IF(N205="snížená",J205,0)</f>
        <v>0</v>
      </c>
      <c r="BG205" s="221">
        <f>IF(N205="zákl. přenesená",J205,0)</f>
        <v>0</v>
      </c>
      <c r="BH205" s="221">
        <f>IF(N205="sníž. přenesená",J205,0)</f>
        <v>0</v>
      </c>
      <c r="BI205" s="221">
        <f>IF(N205="nulová",J205,0)</f>
        <v>0</v>
      </c>
      <c r="BJ205" s="18" t="s">
        <v>81</v>
      </c>
      <c r="BK205" s="221">
        <f>ROUND(I205*H205,2)</f>
        <v>0</v>
      </c>
      <c r="BL205" s="18" t="s">
        <v>179</v>
      </c>
      <c r="BM205" s="220" t="s">
        <v>260</v>
      </c>
    </row>
    <row r="206" spans="1:65" s="13" customFormat="1">
      <c r="B206" s="222"/>
      <c r="C206" s="223"/>
      <c r="D206" s="224" t="s">
        <v>180</v>
      </c>
      <c r="E206" s="225" t="s">
        <v>1</v>
      </c>
      <c r="F206" s="226" t="s">
        <v>235</v>
      </c>
      <c r="G206" s="223"/>
      <c r="H206" s="225" t="s">
        <v>1</v>
      </c>
      <c r="I206" s="227"/>
      <c r="J206" s="223"/>
      <c r="K206" s="223"/>
      <c r="L206" s="228"/>
      <c r="M206" s="229"/>
      <c r="N206" s="230"/>
      <c r="O206" s="230"/>
      <c r="P206" s="230"/>
      <c r="Q206" s="230"/>
      <c r="R206" s="230"/>
      <c r="S206" s="230"/>
      <c r="T206" s="231"/>
      <c r="AT206" s="232" t="s">
        <v>180</v>
      </c>
      <c r="AU206" s="232" t="s">
        <v>83</v>
      </c>
      <c r="AV206" s="13" t="s">
        <v>81</v>
      </c>
      <c r="AW206" s="13" t="s">
        <v>30</v>
      </c>
      <c r="AX206" s="13" t="s">
        <v>73</v>
      </c>
      <c r="AY206" s="232" t="s">
        <v>172</v>
      </c>
    </row>
    <row r="207" spans="1:65" s="14" customFormat="1">
      <c r="B207" s="233"/>
      <c r="C207" s="234"/>
      <c r="D207" s="224" t="s">
        <v>180</v>
      </c>
      <c r="E207" s="235" t="s">
        <v>1</v>
      </c>
      <c r="F207" s="236" t="s">
        <v>261</v>
      </c>
      <c r="G207" s="234"/>
      <c r="H207" s="237">
        <v>6.06</v>
      </c>
      <c r="I207" s="238"/>
      <c r="J207" s="234"/>
      <c r="K207" s="234"/>
      <c r="L207" s="239"/>
      <c r="M207" s="240"/>
      <c r="N207" s="241"/>
      <c r="O207" s="241"/>
      <c r="P207" s="241"/>
      <c r="Q207" s="241"/>
      <c r="R207" s="241"/>
      <c r="S207" s="241"/>
      <c r="T207" s="242"/>
      <c r="AT207" s="243" t="s">
        <v>180</v>
      </c>
      <c r="AU207" s="243" t="s">
        <v>83</v>
      </c>
      <c r="AV207" s="14" t="s">
        <v>83</v>
      </c>
      <c r="AW207" s="14" t="s">
        <v>30</v>
      </c>
      <c r="AX207" s="14" t="s">
        <v>73</v>
      </c>
      <c r="AY207" s="243" t="s">
        <v>172</v>
      </c>
    </row>
    <row r="208" spans="1:65" s="15" customFormat="1">
      <c r="B208" s="244"/>
      <c r="C208" s="245"/>
      <c r="D208" s="224" t="s">
        <v>180</v>
      </c>
      <c r="E208" s="246" t="s">
        <v>1</v>
      </c>
      <c r="F208" s="247" t="s">
        <v>186</v>
      </c>
      <c r="G208" s="245"/>
      <c r="H208" s="248">
        <v>6.06</v>
      </c>
      <c r="I208" s="249"/>
      <c r="J208" s="245"/>
      <c r="K208" s="245"/>
      <c r="L208" s="250"/>
      <c r="M208" s="251"/>
      <c r="N208" s="252"/>
      <c r="O208" s="252"/>
      <c r="P208" s="252"/>
      <c r="Q208" s="252"/>
      <c r="R208" s="252"/>
      <c r="S208" s="252"/>
      <c r="T208" s="253"/>
      <c r="AT208" s="254" t="s">
        <v>180</v>
      </c>
      <c r="AU208" s="254" t="s">
        <v>83</v>
      </c>
      <c r="AV208" s="15" t="s">
        <v>179</v>
      </c>
      <c r="AW208" s="15" t="s">
        <v>30</v>
      </c>
      <c r="AX208" s="15" t="s">
        <v>81</v>
      </c>
      <c r="AY208" s="254" t="s">
        <v>172</v>
      </c>
    </row>
    <row r="209" spans="1:65" s="2" customFormat="1" ht="16.5" customHeight="1">
      <c r="A209" s="35"/>
      <c r="B209" s="36"/>
      <c r="C209" s="209" t="s">
        <v>229</v>
      </c>
      <c r="D209" s="209" t="s">
        <v>174</v>
      </c>
      <c r="E209" s="210" t="s">
        <v>262</v>
      </c>
      <c r="F209" s="211" t="s">
        <v>263</v>
      </c>
      <c r="G209" s="212" t="s">
        <v>245</v>
      </c>
      <c r="H209" s="213">
        <v>6.06</v>
      </c>
      <c r="I209" s="214"/>
      <c r="J209" s="215">
        <f>ROUND(I209*H209,2)</f>
        <v>0</v>
      </c>
      <c r="K209" s="211" t="s">
        <v>178</v>
      </c>
      <c r="L209" s="40"/>
      <c r="M209" s="216" t="s">
        <v>1</v>
      </c>
      <c r="N209" s="217" t="s">
        <v>38</v>
      </c>
      <c r="O209" s="72"/>
      <c r="P209" s="218">
        <f>O209*H209</f>
        <v>0</v>
      </c>
      <c r="Q209" s="218">
        <v>0</v>
      </c>
      <c r="R209" s="218">
        <f>Q209*H209</f>
        <v>0</v>
      </c>
      <c r="S209" s="218">
        <v>0</v>
      </c>
      <c r="T209" s="219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0" t="s">
        <v>179</v>
      </c>
      <c r="AT209" s="220" t="s">
        <v>174</v>
      </c>
      <c r="AU209" s="220" t="s">
        <v>83</v>
      </c>
      <c r="AY209" s="18" t="s">
        <v>172</v>
      </c>
      <c r="BE209" s="221">
        <f>IF(N209="základní",J209,0)</f>
        <v>0</v>
      </c>
      <c r="BF209" s="221">
        <f>IF(N209="snížená",J209,0)</f>
        <v>0</v>
      </c>
      <c r="BG209" s="221">
        <f>IF(N209="zákl. přenesená",J209,0)</f>
        <v>0</v>
      </c>
      <c r="BH209" s="221">
        <f>IF(N209="sníž. přenesená",J209,0)</f>
        <v>0</v>
      </c>
      <c r="BI209" s="221">
        <f>IF(N209="nulová",J209,0)</f>
        <v>0</v>
      </c>
      <c r="BJ209" s="18" t="s">
        <v>81</v>
      </c>
      <c r="BK209" s="221">
        <f>ROUND(I209*H209,2)</f>
        <v>0</v>
      </c>
      <c r="BL209" s="18" t="s">
        <v>179</v>
      </c>
      <c r="BM209" s="220" t="s">
        <v>264</v>
      </c>
    </row>
    <row r="210" spans="1:65" s="2" customFormat="1" ht="16.5" customHeight="1">
      <c r="A210" s="35"/>
      <c r="B210" s="36"/>
      <c r="C210" s="209" t="s">
        <v>265</v>
      </c>
      <c r="D210" s="209" t="s">
        <v>174</v>
      </c>
      <c r="E210" s="210" t="s">
        <v>266</v>
      </c>
      <c r="F210" s="211" t="s">
        <v>267</v>
      </c>
      <c r="G210" s="212" t="s">
        <v>222</v>
      </c>
      <c r="H210" s="213">
        <v>0.25600000000000001</v>
      </c>
      <c r="I210" s="214"/>
      <c r="J210" s="215">
        <f>ROUND(I210*H210,2)</f>
        <v>0</v>
      </c>
      <c r="K210" s="211" t="s">
        <v>178</v>
      </c>
      <c r="L210" s="40"/>
      <c r="M210" s="216" t="s">
        <v>1</v>
      </c>
      <c r="N210" s="217" t="s">
        <v>38</v>
      </c>
      <c r="O210" s="72"/>
      <c r="P210" s="218">
        <f>O210*H210</f>
        <v>0</v>
      </c>
      <c r="Q210" s="218">
        <v>1.06277</v>
      </c>
      <c r="R210" s="218">
        <f>Q210*H210</f>
        <v>0.27206912</v>
      </c>
      <c r="S210" s="218">
        <v>0</v>
      </c>
      <c r="T210" s="219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0" t="s">
        <v>179</v>
      </c>
      <c r="AT210" s="220" t="s">
        <v>174</v>
      </c>
      <c r="AU210" s="220" t="s">
        <v>83</v>
      </c>
      <c r="AY210" s="18" t="s">
        <v>172</v>
      </c>
      <c r="BE210" s="221">
        <f>IF(N210="základní",J210,0)</f>
        <v>0</v>
      </c>
      <c r="BF210" s="221">
        <f>IF(N210="snížená",J210,0)</f>
        <v>0</v>
      </c>
      <c r="BG210" s="221">
        <f>IF(N210="zákl. přenesená",J210,0)</f>
        <v>0</v>
      </c>
      <c r="BH210" s="221">
        <f>IF(N210="sníž. přenesená",J210,0)</f>
        <v>0</v>
      </c>
      <c r="BI210" s="221">
        <f>IF(N210="nulová",J210,0)</f>
        <v>0</v>
      </c>
      <c r="BJ210" s="18" t="s">
        <v>81</v>
      </c>
      <c r="BK210" s="221">
        <f>ROUND(I210*H210,2)</f>
        <v>0</v>
      </c>
      <c r="BL210" s="18" t="s">
        <v>179</v>
      </c>
      <c r="BM210" s="220" t="s">
        <v>268</v>
      </c>
    </row>
    <row r="211" spans="1:65" s="14" customFormat="1">
      <c r="B211" s="233"/>
      <c r="C211" s="234"/>
      <c r="D211" s="224" t="s">
        <v>180</v>
      </c>
      <c r="E211" s="235" t="s">
        <v>1</v>
      </c>
      <c r="F211" s="236" t="s">
        <v>269</v>
      </c>
      <c r="G211" s="234"/>
      <c r="H211" s="237">
        <v>0.25600000000000001</v>
      </c>
      <c r="I211" s="238"/>
      <c r="J211" s="234"/>
      <c r="K211" s="234"/>
      <c r="L211" s="239"/>
      <c r="M211" s="240"/>
      <c r="N211" s="241"/>
      <c r="O211" s="241"/>
      <c r="P211" s="241"/>
      <c r="Q211" s="241"/>
      <c r="R211" s="241"/>
      <c r="S211" s="241"/>
      <c r="T211" s="242"/>
      <c r="AT211" s="243" t="s">
        <v>180</v>
      </c>
      <c r="AU211" s="243" t="s">
        <v>83</v>
      </c>
      <c r="AV211" s="14" t="s">
        <v>83</v>
      </c>
      <c r="AW211" s="14" t="s">
        <v>30</v>
      </c>
      <c r="AX211" s="14" t="s">
        <v>73</v>
      </c>
      <c r="AY211" s="243" t="s">
        <v>172</v>
      </c>
    </row>
    <row r="212" spans="1:65" s="15" customFormat="1">
      <c r="B212" s="244"/>
      <c r="C212" s="245"/>
      <c r="D212" s="224" t="s">
        <v>180</v>
      </c>
      <c r="E212" s="246" t="s">
        <v>1</v>
      </c>
      <c r="F212" s="247" t="s">
        <v>186</v>
      </c>
      <c r="G212" s="245"/>
      <c r="H212" s="248">
        <v>0.25600000000000001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AT212" s="254" t="s">
        <v>180</v>
      </c>
      <c r="AU212" s="254" t="s">
        <v>83</v>
      </c>
      <c r="AV212" s="15" t="s">
        <v>179</v>
      </c>
      <c r="AW212" s="15" t="s">
        <v>30</v>
      </c>
      <c r="AX212" s="15" t="s">
        <v>81</v>
      </c>
      <c r="AY212" s="254" t="s">
        <v>172</v>
      </c>
    </row>
    <row r="213" spans="1:65" s="12" customFormat="1" ht="22.9" customHeight="1">
      <c r="B213" s="193"/>
      <c r="C213" s="194"/>
      <c r="D213" s="195" t="s">
        <v>72</v>
      </c>
      <c r="E213" s="207" t="s">
        <v>192</v>
      </c>
      <c r="F213" s="207" t="s">
        <v>270</v>
      </c>
      <c r="G213" s="194"/>
      <c r="H213" s="194"/>
      <c r="I213" s="197"/>
      <c r="J213" s="208">
        <f>BK213</f>
        <v>0</v>
      </c>
      <c r="K213" s="194"/>
      <c r="L213" s="199"/>
      <c r="M213" s="200"/>
      <c r="N213" s="201"/>
      <c r="O213" s="201"/>
      <c r="P213" s="202">
        <f>SUM(P214:P217)</f>
        <v>0</v>
      </c>
      <c r="Q213" s="201"/>
      <c r="R213" s="202">
        <f>SUM(R214:R217)</f>
        <v>2.7506599999999999</v>
      </c>
      <c r="S213" s="201"/>
      <c r="T213" s="203">
        <f>SUM(T214:T217)</f>
        <v>0</v>
      </c>
      <c r="AR213" s="204" t="s">
        <v>81</v>
      </c>
      <c r="AT213" s="205" t="s">
        <v>72</v>
      </c>
      <c r="AU213" s="205" t="s">
        <v>81</v>
      </c>
      <c r="AY213" s="204" t="s">
        <v>172</v>
      </c>
      <c r="BK213" s="206">
        <f>SUM(BK214:BK217)</f>
        <v>0</v>
      </c>
    </row>
    <row r="214" spans="1:65" s="2" customFormat="1" ht="21.75" customHeight="1">
      <c r="A214" s="35"/>
      <c r="B214" s="36"/>
      <c r="C214" s="209" t="s">
        <v>234</v>
      </c>
      <c r="D214" s="209" t="s">
        <v>174</v>
      </c>
      <c r="E214" s="210" t="s">
        <v>271</v>
      </c>
      <c r="F214" s="211" t="s">
        <v>272</v>
      </c>
      <c r="G214" s="212" t="s">
        <v>245</v>
      </c>
      <c r="H214" s="213">
        <v>11</v>
      </c>
      <c r="I214" s="214"/>
      <c r="J214" s="215">
        <f>ROUND(I214*H214,2)</f>
        <v>0</v>
      </c>
      <c r="K214" s="211" t="s">
        <v>178</v>
      </c>
      <c r="L214" s="40"/>
      <c r="M214" s="216" t="s">
        <v>1</v>
      </c>
      <c r="N214" s="217" t="s">
        <v>38</v>
      </c>
      <c r="O214" s="72"/>
      <c r="P214" s="218">
        <f>O214*H214</f>
        <v>0</v>
      </c>
      <c r="Q214" s="218">
        <v>0.25006</v>
      </c>
      <c r="R214" s="218">
        <f>Q214*H214</f>
        <v>2.7506599999999999</v>
      </c>
      <c r="S214" s="218">
        <v>0</v>
      </c>
      <c r="T214" s="219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0" t="s">
        <v>179</v>
      </c>
      <c r="AT214" s="220" t="s">
        <v>174</v>
      </c>
      <c r="AU214" s="220" t="s">
        <v>83</v>
      </c>
      <c r="AY214" s="18" t="s">
        <v>172</v>
      </c>
      <c r="BE214" s="221">
        <f>IF(N214="základní",J214,0)</f>
        <v>0</v>
      </c>
      <c r="BF214" s="221">
        <f>IF(N214="snížená",J214,0)</f>
        <v>0</v>
      </c>
      <c r="BG214" s="221">
        <f>IF(N214="zákl. přenesená",J214,0)</f>
        <v>0</v>
      </c>
      <c r="BH214" s="221">
        <f>IF(N214="sníž. přenesená",J214,0)</f>
        <v>0</v>
      </c>
      <c r="BI214" s="221">
        <f>IF(N214="nulová",J214,0)</f>
        <v>0</v>
      </c>
      <c r="BJ214" s="18" t="s">
        <v>81</v>
      </c>
      <c r="BK214" s="221">
        <f>ROUND(I214*H214,2)</f>
        <v>0</v>
      </c>
      <c r="BL214" s="18" t="s">
        <v>179</v>
      </c>
      <c r="BM214" s="220" t="s">
        <v>273</v>
      </c>
    </row>
    <row r="215" spans="1:65" s="13" customFormat="1">
      <c r="B215" s="222"/>
      <c r="C215" s="223"/>
      <c r="D215" s="224" t="s">
        <v>180</v>
      </c>
      <c r="E215" s="225" t="s">
        <v>1</v>
      </c>
      <c r="F215" s="226" t="s">
        <v>274</v>
      </c>
      <c r="G215" s="223"/>
      <c r="H215" s="225" t="s">
        <v>1</v>
      </c>
      <c r="I215" s="227"/>
      <c r="J215" s="223"/>
      <c r="K215" s="223"/>
      <c r="L215" s="228"/>
      <c r="M215" s="229"/>
      <c r="N215" s="230"/>
      <c r="O215" s="230"/>
      <c r="P215" s="230"/>
      <c r="Q215" s="230"/>
      <c r="R215" s="230"/>
      <c r="S215" s="230"/>
      <c r="T215" s="231"/>
      <c r="AT215" s="232" t="s">
        <v>180</v>
      </c>
      <c r="AU215" s="232" t="s">
        <v>83</v>
      </c>
      <c r="AV215" s="13" t="s">
        <v>81</v>
      </c>
      <c r="AW215" s="13" t="s">
        <v>30</v>
      </c>
      <c r="AX215" s="13" t="s">
        <v>73</v>
      </c>
      <c r="AY215" s="232" t="s">
        <v>172</v>
      </c>
    </row>
    <row r="216" spans="1:65" s="14" customFormat="1">
      <c r="B216" s="233"/>
      <c r="C216" s="234"/>
      <c r="D216" s="224" t="s">
        <v>180</v>
      </c>
      <c r="E216" s="235" t="s">
        <v>1</v>
      </c>
      <c r="F216" s="236" t="s">
        <v>275</v>
      </c>
      <c r="G216" s="234"/>
      <c r="H216" s="237">
        <v>11</v>
      </c>
      <c r="I216" s="238"/>
      <c r="J216" s="234"/>
      <c r="K216" s="234"/>
      <c r="L216" s="239"/>
      <c r="M216" s="240"/>
      <c r="N216" s="241"/>
      <c r="O216" s="241"/>
      <c r="P216" s="241"/>
      <c r="Q216" s="241"/>
      <c r="R216" s="241"/>
      <c r="S216" s="241"/>
      <c r="T216" s="242"/>
      <c r="AT216" s="243" t="s">
        <v>180</v>
      </c>
      <c r="AU216" s="243" t="s">
        <v>83</v>
      </c>
      <c r="AV216" s="14" t="s">
        <v>83</v>
      </c>
      <c r="AW216" s="14" t="s">
        <v>30</v>
      </c>
      <c r="AX216" s="14" t="s">
        <v>73</v>
      </c>
      <c r="AY216" s="243" t="s">
        <v>172</v>
      </c>
    </row>
    <row r="217" spans="1:65" s="15" customFormat="1">
      <c r="B217" s="244"/>
      <c r="C217" s="245"/>
      <c r="D217" s="224" t="s">
        <v>180</v>
      </c>
      <c r="E217" s="246" t="s">
        <v>1</v>
      </c>
      <c r="F217" s="247" t="s">
        <v>186</v>
      </c>
      <c r="G217" s="245"/>
      <c r="H217" s="248">
        <v>11</v>
      </c>
      <c r="I217" s="249"/>
      <c r="J217" s="245"/>
      <c r="K217" s="245"/>
      <c r="L217" s="250"/>
      <c r="M217" s="251"/>
      <c r="N217" s="252"/>
      <c r="O217" s="252"/>
      <c r="P217" s="252"/>
      <c r="Q217" s="252"/>
      <c r="R217" s="252"/>
      <c r="S217" s="252"/>
      <c r="T217" s="253"/>
      <c r="AT217" s="254" t="s">
        <v>180</v>
      </c>
      <c r="AU217" s="254" t="s">
        <v>83</v>
      </c>
      <c r="AV217" s="15" t="s">
        <v>179</v>
      </c>
      <c r="AW217" s="15" t="s">
        <v>30</v>
      </c>
      <c r="AX217" s="15" t="s">
        <v>81</v>
      </c>
      <c r="AY217" s="254" t="s">
        <v>172</v>
      </c>
    </row>
    <row r="218" spans="1:65" s="12" customFormat="1" ht="22.9" customHeight="1">
      <c r="B218" s="193"/>
      <c r="C218" s="194"/>
      <c r="D218" s="195" t="s">
        <v>72</v>
      </c>
      <c r="E218" s="207" t="s">
        <v>179</v>
      </c>
      <c r="F218" s="207" t="s">
        <v>276</v>
      </c>
      <c r="G218" s="194"/>
      <c r="H218" s="194"/>
      <c r="I218" s="197"/>
      <c r="J218" s="208">
        <f>BK218</f>
        <v>0</v>
      </c>
      <c r="K218" s="194"/>
      <c r="L218" s="199"/>
      <c r="M218" s="200"/>
      <c r="N218" s="201"/>
      <c r="O218" s="201"/>
      <c r="P218" s="202">
        <f>SUM(P219:P256)</f>
        <v>0</v>
      </c>
      <c r="Q218" s="201"/>
      <c r="R218" s="202">
        <f>SUM(R219:R256)</f>
        <v>0.40058779999999999</v>
      </c>
      <c r="S218" s="201"/>
      <c r="T218" s="203">
        <f>SUM(T219:T256)</f>
        <v>0</v>
      </c>
      <c r="AR218" s="204" t="s">
        <v>81</v>
      </c>
      <c r="AT218" s="205" t="s">
        <v>72</v>
      </c>
      <c r="AU218" s="205" t="s">
        <v>81</v>
      </c>
      <c r="AY218" s="204" t="s">
        <v>172</v>
      </c>
      <c r="BK218" s="206">
        <f>SUM(BK219:BK256)</f>
        <v>0</v>
      </c>
    </row>
    <row r="219" spans="1:65" s="2" customFormat="1" ht="21.75" customHeight="1">
      <c r="A219" s="35"/>
      <c r="B219" s="36"/>
      <c r="C219" s="209" t="s">
        <v>7</v>
      </c>
      <c r="D219" s="209" t="s">
        <v>174</v>
      </c>
      <c r="E219" s="210" t="s">
        <v>277</v>
      </c>
      <c r="F219" s="211" t="s">
        <v>278</v>
      </c>
      <c r="G219" s="212" t="s">
        <v>177</v>
      </c>
      <c r="H219" s="213">
        <v>1.82</v>
      </c>
      <c r="I219" s="214"/>
      <c r="J219" s="215">
        <f>ROUND(I219*H219,2)</f>
        <v>0</v>
      </c>
      <c r="K219" s="211" t="s">
        <v>1</v>
      </c>
      <c r="L219" s="40"/>
      <c r="M219" s="216" t="s">
        <v>1</v>
      </c>
      <c r="N219" s="217" t="s">
        <v>38</v>
      </c>
      <c r="O219" s="72"/>
      <c r="P219" s="218">
        <f>O219*H219</f>
        <v>0</v>
      </c>
      <c r="Q219" s="218">
        <v>0</v>
      </c>
      <c r="R219" s="218">
        <f>Q219*H219</f>
        <v>0</v>
      </c>
      <c r="S219" s="218">
        <v>0</v>
      </c>
      <c r="T219" s="219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0" t="s">
        <v>179</v>
      </c>
      <c r="AT219" s="220" t="s">
        <v>174</v>
      </c>
      <c r="AU219" s="220" t="s">
        <v>83</v>
      </c>
      <c r="AY219" s="18" t="s">
        <v>172</v>
      </c>
      <c r="BE219" s="221">
        <f>IF(N219="základní",J219,0)</f>
        <v>0</v>
      </c>
      <c r="BF219" s="221">
        <f>IF(N219="snížená",J219,0)</f>
        <v>0</v>
      </c>
      <c r="BG219" s="221">
        <f>IF(N219="zákl. přenesená",J219,0)</f>
        <v>0</v>
      </c>
      <c r="BH219" s="221">
        <f>IF(N219="sníž. přenesená",J219,0)</f>
        <v>0</v>
      </c>
      <c r="BI219" s="221">
        <f>IF(N219="nulová",J219,0)</f>
        <v>0</v>
      </c>
      <c r="BJ219" s="18" t="s">
        <v>81</v>
      </c>
      <c r="BK219" s="221">
        <f>ROUND(I219*H219,2)</f>
        <v>0</v>
      </c>
      <c r="BL219" s="18" t="s">
        <v>179</v>
      </c>
      <c r="BM219" s="220" t="s">
        <v>279</v>
      </c>
    </row>
    <row r="220" spans="1:65" s="13" customFormat="1">
      <c r="B220" s="222"/>
      <c r="C220" s="223"/>
      <c r="D220" s="224" t="s">
        <v>180</v>
      </c>
      <c r="E220" s="225" t="s">
        <v>1</v>
      </c>
      <c r="F220" s="226" t="s">
        <v>280</v>
      </c>
      <c r="G220" s="223"/>
      <c r="H220" s="225" t="s">
        <v>1</v>
      </c>
      <c r="I220" s="227"/>
      <c r="J220" s="223"/>
      <c r="K220" s="223"/>
      <c r="L220" s="228"/>
      <c r="M220" s="229"/>
      <c r="N220" s="230"/>
      <c r="O220" s="230"/>
      <c r="P220" s="230"/>
      <c r="Q220" s="230"/>
      <c r="R220" s="230"/>
      <c r="S220" s="230"/>
      <c r="T220" s="231"/>
      <c r="AT220" s="232" t="s">
        <v>180</v>
      </c>
      <c r="AU220" s="232" t="s">
        <v>83</v>
      </c>
      <c r="AV220" s="13" t="s">
        <v>81</v>
      </c>
      <c r="AW220" s="13" t="s">
        <v>30</v>
      </c>
      <c r="AX220" s="13" t="s">
        <v>73</v>
      </c>
      <c r="AY220" s="232" t="s">
        <v>172</v>
      </c>
    </row>
    <row r="221" spans="1:65" s="14" customFormat="1">
      <c r="B221" s="233"/>
      <c r="C221" s="234"/>
      <c r="D221" s="224" t="s">
        <v>180</v>
      </c>
      <c r="E221" s="235" t="s">
        <v>1</v>
      </c>
      <c r="F221" s="236" t="s">
        <v>281</v>
      </c>
      <c r="G221" s="234"/>
      <c r="H221" s="237">
        <v>1.82</v>
      </c>
      <c r="I221" s="238"/>
      <c r="J221" s="234"/>
      <c r="K221" s="234"/>
      <c r="L221" s="239"/>
      <c r="M221" s="240"/>
      <c r="N221" s="241"/>
      <c r="O221" s="241"/>
      <c r="P221" s="241"/>
      <c r="Q221" s="241"/>
      <c r="R221" s="241"/>
      <c r="S221" s="241"/>
      <c r="T221" s="242"/>
      <c r="AT221" s="243" t="s">
        <v>180</v>
      </c>
      <c r="AU221" s="243" t="s">
        <v>83</v>
      </c>
      <c r="AV221" s="14" t="s">
        <v>83</v>
      </c>
      <c r="AW221" s="14" t="s">
        <v>30</v>
      </c>
      <c r="AX221" s="14" t="s">
        <v>73</v>
      </c>
      <c r="AY221" s="243" t="s">
        <v>172</v>
      </c>
    </row>
    <row r="222" spans="1:65" s="15" customFormat="1">
      <c r="B222" s="244"/>
      <c r="C222" s="245"/>
      <c r="D222" s="224" t="s">
        <v>180</v>
      </c>
      <c r="E222" s="246" t="s">
        <v>1</v>
      </c>
      <c r="F222" s="247" t="s">
        <v>186</v>
      </c>
      <c r="G222" s="245"/>
      <c r="H222" s="248">
        <v>1.82</v>
      </c>
      <c r="I222" s="249"/>
      <c r="J222" s="245"/>
      <c r="K222" s="245"/>
      <c r="L222" s="250"/>
      <c r="M222" s="251"/>
      <c r="N222" s="252"/>
      <c r="O222" s="252"/>
      <c r="P222" s="252"/>
      <c r="Q222" s="252"/>
      <c r="R222" s="252"/>
      <c r="S222" s="252"/>
      <c r="T222" s="253"/>
      <c r="AT222" s="254" t="s">
        <v>180</v>
      </c>
      <c r="AU222" s="254" t="s">
        <v>83</v>
      </c>
      <c r="AV222" s="15" t="s">
        <v>179</v>
      </c>
      <c r="AW222" s="15" t="s">
        <v>30</v>
      </c>
      <c r="AX222" s="15" t="s">
        <v>81</v>
      </c>
      <c r="AY222" s="254" t="s">
        <v>172</v>
      </c>
    </row>
    <row r="223" spans="1:65" s="2" customFormat="1" ht="21.75" customHeight="1">
      <c r="A223" s="35"/>
      <c r="B223" s="36"/>
      <c r="C223" s="209" t="s">
        <v>241</v>
      </c>
      <c r="D223" s="209" t="s">
        <v>174</v>
      </c>
      <c r="E223" s="210" t="s">
        <v>282</v>
      </c>
      <c r="F223" s="211" t="s">
        <v>283</v>
      </c>
      <c r="G223" s="212" t="s">
        <v>245</v>
      </c>
      <c r="H223" s="213">
        <v>16.5</v>
      </c>
      <c r="I223" s="214"/>
      <c r="J223" s="215">
        <f>ROUND(I223*H223,2)</f>
        <v>0</v>
      </c>
      <c r="K223" s="211" t="s">
        <v>178</v>
      </c>
      <c r="L223" s="40"/>
      <c r="M223" s="216" t="s">
        <v>1</v>
      </c>
      <c r="N223" s="217" t="s">
        <v>38</v>
      </c>
      <c r="O223" s="72"/>
      <c r="P223" s="218">
        <f>O223*H223</f>
        <v>0</v>
      </c>
      <c r="Q223" s="218">
        <v>9.7300000000000008E-3</v>
      </c>
      <c r="R223" s="218">
        <f>Q223*H223</f>
        <v>0.16054500000000002</v>
      </c>
      <c r="S223" s="218">
        <v>0</v>
      </c>
      <c r="T223" s="219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0" t="s">
        <v>179</v>
      </c>
      <c r="AT223" s="220" t="s">
        <v>174</v>
      </c>
      <c r="AU223" s="220" t="s">
        <v>83</v>
      </c>
      <c r="AY223" s="18" t="s">
        <v>172</v>
      </c>
      <c r="BE223" s="221">
        <f>IF(N223="základní",J223,0)</f>
        <v>0</v>
      </c>
      <c r="BF223" s="221">
        <f>IF(N223="snížená",J223,0)</f>
        <v>0</v>
      </c>
      <c r="BG223" s="221">
        <f>IF(N223="zákl. přenesená",J223,0)</f>
        <v>0</v>
      </c>
      <c r="BH223" s="221">
        <f>IF(N223="sníž. přenesená",J223,0)</f>
        <v>0</v>
      </c>
      <c r="BI223" s="221">
        <f>IF(N223="nulová",J223,0)</f>
        <v>0</v>
      </c>
      <c r="BJ223" s="18" t="s">
        <v>81</v>
      </c>
      <c r="BK223" s="221">
        <f>ROUND(I223*H223,2)</f>
        <v>0</v>
      </c>
      <c r="BL223" s="18" t="s">
        <v>179</v>
      </c>
      <c r="BM223" s="220" t="s">
        <v>284</v>
      </c>
    </row>
    <row r="224" spans="1:65" s="14" customFormat="1">
      <c r="B224" s="233"/>
      <c r="C224" s="234"/>
      <c r="D224" s="224" t="s">
        <v>180</v>
      </c>
      <c r="E224" s="235" t="s">
        <v>1</v>
      </c>
      <c r="F224" s="236" t="s">
        <v>285</v>
      </c>
      <c r="G224" s="234"/>
      <c r="H224" s="237">
        <v>16.5</v>
      </c>
      <c r="I224" s="238"/>
      <c r="J224" s="234"/>
      <c r="K224" s="234"/>
      <c r="L224" s="239"/>
      <c r="M224" s="240"/>
      <c r="N224" s="241"/>
      <c r="O224" s="241"/>
      <c r="P224" s="241"/>
      <c r="Q224" s="241"/>
      <c r="R224" s="241"/>
      <c r="S224" s="241"/>
      <c r="T224" s="242"/>
      <c r="AT224" s="243" t="s">
        <v>180</v>
      </c>
      <c r="AU224" s="243" t="s">
        <v>83</v>
      </c>
      <c r="AV224" s="14" t="s">
        <v>83</v>
      </c>
      <c r="AW224" s="14" t="s">
        <v>30</v>
      </c>
      <c r="AX224" s="14" t="s">
        <v>73</v>
      </c>
      <c r="AY224" s="243" t="s">
        <v>172</v>
      </c>
    </row>
    <row r="225" spans="1:65" s="15" customFormat="1">
      <c r="B225" s="244"/>
      <c r="C225" s="245"/>
      <c r="D225" s="224" t="s">
        <v>180</v>
      </c>
      <c r="E225" s="246" t="s">
        <v>1</v>
      </c>
      <c r="F225" s="247" t="s">
        <v>186</v>
      </c>
      <c r="G225" s="245"/>
      <c r="H225" s="248">
        <v>16.5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AT225" s="254" t="s">
        <v>180</v>
      </c>
      <c r="AU225" s="254" t="s">
        <v>83</v>
      </c>
      <c r="AV225" s="15" t="s">
        <v>179</v>
      </c>
      <c r="AW225" s="15" t="s">
        <v>30</v>
      </c>
      <c r="AX225" s="15" t="s">
        <v>81</v>
      </c>
      <c r="AY225" s="254" t="s">
        <v>172</v>
      </c>
    </row>
    <row r="226" spans="1:65" s="2" customFormat="1" ht="21.75" customHeight="1">
      <c r="A226" s="35"/>
      <c r="B226" s="36"/>
      <c r="C226" s="209" t="s">
        <v>286</v>
      </c>
      <c r="D226" s="209" t="s">
        <v>174</v>
      </c>
      <c r="E226" s="210" t="s">
        <v>287</v>
      </c>
      <c r="F226" s="211" t="s">
        <v>288</v>
      </c>
      <c r="G226" s="212" t="s">
        <v>245</v>
      </c>
      <c r="H226" s="213">
        <v>16.5</v>
      </c>
      <c r="I226" s="214"/>
      <c r="J226" s="215">
        <f>ROUND(I226*H226,2)</f>
        <v>0</v>
      </c>
      <c r="K226" s="211" t="s">
        <v>178</v>
      </c>
      <c r="L226" s="40"/>
      <c r="M226" s="216" t="s">
        <v>1</v>
      </c>
      <c r="N226" s="217" t="s">
        <v>38</v>
      </c>
      <c r="O226" s="72"/>
      <c r="P226" s="218">
        <f>O226*H226</f>
        <v>0</v>
      </c>
      <c r="Q226" s="218">
        <v>8.0999999999999996E-4</v>
      </c>
      <c r="R226" s="218">
        <f>Q226*H226</f>
        <v>1.3364999999999998E-2</v>
      </c>
      <c r="S226" s="218">
        <v>0</v>
      </c>
      <c r="T226" s="219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0" t="s">
        <v>179</v>
      </c>
      <c r="AT226" s="220" t="s">
        <v>174</v>
      </c>
      <c r="AU226" s="220" t="s">
        <v>83</v>
      </c>
      <c r="AY226" s="18" t="s">
        <v>172</v>
      </c>
      <c r="BE226" s="221">
        <f>IF(N226="základní",J226,0)</f>
        <v>0</v>
      </c>
      <c r="BF226" s="221">
        <f>IF(N226="snížená",J226,0)</f>
        <v>0</v>
      </c>
      <c r="BG226" s="221">
        <f>IF(N226="zákl. přenesená",J226,0)</f>
        <v>0</v>
      </c>
      <c r="BH226" s="221">
        <f>IF(N226="sníž. přenesená",J226,0)</f>
        <v>0</v>
      </c>
      <c r="BI226" s="221">
        <f>IF(N226="nulová",J226,0)</f>
        <v>0</v>
      </c>
      <c r="BJ226" s="18" t="s">
        <v>81</v>
      </c>
      <c r="BK226" s="221">
        <f>ROUND(I226*H226,2)</f>
        <v>0</v>
      </c>
      <c r="BL226" s="18" t="s">
        <v>179</v>
      </c>
      <c r="BM226" s="220" t="s">
        <v>289</v>
      </c>
    </row>
    <row r="227" spans="1:65" s="13" customFormat="1">
      <c r="B227" s="222"/>
      <c r="C227" s="223"/>
      <c r="D227" s="224" t="s">
        <v>180</v>
      </c>
      <c r="E227" s="225" t="s">
        <v>1</v>
      </c>
      <c r="F227" s="226" t="s">
        <v>280</v>
      </c>
      <c r="G227" s="223"/>
      <c r="H227" s="225" t="s">
        <v>1</v>
      </c>
      <c r="I227" s="227"/>
      <c r="J227" s="223"/>
      <c r="K227" s="223"/>
      <c r="L227" s="228"/>
      <c r="M227" s="229"/>
      <c r="N227" s="230"/>
      <c r="O227" s="230"/>
      <c r="P227" s="230"/>
      <c r="Q227" s="230"/>
      <c r="R227" s="230"/>
      <c r="S227" s="230"/>
      <c r="T227" s="231"/>
      <c r="AT227" s="232" t="s">
        <v>180</v>
      </c>
      <c r="AU227" s="232" t="s">
        <v>83</v>
      </c>
      <c r="AV227" s="13" t="s">
        <v>81</v>
      </c>
      <c r="AW227" s="13" t="s">
        <v>30</v>
      </c>
      <c r="AX227" s="13" t="s">
        <v>73</v>
      </c>
      <c r="AY227" s="232" t="s">
        <v>172</v>
      </c>
    </row>
    <row r="228" spans="1:65" s="14" customFormat="1">
      <c r="B228" s="233"/>
      <c r="C228" s="234"/>
      <c r="D228" s="224" t="s">
        <v>180</v>
      </c>
      <c r="E228" s="235" t="s">
        <v>1</v>
      </c>
      <c r="F228" s="236" t="s">
        <v>290</v>
      </c>
      <c r="G228" s="234"/>
      <c r="H228" s="237">
        <v>16.5</v>
      </c>
      <c r="I228" s="238"/>
      <c r="J228" s="234"/>
      <c r="K228" s="234"/>
      <c r="L228" s="239"/>
      <c r="M228" s="240"/>
      <c r="N228" s="241"/>
      <c r="O228" s="241"/>
      <c r="P228" s="241"/>
      <c r="Q228" s="241"/>
      <c r="R228" s="241"/>
      <c r="S228" s="241"/>
      <c r="T228" s="242"/>
      <c r="AT228" s="243" t="s">
        <v>180</v>
      </c>
      <c r="AU228" s="243" t="s">
        <v>83</v>
      </c>
      <c r="AV228" s="14" t="s">
        <v>83</v>
      </c>
      <c r="AW228" s="14" t="s">
        <v>30</v>
      </c>
      <c r="AX228" s="14" t="s">
        <v>73</v>
      </c>
      <c r="AY228" s="243" t="s">
        <v>172</v>
      </c>
    </row>
    <row r="229" spans="1:65" s="15" customFormat="1">
      <c r="B229" s="244"/>
      <c r="C229" s="245"/>
      <c r="D229" s="224" t="s">
        <v>180</v>
      </c>
      <c r="E229" s="246" t="s">
        <v>1</v>
      </c>
      <c r="F229" s="247" t="s">
        <v>186</v>
      </c>
      <c r="G229" s="245"/>
      <c r="H229" s="248">
        <v>16.5</v>
      </c>
      <c r="I229" s="249"/>
      <c r="J229" s="245"/>
      <c r="K229" s="245"/>
      <c r="L229" s="250"/>
      <c r="M229" s="251"/>
      <c r="N229" s="252"/>
      <c r="O229" s="252"/>
      <c r="P229" s="252"/>
      <c r="Q229" s="252"/>
      <c r="R229" s="252"/>
      <c r="S229" s="252"/>
      <c r="T229" s="253"/>
      <c r="AT229" s="254" t="s">
        <v>180</v>
      </c>
      <c r="AU229" s="254" t="s">
        <v>83</v>
      </c>
      <c r="AV229" s="15" t="s">
        <v>179</v>
      </c>
      <c r="AW229" s="15" t="s">
        <v>30</v>
      </c>
      <c r="AX229" s="15" t="s">
        <v>81</v>
      </c>
      <c r="AY229" s="254" t="s">
        <v>172</v>
      </c>
    </row>
    <row r="230" spans="1:65" s="2" customFormat="1" ht="21.75" customHeight="1">
      <c r="A230" s="35"/>
      <c r="B230" s="36"/>
      <c r="C230" s="209" t="s">
        <v>249</v>
      </c>
      <c r="D230" s="209" t="s">
        <v>174</v>
      </c>
      <c r="E230" s="210" t="s">
        <v>291</v>
      </c>
      <c r="F230" s="211" t="s">
        <v>292</v>
      </c>
      <c r="G230" s="212" t="s">
        <v>245</v>
      </c>
      <c r="H230" s="213">
        <v>16.5</v>
      </c>
      <c r="I230" s="214"/>
      <c r="J230" s="215">
        <f>ROUND(I230*H230,2)</f>
        <v>0</v>
      </c>
      <c r="K230" s="211" t="s">
        <v>178</v>
      </c>
      <c r="L230" s="40"/>
      <c r="M230" s="216" t="s">
        <v>1</v>
      </c>
      <c r="N230" s="217" t="s">
        <v>38</v>
      </c>
      <c r="O230" s="72"/>
      <c r="P230" s="218">
        <f>O230*H230</f>
        <v>0</v>
      </c>
      <c r="Q230" s="218">
        <v>0</v>
      </c>
      <c r="R230" s="218">
        <f>Q230*H230</f>
        <v>0</v>
      </c>
      <c r="S230" s="218">
        <v>0</v>
      </c>
      <c r="T230" s="219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0" t="s">
        <v>179</v>
      </c>
      <c r="AT230" s="220" t="s">
        <v>174</v>
      </c>
      <c r="AU230" s="220" t="s">
        <v>83</v>
      </c>
      <c r="AY230" s="18" t="s">
        <v>172</v>
      </c>
      <c r="BE230" s="221">
        <f>IF(N230="základní",J230,0)</f>
        <v>0</v>
      </c>
      <c r="BF230" s="221">
        <f>IF(N230="snížená",J230,0)</f>
        <v>0</v>
      </c>
      <c r="BG230" s="221">
        <f>IF(N230="zákl. přenesená",J230,0)</f>
        <v>0</v>
      </c>
      <c r="BH230" s="221">
        <f>IF(N230="sníž. přenesená",J230,0)</f>
        <v>0</v>
      </c>
      <c r="BI230" s="221">
        <f>IF(N230="nulová",J230,0)</f>
        <v>0</v>
      </c>
      <c r="BJ230" s="18" t="s">
        <v>81</v>
      </c>
      <c r="BK230" s="221">
        <f>ROUND(I230*H230,2)</f>
        <v>0</v>
      </c>
      <c r="BL230" s="18" t="s">
        <v>179</v>
      </c>
      <c r="BM230" s="220" t="s">
        <v>293</v>
      </c>
    </row>
    <row r="231" spans="1:65" s="2" customFormat="1" ht="16.5" customHeight="1">
      <c r="A231" s="35"/>
      <c r="B231" s="36"/>
      <c r="C231" s="209" t="s">
        <v>294</v>
      </c>
      <c r="D231" s="209" t="s">
        <v>174</v>
      </c>
      <c r="E231" s="210" t="s">
        <v>295</v>
      </c>
      <c r="F231" s="211" t="s">
        <v>296</v>
      </c>
      <c r="G231" s="212" t="s">
        <v>195</v>
      </c>
      <c r="H231" s="213">
        <v>11.92</v>
      </c>
      <c r="I231" s="214"/>
      <c r="J231" s="215">
        <f>ROUND(I231*H231,2)</f>
        <v>0</v>
      </c>
      <c r="K231" s="211" t="s">
        <v>1</v>
      </c>
      <c r="L231" s="40"/>
      <c r="M231" s="216" t="s">
        <v>1</v>
      </c>
      <c r="N231" s="217" t="s">
        <v>38</v>
      </c>
      <c r="O231" s="72"/>
      <c r="P231" s="218">
        <f>O231*H231</f>
        <v>0</v>
      </c>
      <c r="Q231" s="218">
        <v>0</v>
      </c>
      <c r="R231" s="218">
        <f>Q231*H231</f>
        <v>0</v>
      </c>
      <c r="S231" s="218">
        <v>0</v>
      </c>
      <c r="T231" s="219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0" t="s">
        <v>179</v>
      </c>
      <c r="AT231" s="220" t="s">
        <v>174</v>
      </c>
      <c r="AU231" s="220" t="s">
        <v>83</v>
      </c>
      <c r="AY231" s="18" t="s">
        <v>172</v>
      </c>
      <c r="BE231" s="221">
        <f>IF(N231="základní",J231,0)</f>
        <v>0</v>
      </c>
      <c r="BF231" s="221">
        <f>IF(N231="snížená",J231,0)</f>
        <v>0</v>
      </c>
      <c r="BG231" s="221">
        <f>IF(N231="zákl. přenesená",J231,0)</f>
        <v>0</v>
      </c>
      <c r="BH231" s="221">
        <f>IF(N231="sníž. přenesená",J231,0)</f>
        <v>0</v>
      </c>
      <c r="BI231" s="221">
        <f>IF(N231="nulová",J231,0)</f>
        <v>0</v>
      </c>
      <c r="BJ231" s="18" t="s">
        <v>81</v>
      </c>
      <c r="BK231" s="221">
        <f>ROUND(I231*H231,2)</f>
        <v>0</v>
      </c>
      <c r="BL231" s="18" t="s">
        <v>179</v>
      </c>
      <c r="BM231" s="220" t="s">
        <v>297</v>
      </c>
    </row>
    <row r="232" spans="1:65" s="13" customFormat="1">
      <c r="B232" s="222"/>
      <c r="C232" s="223"/>
      <c r="D232" s="224" t="s">
        <v>180</v>
      </c>
      <c r="E232" s="225" t="s">
        <v>1</v>
      </c>
      <c r="F232" s="226" t="s">
        <v>280</v>
      </c>
      <c r="G232" s="223"/>
      <c r="H232" s="225" t="s">
        <v>1</v>
      </c>
      <c r="I232" s="227"/>
      <c r="J232" s="223"/>
      <c r="K232" s="223"/>
      <c r="L232" s="228"/>
      <c r="M232" s="229"/>
      <c r="N232" s="230"/>
      <c r="O232" s="230"/>
      <c r="P232" s="230"/>
      <c r="Q232" s="230"/>
      <c r="R232" s="230"/>
      <c r="S232" s="230"/>
      <c r="T232" s="231"/>
      <c r="AT232" s="232" t="s">
        <v>180</v>
      </c>
      <c r="AU232" s="232" t="s">
        <v>83</v>
      </c>
      <c r="AV232" s="13" t="s">
        <v>81</v>
      </c>
      <c r="AW232" s="13" t="s">
        <v>30</v>
      </c>
      <c r="AX232" s="13" t="s">
        <v>73</v>
      </c>
      <c r="AY232" s="232" t="s">
        <v>172</v>
      </c>
    </row>
    <row r="233" spans="1:65" s="14" customFormat="1">
      <c r="B233" s="233"/>
      <c r="C233" s="234"/>
      <c r="D233" s="224" t="s">
        <v>180</v>
      </c>
      <c r="E233" s="235" t="s">
        <v>1</v>
      </c>
      <c r="F233" s="236" t="s">
        <v>298</v>
      </c>
      <c r="G233" s="234"/>
      <c r="H233" s="237">
        <v>11.92</v>
      </c>
      <c r="I233" s="238"/>
      <c r="J233" s="234"/>
      <c r="K233" s="234"/>
      <c r="L233" s="239"/>
      <c r="M233" s="240"/>
      <c r="N233" s="241"/>
      <c r="O233" s="241"/>
      <c r="P233" s="241"/>
      <c r="Q233" s="241"/>
      <c r="R233" s="241"/>
      <c r="S233" s="241"/>
      <c r="T233" s="242"/>
      <c r="AT233" s="243" t="s">
        <v>180</v>
      </c>
      <c r="AU233" s="243" t="s">
        <v>83</v>
      </c>
      <c r="AV233" s="14" t="s">
        <v>83</v>
      </c>
      <c r="AW233" s="14" t="s">
        <v>30</v>
      </c>
      <c r="AX233" s="14" t="s">
        <v>73</v>
      </c>
      <c r="AY233" s="243" t="s">
        <v>172</v>
      </c>
    </row>
    <row r="234" spans="1:65" s="15" customFormat="1">
      <c r="B234" s="244"/>
      <c r="C234" s="245"/>
      <c r="D234" s="224" t="s">
        <v>180</v>
      </c>
      <c r="E234" s="246" t="s">
        <v>1</v>
      </c>
      <c r="F234" s="247" t="s">
        <v>186</v>
      </c>
      <c r="G234" s="245"/>
      <c r="H234" s="248">
        <v>11.92</v>
      </c>
      <c r="I234" s="249"/>
      <c r="J234" s="245"/>
      <c r="K234" s="245"/>
      <c r="L234" s="250"/>
      <c r="M234" s="251"/>
      <c r="N234" s="252"/>
      <c r="O234" s="252"/>
      <c r="P234" s="252"/>
      <c r="Q234" s="252"/>
      <c r="R234" s="252"/>
      <c r="S234" s="252"/>
      <c r="T234" s="253"/>
      <c r="AT234" s="254" t="s">
        <v>180</v>
      </c>
      <c r="AU234" s="254" t="s">
        <v>83</v>
      </c>
      <c r="AV234" s="15" t="s">
        <v>179</v>
      </c>
      <c r="AW234" s="15" t="s">
        <v>30</v>
      </c>
      <c r="AX234" s="15" t="s">
        <v>81</v>
      </c>
      <c r="AY234" s="254" t="s">
        <v>172</v>
      </c>
    </row>
    <row r="235" spans="1:65" s="2" customFormat="1" ht="16.5" customHeight="1">
      <c r="A235" s="35"/>
      <c r="B235" s="36"/>
      <c r="C235" s="209" t="s">
        <v>246</v>
      </c>
      <c r="D235" s="209" t="s">
        <v>174</v>
      </c>
      <c r="E235" s="210" t="s">
        <v>299</v>
      </c>
      <c r="F235" s="211" t="s">
        <v>300</v>
      </c>
      <c r="G235" s="212" t="s">
        <v>195</v>
      </c>
      <c r="H235" s="213">
        <v>11.92</v>
      </c>
      <c r="I235" s="214"/>
      <c r="J235" s="215">
        <f>ROUND(I235*H235,2)</f>
        <v>0</v>
      </c>
      <c r="K235" s="211" t="s">
        <v>1</v>
      </c>
      <c r="L235" s="40"/>
      <c r="M235" s="216" t="s">
        <v>1</v>
      </c>
      <c r="N235" s="217" t="s">
        <v>38</v>
      </c>
      <c r="O235" s="72"/>
      <c r="P235" s="218">
        <f>O235*H235</f>
        <v>0</v>
      </c>
      <c r="Q235" s="218">
        <v>0</v>
      </c>
      <c r="R235" s="218">
        <f>Q235*H235</f>
        <v>0</v>
      </c>
      <c r="S235" s="218">
        <v>0</v>
      </c>
      <c r="T235" s="219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0" t="s">
        <v>179</v>
      </c>
      <c r="AT235" s="220" t="s">
        <v>174</v>
      </c>
      <c r="AU235" s="220" t="s">
        <v>83</v>
      </c>
      <c r="AY235" s="18" t="s">
        <v>172</v>
      </c>
      <c r="BE235" s="221">
        <f>IF(N235="základní",J235,0)</f>
        <v>0</v>
      </c>
      <c r="BF235" s="221">
        <f>IF(N235="snížená",J235,0)</f>
        <v>0</v>
      </c>
      <c r="BG235" s="221">
        <f>IF(N235="zákl. přenesená",J235,0)</f>
        <v>0</v>
      </c>
      <c r="BH235" s="221">
        <f>IF(N235="sníž. přenesená",J235,0)</f>
        <v>0</v>
      </c>
      <c r="BI235" s="221">
        <f>IF(N235="nulová",J235,0)</f>
        <v>0</v>
      </c>
      <c r="BJ235" s="18" t="s">
        <v>81</v>
      </c>
      <c r="BK235" s="221">
        <f>ROUND(I235*H235,2)</f>
        <v>0</v>
      </c>
      <c r="BL235" s="18" t="s">
        <v>179</v>
      </c>
      <c r="BM235" s="220" t="s">
        <v>301</v>
      </c>
    </row>
    <row r="236" spans="1:65" s="2" customFormat="1" ht="16.5" customHeight="1">
      <c r="A236" s="35"/>
      <c r="B236" s="36"/>
      <c r="C236" s="209" t="s">
        <v>302</v>
      </c>
      <c r="D236" s="209" t="s">
        <v>174</v>
      </c>
      <c r="E236" s="210" t="s">
        <v>303</v>
      </c>
      <c r="F236" s="211" t="s">
        <v>304</v>
      </c>
      <c r="G236" s="212" t="s">
        <v>222</v>
      </c>
      <c r="H236" s="213">
        <v>0.12</v>
      </c>
      <c r="I236" s="214"/>
      <c r="J236" s="215">
        <f>ROUND(I236*H236,2)</f>
        <v>0</v>
      </c>
      <c r="K236" s="211" t="s">
        <v>178</v>
      </c>
      <c r="L236" s="40"/>
      <c r="M236" s="216" t="s">
        <v>1</v>
      </c>
      <c r="N236" s="217" t="s">
        <v>38</v>
      </c>
      <c r="O236" s="72"/>
      <c r="P236" s="218">
        <f>O236*H236</f>
        <v>0</v>
      </c>
      <c r="Q236" s="218">
        <v>1.06277</v>
      </c>
      <c r="R236" s="218">
        <f>Q236*H236</f>
        <v>0.12753239999999999</v>
      </c>
      <c r="S236" s="218">
        <v>0</v>
      </c>
      <c r="T236" s="219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20" t="s">
        <v>179</v>
      </c>
      <c r="AT236" s="220" t="s">
        <v>174</v>
      </c>
      <c r="AU236" s="220" t="s">
        <v>83</v>
      </c>
      <c r="AY236" s="18" t="s">
        <v>172</v>
      </c>
      <c r="BE236" s="221">
        <f>IF(N236="základní",J236,0)</f>
        <v>0</v>
      </c>
      <c r="BF236" s="221">
        <f>IF(N236="snížená",J236,0)</f>
        <v>0</v>
      </c>
      <c r="BG236" s="221">
        <f>IF(N236="zákl. přenesená",J236,0)</f>
        <v>0</v>
      </c>
      <c r="BH236" s="221">
        <f>IF(N236="sníž. přenesená",J236,0)</f>
        <v>0</v>
      </c>
      <c r="BI236" s="221">
        <f>IF(N236="nulová",J236,0)</f>
        <v>0</v>
      </c>
      <c r="BJ236" s="18" t="s">
        <v>81</v>
      </c>
      <c r="BK236" s="221">
        <f>ROUND(I236*H236,2)</f>
        <v>0</v>
      </c>
      <c r="BL236" s="18" t="s">
        <v>179</v>
      </c>
      <c r="BM236" s="220" t="s">
        <v>305</v>
      </c>
    </row>
    <row r="237" spans="1:65" s="13" customFormat="1">
      <c r="B237" s="222"/>
      <c r="C237" s="223"/>
      <c r="D237" s="224" t="s">
        <v>180</v>
      </c>
      <c r="E237" s="225" t="s">
        <v>1</v>
      </c>
      <c r="F237" s="226" t="s">
        <v>280</v>
      </c>
      <c r="G237" s="223"/>
      <c r="H237" s="225" t="s">
        <v>1</v>
      </c>
      <c r="I237" s="227"/>
      <c r="J237" s="223"/>
      <c r="K237" s="223"/>
      <c r="L237" s="228"/>
      <c r="M237" s="229"/>
      <c r="N237" s="230"/>
      <c r="O237" s="230"/>
      <c r="P237" s="230"/>
      <c r="Q237" s="230"/>
      <c r="R237" s="230"/>
      <c r="S237" s="230"/>
      <c r="T237" s="231"/>
      <c r="AT237" s="232" t="s">
        <v>180</v>
      </c>
      <c r="AU237" s="232" t="s">
        <v>83</v>
      </c>
      <c r="AV237" s="13" t="s">
        <v>81</v>
      </c>
      <c r="AW237" s="13" t="s">
        <v>30</v>
      </c>
      <c r="AX237" s="13" t="s">
        <v>73</v>
      </c>
      <c r="AY237" s="232" t="s">
        <v>172</v>
      </c>
    </row>
    <row r="238" spans="1:65" s="14" customFormat="1">
      <c r="B238" s="233"/>
      <c r="C238" s="234"/>
      <c r="D238" s="224" t="s">
        <v>180</v>
      </c>
      <c r="E238" s="235" t="s">
        <v>1</v>
      </c>
      <c r="F238" s="236" t="s">
        <v>306</v>
      </c>
      <c r="G238" s="234"/>
      <c r="H238" s="237">
        <v>0.12</v>
      </c>
      <c r="I238" s="238"/>
      <c r="J238" s="234"/>
      <c r="K238" s="234"/>
      <c r="L238" s="239"/>
      <c r="M238" s="240"/>
      <c r="N238" s="241"/>
      <c r="O238" s="241"/>
      <c r="P238" s="241"/>
      <c r="Q238" s="241"/>
      <c r="R238" s="241"/>
      <c r="S238" s="241"/>
      <c r="T238" s="242"/>
      <c r="AT238" s="243" t="s">
        <v>180</v>
      </c>
      <c r="AU238" s="243" t="s">
        <v>83</v>
      </c>
      <c r="AV238" s="14" t="s">
        <v>83</v>
      </c>
      <c r="AW238" s="14" t="s">
        <v>30</v>
      </c>
      <c r="AX238" s="14" t="s">
        <v>73</v>
      </c>
      <c r="AY238" s="243" t="s">
        <v>172</v>
      </c>
    </row>
    <row r="239" spans="1:65" s="15" customFormat="1">
      <c r="B239" s="244"/>
      <c r="C239" s="245"/>
      <c r="D239" s="224" t="s">
        <v>180</v>
      </c>
      <c r="E239" s="246" t="s">
        <v>1</v>
      </c>
      <c r="F239" s="247" t="s">
        <v>186</v>
      </c>
      <c r="G239" s="245"/>
      <c r="H239" s="248">
        <v>0.12</v>
      </c>
      <c r="I239" s="249"/>
      <c r="J239" s="245"/>
      <c r="K239" s="245"/>
      <c r="L239" s="250"/>
      <c r="M239" s="251"/>
      <c r="N239" s="252"/>
      <c r="O239" s="252"/>
      <c r="P239" s="252"/>
      <c r="Q239" s="252"/>
      <c r="R239" s="252"/>
      <c r="S239" s="252"/>
      <c r="T239" s="253"/>
      <c r="AT239" s="254" t="s">
        <v>180</v>
      </c>
      <c r="AU239" s="254" t="s">
        <v>83</v>
      </c>
      <c r="AV239" s="15" t="s">
        <v>179</v>
      </c>
      <c r="AW239" s="15" t="s">
        <v>30</v>
      </c>
      <c r="AX239" s="15" t="s">
        <v>81</v>
      </c>
      <c r="AY239" s="254" t="s">
        <v>172</v>
      </c>
    </row>
    <row r="240" spans="1:65" s="2" customFormat="1" ht="16.5" customHeight="1">
      <c r="A240" s="35"/>
      <c r="B240" s="36"/>
      <c r="C240" s="209" t="s">
        <v>255</v>
      </c>
      <c r="D240" s="209" t="s">
        <v>174</v>
      </c>
      <c r="E240" s="210" t="s">
        <v>307</v>
      </c>
      <c r="F240" s="211" t="s">
        <v>308</v>
      </c>
      <c r="G240" s="212" t="s">
        <v>222</v>
      </c>
      <c r="H240" s="213">
        <v>4.7E-2</v>
      </c>
      <c r="I240" s="214"/>
      <c r="J240" s="215">
        <f>ROUND(I240*H240,2)</f>
        <v>0</v>
      </c>
      <c r="K240" s="211" t="s">
        <v>178</v>
      </c>
      <c r="L240" s="40"/>
      <c r="M240" s="216" t="s">
        <v>1</v>
      </c>
      <c r="N240" s="217" t="s">
        <v>38</v>
      </c>
      <c r="O240" s="72"/>
      <c r="P240" s="218">
        <f>O240*H240</f>
        <v>0</v>
      </c>
      <c r="Q240" s="218">
        <v>1.0551600000000001</v>
      </c>
      <c r="R240" s="218">
        <f>Q240*H240</f>
        <v>4.9592520000000008E-2</v>
      </c>
      <c r="S240" s="218">
        <v>0</v>
      </c>
      <c r="T240" s="219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20" t="s">
        <v>179</v>
      </c>
      <c r="AT240" s="220" t="s">
        <v>174</v>
      </c>
      <c r="AU240" s="220" t="s">
        <v>83</v>
      </c>
      <c r="AY240" s="18" t="s">
        <v>172</v>
      </c>
      <c r="BE240" s="221">
        <f>IF(N240="základní",J240,0)</f>
        <v>0</v>
      </c>
      <c r="BF240" s="221">
        <f>IF(N240="snížená",J240,0)</f>
        <v>0</v>
      </c>
      <c r="BG240" s="221">
        <f>IF(N240="zákl. přenesená",J240,0)</f>
        <v>0</v>
      </c>
      <c r="BH240" s="221">
        <f>IF(N240="sníž. přenesená",J240,0)</f>
        <v>0</v>
      </c>
      <c r="BI240" s="221">
        <f>IF(N240="nulová",J240,0)</f>
        <v>0</v>
      </c>
      <c r="BJ240" s="18" t="s">
        <v>81</v>
      </c>
      <c r="BK240" s="221">
        <f>ROUND(I240*H240,2)</f>
        <v>0</v>
      </c>
      <c r="BL240" s="18" t="s">
        <v>179</v>
      </c>
      <c r="BM240" s="220" t="s">
        <v>309</v>
      </c>
    </row>
    <row r="241" spans="1:65" s="13" customFormat="1">
      <c r="B241" s="222"/>
      <c r="C241" s="223"/>
      <c r="D241" s="224" t="s">
        <v>180</v>
      </c>
      <c r="E241" s="225" t="s">
        <v>1</v>
      </c>
      <c r="F241" s="226" t="s">
        <v>280</v>
      </c>
      <c r="G241" s="223"/>
      <c r="H241" s="225" t="s">
        <v>1</v>
      </c>
      <c r="I241" s="227"/>
      <c r="J241" s="223"/>
      <c r="K241" s="223"/>
      <c r="L241" s="228"/>
      <c r="M241" s="229"/>
      <c r="N241" s="230"/>
      <c r="O241" s="230"/>
      <c r="P241" s="230"/>
      <c r="Q241" s="230"/>
      <c r="R241" s="230"/>
      <c r="S241" s="230"/>
      <c r="T241" s="231"/>
      <c r="AT241" s="232" t="s">
        <v>180</v>
      </c>
      <c r="AU241" s="232" t="s">
        <v>83</v>
      </c>
      <c r="AV241" s="13" t="s">
        <v>81</v>
      </c>
      <c r="AW241" s="13" t="s">
        <v>30</v>
      </c>
      <c r="AX241" s="13" t="s">
        <v>73</v>
      </c>
      <c r="AY241" s="232" t="s">
        <v>172</v>
      </c>
    </row>
    <row r="242" spans="1:65" s="14" customFormat="1">
      <c r="B242" s="233"/>
      <c r="C242" s="234"/>
      <c r="D242" s="224" t="s">
        <v>180</v>
      </c>
      <c r="E242" s="235" t="s">
        <v>1</v>
      </c>
      <c r="F242" s="236" t="s">
        <v>310</v>
      </c>
      <c r="G242" s="234"/>
      <c r="H242" s="237">
        <v>4.7E-2</v>
      </c>
      <c r="I242" s="238"/>
      <c r="J242" s="234"/>
      <c r="K242" s="234"/>
      <c r="L242" s="239"/>
      <c r="M242" s="240"/>
      <c r="N242" s="241"/>
      <c r="O242" s="241"/>
      <c r="P242" s="241"/>
      <c r="Q242" s="241"/>
      <c r="R242" s="241"/>
      <c r="S242" s="241"/>
      <c r="T242" s="242"/>
      <c r="AT242" s="243" t="s">
        <v>180</v>
      </c>
      <c r="AU242" s="243" t="s">
        <v>83</v>
      </c>
      <c r="AV242" s="14" t="s">
        <v>83</v>
      </c>
      <c r="AW242" s="14" t="s">
        <v>30</v>
      </c>
      <c r="AX242" s="14" t="s">
        <v>73</v>
      </c>
      <c r="AY242" s="243" t="s">
        <v>172</v>
      </c>
    </row>
    <row r="243" spans="1:65" s="15" customFormat="1">
      <c r="B243" s="244"/>
      <c r="C243" s="245"/>
      <c r="D243" s="224" t="s">
        <v>180</v>
      </c>
      <c r="E243" s="246" t="s">
        <v>1</v>
      </c>
      <c r="F243" s="247" t="s">
        <v>186</v>
      </c>
      <c r="G243" s="245"/>
      <c r="H243" s="248">
        <v>4.7E-2</v>
      </c>
      <c r="I243" s="249"/>
      <c r="J243" s="245"/>
      <c r="K243" s="245"/>
      <c r="L243" s="250"/>
      <c r="M243" s="251"/>
      <c r="N243" s="252"/>
      <c r="O243" s="252"/>
      <c r="P243" s="252"/>
      <c r="Q243" s="252"/>
      <c r="R243" s="252"/>
      <c r="S243" s="252"/>
      <c r="T243" s="253"/>
      <c r="AT243" s="254" t="s">
        <v>180</v>
      </c>
      <c r="AU243" s="254" t="s">
        <v>83</v>
      </c>
      <c r="AV243" s="15" t="s">
        <v>179</v>
      </c>
      <c r="AW243" s="15" t="s">
        <v>30</v>
      </c>
      <c r="AX243" s="15" t="s">
        <v>81</v>
      </c>
      <c r="AY243" s="254" t="s">
        <v>172</v>
      </c>
    </row>
    <row r="244" spans="1:65" s="2" customFormat="1" ht="21.75" customHeight="1">
      <c r="A244" s="35"/>
      <c r="B244" s="36"/>
      <c r="C244" s="209" t="s">
        <v>311</v>
      </c>
      <c r="D244" s="209" t="s">
        <v>174</v>
      </c>
      <c r="E244" s="210" t="s">
        <v>312</v>
      </c>
      <c r="F244" s="211" t="s">
        <v>313</v>
      </c>
      <c r="G244" s="212" t="s">
        <v>177</v>
      </c>
      <c r="H244" s="213">
        <v>0.21099999999999999</v>
      </c>
      <c r="I244" s="214"/>
      <c r="J244" s="215">
        <f>ROUND(I244*H244,2)</f>
        <v>0</v>
      </c>
      <c r="K244" s="211" t="s">
        <v>1</v>
      </c>
      <c r="L244" s="40"/>
      <c r="M244" s="216" t="s">
        <v>1</v>
      </c>
      <c r="N244" s="217" t="s">
        <v>38</v>
      </c>
      <c r="O244" s="72"/>
      <c r="P244" s="218">
        <f>O244*H244</f>
        <v>0</v>
      </c>
      <c r="Q244" s="218">
        <v>0</v>
      </c>
      <c r="R244" s="218">
        <f>Q244*H244</f>
        <v>0</v>
      </c>
      <c r="S244" s="218">
        <v>0</v>
      </c>
      <c r="T244" s="219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20" t="s">
        <v>179</v>
      </c>
      <c r="AT244" s="220" t="s">
        <v>174</v>
      </c>
      <c r="AU244" s="220" t="s">
        <v>83</v>
      </c>
      <c r="AY244" s="18" t="s">
        <v>172</v>
      </c>
      <c r="BE244" s="221">
        <f>IF(N244="základní",J244,0)</f>
        <v>0</v>
      </c>
      <c r="BF244" s="221">
        <f>IF(N244="snížená",J244,0)</f>
        <v>0</v>
      </c>
      <c r="BG244" s="221">
        <f>IF(N244="zákl. přenesená",J244,0)</f>
        <v>0</v>
      </c>
      <c r="BH244" s="221">
        <f>IF(N244="sníž. přenesená",J244,0)</f>
        <v>0</v>
      </c>
      <c r="BI244" s="221">
        <f>IF(N244="nulová",J244,0)</f>
        <v>0</v>
      </c>
      <c r="BJ244" s="18" t="s">
        <v>81</v>
      </c>
      <c r="BK244" s="221">
        <f>ROUND(I244*H244,2)</f>
        <v>0</v>
      </c>
      <c r="BL244" s="18" t="s">
        <v>179</v>
      </c>
      <c r="BM244" s="220" t="s">
        <v>314</v>
      </c>
    </row>
    <row r="245" spans="1:65" s="13" customFormat="1">
      <c r="B245" s="222"/>
      <c r="C245" s="223"/>
      <c r="D245" s="224" t="s">
        <v>180</v>
      </c>
      <c r="E245" s="225" t="s">
        <v>1</v>
      </c>
      <c r="F245" s="226" t="s">
        <v>280</v>
      </c>
      <c r="G245" s="223"/>
      <c r="H245" s="225" t="s">
        <v>1</v>
      </c>
      <c r="I245" s="227"/>
      <c r="J245" s="223"/>
      <c r="K245" s="223"/>
      <c r="L245" s="228"/>
      <c r="M245" s="229"/>
      <c r="N245" s="230"/>
      <c r="O245" s="230"/>
      <c r="P245" s="230"/>
      <c r="Q245" s="230"/>
      <c r="R245" s="230"/>
      <c r="S245" s="230"/>
      <c r="T245" s="231"/>
      <c r="AT245" s="232" t="s">
        <v>180</v>
      </c>
      <c r="AU245" s="232" t="s">
        <v>83</v>
      </c>
      <c r="AV245" s="13" t="s">
        <v>81</v>
      </c>
      <c r="AW245" s="13" t="s">
        <v>30</v>
      </c>
      <c r="AX245" s="13" t="s">
        <v>73</v>
      </c>
      <c r="AY245" s="232" t="s">
        <v>172</v>
      </c>
    </row>
    <row r="246" spans="1:65" s="14" customFormat="1">
      <c r="B246" s="233"/>
      <c r="C246" s="234"/>
      <c r="D246" s="224" t="s">
        <v>180</v>
      </c>
      <c r="E246" s="235" t="s">
        <v>1</v>
      </c>
      <c r="F246" s="236" t="s">
        <v>315</v>
      </c>
      <c r="G246" s="234"/>
      <c r="H246" s="237">
        <v>0.21099999999999999</v>
      </c>
      <c r="I246" s="238"/>
      <c r="J246" s="234"/>
      <c r="K246" s="234"/>
      <c r="L246" s="239"/>
      <c r="M246" s="240"/>
      <c r="N246" s="241"/>
      <c r="O246" s="241"/>
      <c r="P246" s="241"/>
      <c r="Q246" s="241"/>
      <c r="R246" s="241"/>
      <c r="S246" s="241"/>
      <c r="T246" s="242"/>
      <c r="AT246" s="243" t="s">
        <v>180</v>
      </c>
      <c r="AU246" s="243" t="s">
        <v>83</v>
      </c>
      <c r="AV246" s="14" t="s">
        <v>83</v>
      </c>
      <c r="AW246" s="14" t="s">
        <v>30</v>
      </c>
      <c r="AX246" s="14" t="s">
        <v>73</v>
      </c>
      <c r="AY246" s="243" t="s">
        <v>172</v>
      </c>
    </row>
    <row r="247" spans="1:65" s="15" customFormat="1">
      <c r="B247" s="244"/>
      <c r="C247" s="245"/>
      <c r="D247" s="224" t="s">
        <v>180</v>
      </c>
      <c r="E247" s="246" t="s">
        <v>1</v>
      </c>
      <c r="F247" s="247" t="s">
        <v>186</v>
      </c>
      <c r="G247" s="245"/>
      <c r="H247" s="248">
        <v>0.21099999999999999</v>
      </c>
      <c r="I247" s="249"/>
      <c r="J247" s="245"/>
      <c r="K247" s="245"/>
      <c r="L247" s="250"/>
      <c r="M247" s="251"/>
      <c r="N247" s="252"/>
      <c r="O247" s="252"/>
      <c r="P247" s="252"/>
      <c r="Q247" s="252"/>
      <c r="R247" s="252"/>
      <c r="S247" s="252"/>
      <c r="T247" s="253"/>
      <c r="AT247" s="254" t="s">
        <v>180</v>
      </c>
      <c r="AU247" s="254" t="s">
        <v>83</v>
      </c>
      <c r="AV247" s="15" t="s">
        <v>179</v>
      </c>
      <c r="AW247" s="15" t="s">
        <v>30</v>
      </c>
      <c r="AX247" s="15" t="s">
        <v>81</v>
      </c>
      <c r="AY247" s="254" t="s">
        <v>172</v>
      </c>
    </row>
    <row r="248" spans="1:65" s="2" customFormat="1" ht="16.5" customHeight="1">
      <c r="A248" s="35"/>
      <c r="B248" s="36"/>
      <c r="C248" s="209" t="s">
        <v>260</v>
      </c>
      <c r="D248" s="209" t="s">
        <v>174</v>
      </c>
      <c r="E248" s="210" t="s">
        <v>316</v>
      </c>
      <c r="F248" s="211" t="s">
        <v>317</v>
      </c>
      <c r="G248" s="212" t="s">
        <v>245</v>
      </c>
      <c r="H248" s="213">
        <v>4.4000000000000004</v>
      </c>
      <c r="I248" s="214"/>
      <c r="J248" s="215">
        <f>ROUND(I248*H248,2)</f>
        <v>0</v>
      </c>
      <c r="K248" s="211" t="s">
        <v>178</v>
      </c>
      <c r="L248" s="40"/>
      <c r="M248" s="216" t="s">
        <v>1</v>
      </c>
      <c r="N248" s="217" t="s">
        <v>38</v>
      </c>
      <c r="O248" s="72"/>
      <c r="P248" s="218">
        <f>O248*H248</f>
        <v>0</v>
      </c>
      <c r="Q248" s="218">
        <v>5.7600000000000004E-3</v>
      </c>
      <c r="R248" s="218">
        <f>Q248*H248</f>
        <v>2.5344000000000002E-2</v>
      </c>
      <c r="S248" s="218">
        <v>0</v>
      </c>
      <c r="T248" s="219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20" t="s">
        <v>179</v>
      </c>
      <c r="AT248" s="220" t="s">
        <v>174</v>
      </c>
      <c r="AU248" s="220" t="s">
        <v>83</v>
      </c>
      <c r="AY248" s="18" t="s">
        <v>172</v>
      </c>
      <c r="BE248" s="221">
        <f>IF(N248="základní",J248,0)</f>
        <v>0</v>
      </c>
      <c r="BF248" s="221">
        <f>IF(N248="snížená",J248,0)</f>
        <v>0</v>
      </c>
      <c r="BG248" s="221">
        <f>IF(N248="zákl. přenesená",J248,0)</f>
        <v>0</v>
      </c>
      <c r="BH248" s="221">
        <f>IF(N248="sníž. přenesená",J248,0)</f>
        <v>0</v>
      </c>
      <c r="BI248" s="221">
        <f>IF(N248="nulová",J248,0)</f>
        <v>0</v>
      </c>
      <c r="BJ248" s="18" t="s">
        <v>81</v>
      </c>
      <c r="BK248" s="221">
        <f>ROUND(I248*H248,2)</f>
        <v>0</v>
      </c>
      <c r="BL248" s="18" t="s">
        <v>179</v>
      </c>
      <c r="BM248" s="220" t="s">
        <v>318</v>
      </c>
    </row>
    <row r="249" spans="1:65" s="13" customFormat="1">
      <c r="B249" s="222"/>
      <c r="C249" s="223"/>
      <c r="D249" s="224" t="s">
        <v>180</v>
      </c>
      <c r="E249" s="225" t="s">
        <v>1</v>
      </c>
      <c r="F249" s="226" t="s">
        <v>280</v>
      </c>
      <c r="G249" s="223"/>
      <c r="H249" s="225" t="s">
        <v>1</v>
      </c>
      <c r="I249" s="227"/>
      <c r="J249" s="223"/>
      <c r="K249" s="223"/>
      <c r="L249" s="228"/>
      <c r="M249" s="229"/>
      <c r="N249" s="230"/>
      <c r="O249" s="230"/>
      <c r="P249" s="230"/>
      <c r="Q249" s="230"/>
      <c r="R249" s="230"/>
      <c r="S249" s="230"/>
      <c r="T249" s="231"/>
      <c r="AT249" s="232" t="s">
        <v>180</v>
      </c>
      <c r="AU249" s="232" t="s">
        <v>83</v>
      </c>
      <c r="AV249" s="13" t="s">
        <v>81</v>
      </c>
      <c r="AW249" s="13" t="s">
        <v>30</v>
      </c>
      <c r="AX249" s="13" t="s">
        <v>73</v>
      </c>
      <c r="AY249" s="232" t="s">
        <v>172</v>
      </c>
    </row>
    <row r="250" spans="1:65" s="14" customFormat="1">
      <c r="B250" s="233"/>
      <c r="C250" s="234"/>
      <c r="D250" s="224" t="s">
        <v>180</v>
      </c>
      <c r="E250" s="235" t="s">
        <v>1</v>
      </c>
      <c r="F250" s="236" t="s">
        <v>319</v>
      </c>
      <c r="G250" s="234"/>
      <c r="H250" s="237">
        <v>4.4000000000000004</v>
      </c>
      <c r="I250" s="238"/>
      <c r="J250" s="234"/>
      <c r="K250" s="234"/>
      <c r="L250" s="239"/>
      <c r="M250" s="240"/>
      <c r="N250" s="241"/>
      <c r="O250" s="241"/>
      <c r="P250" s="241"/>
      <c r="Q250" s="241"/>
      <c r="R250" s="241"/>
      <c r="S250" s="241"/>
      <c r="T250" s="242"/>
      <c r="AT250" s="243" t="s">
        <v>180</v>
      </c>
      <c r="AU250" s="243" t="s">
        <v>83</v>
      </c>
      <c r="AV250" s="14" t="s">
        <v>83</v>
      </c>
      <c r="AW250" s="14" t="s">
        <v>30</v>
      </c>
      <c r="AX250" s="14" t="s">
        <v>73</v>
      </c>
      <c r="AY250" s="243" t="s">
        <v>172</v>
      </c>
    </row>
    <row r="251" spans="1:65" s="15" customFormat="1">
      <c r="B251" s="244"/>
      <c r="C251" s="245"/>
      <c r="D251" s="224" t="s">
        <v>180</v>
      </c>
      <c r="E251" s="246" t="s">
        <v>1</v>
      </c>
      <c r="F251" s="247" t="s">
        <v>186</v>
      </c>
      <c r="G251" s="245"/>
      <c r="H251" s="248">
        <v>4.4000000000000004</v>
      </c>
      <c r="I251" s="249"/>
      <c r="J251" s="245"/>
      <c r="K251" s="245"/>
      <c r="L251" s="250"/>
      <c r="M251" s="251"/>
      <c r="N251" s="252"/>
      <c r="O251" s="252"/>
      <c r="P251" s="252"/>
      <c r="Q251" s="252"/>
      <c r="R251" s="252"/>
      <c r="S251" s="252"/>
      <c r="T251" s="253"/>
      <c r="AT251" s="254" t="s">
        <v>180</v>
      </c>
      <c r="AU251" s="254" t="s">
        <v>83</v>
      </c>
      <c r="AV251" s="15" t="s">
        <v>179</v>
      </c>
      <c r="AW251" s="15" t="s">
        <v>30</v>
      </c>
      <c r="AX251" s="15" t="s">
        <v>81</v>
      </c>
      <c r="AY251" s="254" t="s">
        <v>172</v>
      </c>
    </row>
    <row r="252" spans="1:65" s="2" customFormat="1" ht="16.5" customHeight="1">
      <c r="A252" s="35"/>
      <c r="B252" s="36"/>
      <c r="C252" s="209" t="s">
        <v>320</v>
      </c>
      <c r="D252" s="209" t="s">
        <v>174</v>
      </c>
      <c r="E252" s="210" t="s">
        <v>321</v>
      </c>
      <c r="F252" s="211" t="s">
        <v>322</v>
      </c>
      <c r="G252" s="212" t="s">
        <v>245</v>
      </c>
      <c r="H252" s="213">
        <v>4.4000000000000004</v>
      </c>
      <c r="I252" s="214"/>
      <c r="J252" s="215">
        <f>ROUND(I252*H252,2)</f>
        <v>0</v>
      </c>
      <c r="K252" s="211" t="s">
        <v>178</v>
      </c>
      <c r="L252" s="40"/>
      <c r="M252" s="216" t="s">
        <v>1</v>
      </c>
      <c r="N252" s="217" t="s">
        <v>38</v>
      </c>
      <c r="O252" s="72"/>
      <c r="P252" s="218">
        <f>O252*H252</f>
        <v>0</v>
      </c>
      <c r="Q252" s="218">
        <v>0</v>
      </c>
      <c r="R252" s="218">
        <f>Q252*H252</f>
        <v>0</v>
      </c>
      <c r="S252" s="218">
        <v>0</v>
      </c>
      <c r="T252" s="219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20" t="s">
        <v>179</v>
      </c>
      <c r="AT252" s="220" t="s">
        <v>174</v>
      </c>
      <c r="AU252" s="220" t="s">
        <v>83</v>
      </c>
      <c r="AY252" s="18" t="s">
        <v>172</v>
      </c>
      <c r="BE252" s="221">
        <f>IF(N252="základní",J252,0)</f>
        <v>0</v>
      </c>
      <c r="BF252" s="221">
        <f>IF(N252="snížená",J252,0)</f>
        <v>0</v>
      </c>
      <c r="BG252" s="221">
        <f>IF(N252="zákl. přenesená",J252,0)</f>
        <v>0</v>
      </c>
      <c r="BH252" s="221">
        <f>IF(N252="sníž. přenesená",J252,0)</f>
        <v>0</v>
      </c>
      <c r="BI252" s="221">
        <f>IF(N252="nulová",J252,0)</f>
        <v>0</v>
      </c>
      <c r="BJ252" s="18" t="s">
        <v>81</v>
      </c>
      <c r="BK252" s="221">
        <f>ROUND(I252*H252,2)</f>
        <v>0</v>
      </c>
      <c r="BL252" s="18" t="s">
        <v>179</v>
      </c>
      <c r="BM252" s="220" t="s">
        <v>323</v>
      </c>
    </row>
    <row r="253" spans="1:65" s="2" customFormat="1" ht="21.75" customHeight="1">
      <c r="A253" s="35"/>
      <c r="B253" s="36"/>
      <c r="C253" s="209" t="s">
        <v>264</v>
      </c>
      <c r="D253" s="209" t="s">
        <v>174</v>
      </c>
      <c r="E253" s="210" t="s">
        <v>324</v>
      </c>
      <c r="F253" s="211" t="s">
        <v>325</v>
      </c>
      <c r="G253" s="212" t="s">
        <v>222</v>
      </c>
      <c r="H253" s="213">
        <v>2.3E-2</v>
      </c>
      <c r="I253" s="214"/>
      <c r="J253" s="215">
        <f>ROUND(I253*H253,2)</f>
        <v>0</v>
      </c>
      <c r="K253" s="211" t="s">
        <v>178</v>
      </c>
      <c r="L253" s="40"/>
      <c r="M253" s="216" t="s">
        <v>1</v>
      </c>
      <c r="N253" s="217" t="s">
        <v>38</v>
      </c>
      <c r="O253" s="72"/>
      <c r="P253" s="218">
        <f>O253*H253</f>
        <v>0</v>
      </c>
      <c r="Q253" s="218">
        <v>1.0525599999999999</v>
      </c>
      <c r="R253" s="218">
        <f>Q253*H253</f>
        <v>2.4208879999999999E-2</v>
      </c>
      <c r="S253" s="218">
        <v>0</v>
      </c>
      <c r="T253" s="219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20" t="s">
        <v>179</v>
      </c>
      <c r="AT253" s="220" t="s">
        <v>174</v>
      </c>
      <c r="AU253" s="220" t="s">
        <v>83</v>
      </c>
      <c r="AY253" s="18" t="s">
        <v>172</v>
      </c>
      <c r="BE253" s="221">
        <f>IF(N253="základní",J253,0)</f>
        <v>0</v>
      </c>
      <c r="BF253" s="221">
        <f>IF(N253="snížená",J253,0)</f>
        <v>0</v>
      </c>
      <c r="BG253" s="221">
        <f>IF(N253="zákl. přenesená",J253,0)</f>
        <v>0</v>
      </c>
      <c r="BH253" s="221">
        <f>IF(N253="sníž. přenesená",J253,0)</f>
        <v>0</v>
      </c>
      <c r="BI253" s="221">
        <f>IF(N253="nulová",J253,0)</f>
        <v>0</v>
      </c>
      <c r="BJ253" s="18" t="s">
        <v>81</v>
      </c>
      <c r="BK253" s="221">
        <f>ROUND(I253*H253,2)</f>
        <v>0</v>
      </c>
      <c r="BL253" s="18" t="s">
        <v>179</v>
      </c>
      <c r="BM253" s="220" t="s">
        <v>326</v>
      </c>
    </row>
    <row r="254" spans="1:65" s="13" customFormat="1">
      <c r="B254" s="222"/>
      <c r="C254" s="223"/>
      <c r="D254" s="224" t="s">
        <v>180</v>
      </c>
      <c r="E254" s="225" t="s">
        <v>1</v>
      </c>
      <c r="F254" s="226" t="s">
        <v>280</v>
      </c>
      <c r="G254" s="223"/>
      <c r="H254" s="225" t="s">
        <v>1</v>
      </c>
      <c r="I254" s="227"/>
      <c r="J254" s="223"/>
      <c r="K254" s="223"/>
      <c r="L254" s="228"/>
      <c r="M254" s="229"/>
      <c r="N254" s="230"/>
      <c r="O254" s="230"/>
      <c r="P254" s="230"/>
      <c r="Q254" s="230"/>
      <c r="R254" s="230"/>
      <c r="S254" s="230"/>
      <c r="T254" s="231"/>
      <c r="AT254" s="232" t="s">
        <v>180</v>
      </c>
      <c r="AU254" s="232" t="s">
        <v>83</v>
      </c>
      <c r="AV254" s="13" t="s">
        <v>81</v>
      </c>
      <c r="AW254" s="13" t="s">
        <v>30</v>
      </c>
      <c r="AX254" s="13" t="s">
        <v>73</v>
      </c>
      <c r="AY254" s="232" t="s">
        <v>172</v>
      </c>
    </row>
    <row r="255" spans="1:65" s="14" customFormat="1">
      <c r="B255" s="233"/>
      <c r="C255" s="234"/>
      <c r="D255" s="224" t="s">
        <v>180</v>
      </c>
      <c r="E255" s="235" t="s">
        <v>1</v>
      </c>
      <c r="F255" s="236" t="s">
        <v>327</v>
      </c>
      <c r="G255" s="234"/>
      <c r="H255" s="237">
        <v>2.3E-2</v>
      </c>
      <c r="I255" s="238"/>
      <c r="J255" s="234"/>
      <c r="K255" s="234"/>
      <c r="L255" s="239"/>
      <c r="M255" s="240"/>
      <c r="N255" s="241"/>
      <c r="O255" s="241"/>
      <c r="P255" s="241"/>
      <c r="Q255" s="241"/>
      <c r="R255" s="241"/>
      <c r="S255" s="241"/>
      <c r="T255" s="242"/>
      <c r="AT255" s="243" t="s">
        <v>180</v>
      </c>
      <c r="AU255" s="243" t="s">
        <v>83</v>
      </c>
      <c r="AV255" s="14" t="s">
        <v>83</v>
      </c>
      <c r="AW255" s="14" t="s">
        <v>30</v>
      </c>
      <c r="AX255" s="14" t="s">
        <v>73</v>
      </c>
      <c r="AY255" s="243" t="s">
        <v>172</v>
      </c>
    </row>
    <row r="256" spans="1:65" s="15" customFormat="1">
      <c r="B256" s="244"/>
      <c r="C256" s="245"/>
      <c r="D256" s="224" t="s">
        <v>180</v>
      </c>
      <c r="E256" s="246" t="s">
        <v>1</v>
      </c>
      <c r="F256" s="247" t="s">
        <v>186</v>
      </c>
      <c r="G256" s="245"/>
      <c r="H256" s="248">
        <v>2.3E-2</v>
      </c>
      <c r="I256" s="249"/>
      <c r="J256" s="245"/>
      <c r="K256" s="245"/>
      <c r="L256" s="250"/>
      <c r="M256" s="251"/>
      <c r="N256" s="252"/>
      <c r="O256" s="252"/>
      <c r="P256" s="252"/>
      <c r="Q256" s="252"/>
      <c r="R256" s="252"/>
      <c r="S256" s="252"/>
      <c r="T256" s="253"/>
      <c r="AT256" s="254" t="s">
        <v>180</v>
      </c>
      <c r="AU256" s="254" t="s">
        <v>83</v>
      </c>
      <c r="AV256" s="15" t="s">
        <v>179</v>
      </c>
      <c r="AW256" s="15" t="s">
        <v>30</v>
      </c>
      <c r="AX256" s="15" t="s">
        <v>81</v>
      </c>
      <c r="AY256" s="254" t="s">
        <v>172</v>
      </c>
    </row>
    <row r="257" spans="1:65" s="12" customFormat="1" ht="22.9" customHeight="1">
      <c r="B257" s="193"/>
      <c r="C257" s="194"/>
      <c r="D257" s="195" t="s">
        <v>72</v>
      </c>
      <c r="E257" s="207" t="s">
        <v>199</v>
      </c>
      <c r="F257" s="207" t="s">
        <v>328</v>
      </c>
      <c r="G257" s="194"/>
      <c r="H257" s="194"/>
      <c r="I257" s="197"/>
      <c r="J257" s="208">
        <f>BK257</f>
        <v>0</v>
      </c>
      <c r="K257" s="194"/>
      <c r="L257" s="199"/>
      <c r="M257" s="200"/>
      <c r="N257" s="201"/>
      <c r="O257" s="201"/>
      <c r="P257" s="202">
        <f>SUM(P258:P261)</f>
        <v>0</v>
      </c>
      <c r="Q257" s="201"/>
      <c r="R257" s="202">
        <f>SUM(R258:R261)</f>
        <v>0</v>
      </c>
      <c r="S257" s="201"/>
      <c r="T257" s="203">
        <f>SUM(T258:T261)</f>
        <v>0</v>
      </c>
      <c r="AR257" s="204" t="s">
        <v>81</v>
      </c>
      <c r="AT257" s="205" t="s">
        <v>72</v>
      </c>
      <c r="AU257" s="205" t="s">
        <v>81</v>
      </c>
      <c r="AY257" s="204" t="s">
        <v>172</v>
      </c>
      <c r="BK257" s="206">
        <f>SUM(BK258:BK261)</f>
        <v>0</v>
      </c>
    </row>
    <row r="258" spans="1:65" s="2" customFormat="1" ht="21.75" customHeight="1">
      <c r="A258" s="35"/>
      <c r="B258" s="36"/>
      <c r="C258" s="209" t="s">
        <v>329</v>
      </c>
      <c r="D258" s="209" t="s">
        <v>174</v>
      </c>
      <c r="E258" s="210" t="s">
        <v>330</v>
      </c>
      <c r="F258" s="211" t="s">
        <v>331</v>
      </c>
      <c r="G258" s="212" t="s">
        <v>195</v>
      </c>
      <c r="H258" s="213">
        <v>19.04</v>
      </c>
      <c r="I258" s="214"/>
      <c r="J258" s="215">
        <f>ROUND(I258*H258,2)</f>
        <v>0</v>
      </c>
      <c r="K258" s="211" t="s">
        <v>1</v>
      </c>
      <c r="L258" s="40"/>
      <c r="M258" s="216" t="s">
        <v>1</v>
      </c>
      <c r="N258" s="217" t="s">
        <v>38</v>
      </c>
      <c r="O258" s="72"/>
      <c r="P258" s="218">
        <f>O258*H258</f>
        <v>0</v>
      </c>
      <c r="Q258" s="218">
        <v>0</v>
      </c>
      <c r="R258" s="218">
        <f>Q258*H258</f>
        <v>0</v>
      </c>
      <c r="S258" s="218">
        <v>0</v>
      </c>
      <c r="T258" s="219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20" t="s">
        <v>179</v>
      </c>
      <c r="AT258" s="220" t="s">
        <v>174</v>
      </c>
      <c r="AU258" s="220" t="s">
        <v>83</v>
      </c>
      <c r="AY258" s="18" t="s">
        <v>172</v>
      </c>
      <c r="BE258" s="221">
        <f>IF(N258="základní",J258,0)</f>
        <v>0</v>
      </c>
      <c r="BF258" s="221">
        <f>IF(N258="snížená",J258,0)</f>
        <v>0</v>
      </c>
      <c r="BG258" s="221">
        <f>IF(N258="zákl. přenesená",J258,0)</f>
        <v>0</v>
      </c>
      <c r="BH258" s="221">
        <f>IF(N258="sníž. přenesená",J258,0)</f>
        <v>0</v>
      </c>
      <c r="BI258" s="221">
        <f>IF(N258="nulová",J258,0)</f>
        <v>0</v>
      </c>
      <c r="BJ258" s="18" t="s">
        <v>81</v>
      </c>
      <c r="BK258" s="221">
        <f>ROUND(I258*H258,2)</f>
        <v>0</v>
      </c>
      <c r="BL258" s="18" t="s">
        <v>179</v>
      </c>
      <c r="BM258" s="220" t="s">
        <v>332</v>
      </c>
    </row>
    <row r="259" spans="1:65" s="13" customFormat="1">
      <c r="B259" s="222"/>
      <c r="C259" s="223"/>
      <c r="D259" s="224" t="s">
        <v>180</v>
      </c>
      <c r="E259" s="225" t="s">
        <v>1</v>
      </c>
      <c r="F259" s="226" t="s">
        <v>333</v>
      </c>
      <c r="G259" s="223"/>
      <c r="H259" s="225" t="s">
        <v>1</v>
      </c>
      <c r="I259" s="227"/>
      <c r="J259" s="223"/>
      <c r="K259" s="223"/>
      <c r="L259" s="228"/>
      <c r="M259" s="229"/>
      <c r="N259" s="230"/>
      <c r="O259" s="230"/>
      <c r="P259" s="230"/>
      <c r="Q259" s="230"/>
      <c r="R259" s="230"/>
      <c r="S259" s="230"/>
      <c r="T259" s="231"/>
      <c r="AT259" s="232" t="s">
        <v>180</v>
      </c>
      <c r="AU259" s="232" t="s">
        <v>83</v>
      </c>
      <c r="AV259" s="13" t="s">
        <v>81</v>
      </c>
      <c r="AW259" s="13" t="s">
        <v>30</v>
      </c>
      <c r="AX259" s="13" t="s">
        <v>73</v>
      </c>
      <c r="AY259" s="232" t="s">
        <v>172</v>
      </c>
    </row>
    <row r="260" spans="1:65" s="14" customFormat="1">
      <c r="B260" s="233"/>
      <c r="C260" s="234"/>
      <c r="D260" s="224" t="s">
        <v>180</v>
      </c>
      <c r="E260" s="235" t="s">
        <v>1</v>
      </c>
      <c r="F260" s="236" t="s">
        <v>334</v>
      </c>
      <c r="G260" s="234"/>
      <c r="H260" s="237">
        <v>19.04</v>
      </c>
      <c r="I260" s="238"/>
      <c r="J260" s="234"/>
      <c r="K260" s="234"/>
      <c r="L260" s="239"/>
      <c r="M260" s="240"/>
      <c r="N260" s="241"/>
      <c r="O260" s="241"/>
      <c r="P260" s="241"/>
      <c r="Q260" s="241"/>
      <c r="R260" s="241"/>
      <c r="S260" s="241"/>
      <c r="T260" s="242"/>
      <c r="AT260" s="243" t="s">
        <v>180</v>
      </c>
      <c r="AU260" s="243" t="s">
        <v>83</v>
      </c>
      <c r="AV260" s="14" t="s">
        <v>83</v>
      </c>
      <c r="AW260" s="14" t="s">
        <v>30</v>
      </c>
      <c r="AX260" s="14" t="s">
        <v>73</v>
      </c>
      <c r="AY260" s="243" t="s">
        <v>172</v>
      </c>
    </row>
    <row r="261" spans="1:65" s="15" customFormat="1">
      <c r="B261" s="244"/>
      <c r="C261" s="245"/>
      <c r="D261" s="224" t="s">
        <v>180</v>
      </c>
      <c r="E261" s="246" t="s">
        <v>1</v>
      </c>
      <c r="F261" s="247" t="s">
        <v>186</v>
      </c>
      <c r="G261" s="245"/>
      <c r="H261" s="248">
        <v>19.04</v>
      </c>
      <c r="I261" s="249"/>
      <c r="J261" s="245"/>
      <c r="K261" s="245"/>
      <c r="L261" s="250"/>
      <c r="M261" s="251"/>
      <c r="N261" s="252"/>
      <c r="O261" s="252"/>
      <c r="P261" s="252"/>
      <c r="Q261" s="252"/>
      <c r="R261" s="252"/>
      <c r="S261" s="252"/>
      <c r="T261" s="253"/>
      <c r="AT261" s="254" t="s">
        <v>180</v>
      </c>
      <c r="AU261" s="254" t="s">
        <v>83</v>
      </c>
      <c r="AV261" s="15" t="s">
        <v>179</v>
      </c>
      <c r="AW261" s="15" t="s">
        <v>30</v>
      </c>
      <c r="AX261" s="15" t="s">
        <v>81</v>
      </c>
      <c r="AY261" s="254" t="s">
        <v>172</v>
      </c>
    </row>
    <row r="262" spans="1:65" s="12" customFormat="1" ht="22.9" customHeight="1">
      <c r="B262" s="193"/>
      <c r="C262" s="194"/>
      <c r="D262" s="195" t="s">
        <v>72</v>
      </c>
      <c r="E262" s="207" t="s">
        <v>335</v>
      </c>
      <c r="F262" s="207" t="s">
        <v>336</v>
      </c>
      <c r="G262" s="194"/>
      <c r="H262" s="194"/>
      <c r="I262" s="197"/>
      <c r="J262" s="208">
        <f>BK262</f>
        <v>0</v>
      </c>
      <c r="K262" s="194"/>
      <c r="L262" s="199"/>
      <c r="M262" s="200"/>
      <c r="N262" s="201"/>
      <c r="O262" s="201"/>
      <c r="P262" s="202">
        <f>SUM(P263:P273)</f>
        <v>0</v>
      </c>
      <c r="Q262" s="201"/>
      <c r="R262" s="202">
        <f>SUM(R263:R273)</f>
        <v>0.48884181999999998</v>
      </c>
      <c r="S262" s="201"/>
      <c r="T262" s="203">
        <f>SUM(T263:T273)</f>
        <v>0</v>
      </c>
      <c r="AR262" s="204" t="s">
        <v>81</v>
      </c>
      <c r="AT262" s="205" t="s">
        <v>72</v>
      </c>
      <c r="AU262" s="205" t="s">
        <v>81</v>
      </c>
      <c r="AY262" s="204" t="s">
        <v>172</v>
      </c>
      <c r="BK262" s="206">
        <f>SUM(BK263:BK273)</f>
        <v>0</v>
      </c>
    </row>
    <row r="263" spans="1:65" s="2" customFormat="1" ht="21.75" customHeight="1">
      <c r="A263" s="35"/>
      <c r="B263" s="36"/>
      <c r="C263" s="209" t="s">
        <v>268</v>
      </c>
      <c r="D263" s="209" t="s">
        <v>174</v>
      </c>
      <c r="E263" s="210" t="s">
        <v>337</v>
      </c>
      <c r="F263" s="211" t="s">
        <v>338</v>
      </c>
      <c r="G263" s="212" t="s">
        <v>245</v>
      </c>
      <c r="H263" s="213">
        <v>11</v>
      </c>
      <c r="I263" s="214"/>
      <c r="J263" s="215">
        <f>ROUND(I263*H263,2)</f>
        <v>0</v>
      </c>
      <c r="K263" s="211" t="s">
        <v>178</v>
      </c>
      <c r="L263" s="40"/>
      <c r="M263" s="216" t="s">
        <v>1</v>
      </c>
      <c r="N263" s="217" t="s">
        <v>38</v>
      </c>
      <c r="O263" s="72"/>
      <c r="P263" s="218">
        <f>O263*H263</f>
        <v>0</v>
      </c>
      <c r="Q263" s="218">
        <v>7.3499999999999998E-3</v>
      </c>
      <c r="R263" s="218">
        <f>Q263*H263</f>
        <v>8.0849999999999991E-2</v>
      </c>
      <c r="S263" s="218">
        <v>0</v>
      </c>
      <c r="T263" s="219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20" t="s">
        <v>179</v>
      </c>
      <c r="AT263" s="220" t="s">
        <v>174</v>
      </c>
      <c r="AU263" s="220" t="s">
        <v>83</v>
      </c>
      <c r="AY263" s="18" t="s">
        <v>172</v>
      </c>
      <c r="BE263" s="221">
        <f>IF(N263="základní",J263,0)</f>
        <v>0</v>
      </c>
      <c r="BF263" s="221">
        <f>IF(N263="snížená",J263,0)</f>
        <v>0</v>
      </c>
      <c r="BG263" s="221">
        <f>IF(N263="zákl. přenesená",J263,0)</f>
        <v>0</v>
      </c>
      <c r="BH263" s="221">
        <f>IF(N263="sníž. přenesená",J263,0)</f>
        <v>0</v>
      </c>
      <c r="BI263" s="221">
        <f>IF(N263="nulová",J263,0)</f>
        <v>0</v>
      </c>
      <c r="BJ263" s="18" t="s">
        <v>81</v>
      </c>
      <c r="BK263" s="221">
        <f>ROUND(I263*H263,2)</f>
        <v>0</v>
      </c>
      <c r="BL263" s="18" t="s">
        <v>179</v>
      </c>
      <c r="BM263" s="220" t="s">
        <v>339</v>
      </c>
    </row>
    <row r="264" spans="1:65" s="2" customFormat="1" ht="21.75" customHeight="1">
      <c r="A264" s="35"/>
      <c r="B264" s="36"/>
      <c r="C264" s="209" t="s">
        <v>340</v>
      </c>
      <c r="D264" s="209" t="s">
        <v>174</v>
      </c>
      <c r="E264" s="210" t="s">
        <v>341</v>
      </c>
      <c r="F264" s="211" t="s">
        <v>342</v>
      </c>
      <c r="G264" s="212" t="s">
        <v>245</v>
      </c>
      <c r="H264" s="213">
        <v>11</v>
      </c>
      <c r="I264" s="214"/>
      <c r="J264" s="215">
        <f>ROUND(I264*H264,2)</f>
        <v>0</v>
      </c>
      <c r="K264" s="211" t="s">
        <v>178</v>
      </c>
      <c r="L264" s="40"/>
      <c r="M264" s="216" t="s">
        <v>1</v>
      </c>
      <c r="N264" s="217" t="s">
        <v>38</v>
      </c>
      <c r="O264" s="72"/>
      <c r="P264" s="218">
        <f>O264*H264</f>
        <v>0</v>
      </c>
      <c r="Q264" s="218">
        <v>1.8380000000000001E-2</v>
      </c>
      <c r="R264" s="218">
        <f>Q264*H264</f>
        <v>0.20218</v>
      </c>
      <c r="S264" s="218">
        <v>0</v>
      </c>
      <c r="T264" s="219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20" t="s">
        <v>179</v>
      </c>
      <c r="AT264" s="220" t="s">
        <v>174</v>
      </c>
      <c r="AU264" s="220" t="s">
        <v>83</v>
      </c>
      <c r="AY264" s="18" t="s">
        <v>172</v>
      </c>
      <c r="BE264" s="221">
        <f>IF(N264="základní",J264,0)</f>
        <v>0</v>
      </c>
      <c r="BF264" s="221">
        <f>IF(N264="snížená",J264,0)</f>
        <v>0</v>
      </c>
      <c r="BG264" s="221">
        <f>IF(N264="zákl. přenesená",J264,0)</f>
        <v>0</v>
      </c>
      <c r="BH264" s="221">
        <f>IF(N264="sníž. přenesená",J264,0)</f>
        <v>0</v>
      </c>
      <c r="BI264" s="221">
        <f>IF(N264="nulová",J264,0)</f>
        <v>0</v>
      </c>
      <c r="BJ264" s="18" t="s">
        <v>81</v>
      </c>
      <c r="BK264" s="221">
        <f>ROUND(I264*H264,2)</f>
        <v>0</v>
      </c>
      <c r="BL264" s="18" t="s">
        <v>179</v>
      </c>
      <c r="BM264" s="220" t="s">
        <v>343</v>
      </c>
    </row>
    <row r="265" spans="1:65" s="13" customFormat="1">
      <c r="B265" s="222"/>
      <c r="C265" s="223"/>
      <c r="D265" s="224" t="s">
        <v>180</v>
      </c>
      <c r="E265" s="225" t="s">
        <v>1</v>
      </c>
      <c r="F265" s="226" t="s">
        <v>274</v>
      </c>
      <c r="G265" s="223"/>
      <c r="H265" s="225" t="s">
        <v>1</v>
      </c>
      <c r="I265" s="227"/>
      <c r="J265" s="223"/>
      <c r="K265" s="223"/>
      <c r="L265" s="228"/>
      <c r="M265" s="229"/>
      <c r="N265" s="230"/>
      <c r="O265" s="230"/>
      <c r="P265" s="230"/>
      <c r="Q265" s="230"/>
      <c r="R265" s="230"/>
      <c r="S265" s="230"/>
      <c r="T265" s="231"/>
      <c r="AT265" s="232" t="s">
        <v>180</v>
      </c>
      <c r="AU265" s="232" t="s">
        <v>83</v>
      </c>
      <c r="AV265" s="13" t="s">
        <v>81</v>
      </c>
      <c r="AW265" s="13" t="s">
        <v>30</v>
      </c>
      <c r="AX265" s="13" t="s">
        <v>73</v>
      </c>
      <c r="AY265" s="232" t="s">
        <v>172</v>
      </c>
    </row>
    <row r="266" spans="1:65" s="14" customFormat="1">
      <c r="B266" s="233"/>
      <c r="C266" s="234"/>
      <c r="D266" s="224" t="s">
        <v>180</v>
      </c>
      <c r="E266" s="235" t="s">
        <v>1</v>
      </c>
      <c r="F266" s="236" t="s">
        <v>275</v>
      </c>
      <c r="G266" s="234"/>
      <c r="H266" s="237">
        <v>11</v>
      </c>
      <c r="I266" s="238"/>
      <c r="J266" s="234"/>
      <c r="K266" s="234"/>
      <c r="L266" s="239"/>
      <c r="M266" s="240"/>
      <c r="N266" s="241"/>
      <c r="O266" s="241"/>
      <c r="P266" s="241"/>
      <c r="Q266" s="241"/>
      <c r="R266" s="241"/>
      <c r="S266" s="241"/>
      <c r="T266" s="242"/>
      <c r="AT266" s="243" t="s">
        <v>180</v>
      </c>
      <c r="AU266" s="243" t="s">
        <v>83</v>
      </c>
      <c r="AV266" s="14" t="s">
        <v>83</v>
      </c>
      <c r="AW266" s="14" t="s">
        <v>30</v>
      </c>
      <c r="AX266" s="14" t="s">
        <v>73</v>
      </c>
      <c r="AY266" s="243" t="s">
        <v>172</v>
      </c>
    </row>
    <row r="267" spans="1:65" s="15" customFormat="1">
      <c r="B267" s="244"/>
      <c r="C267" s="245"/>
      <c r="D267" s="224" t="s">
        <v>180</v>
      </c>
      <c r="E267" s="246" t="s">
        <v>1</v>
      </c>
      <c r="F267" s="247" t="s">
        <v>186</v>
      </c>
      <c r="G267" s="245"/>
      <c r="H267" s="248">
        <v>11</v>
      </c>
      <c r="I267" s="249"/>
      <c r="J267" s="245"/>
      <c r="K267" s="245"/>
      <c r="L267" s="250"/>
      <c r="M267" s="251"/>
      <c r="N267" s="252"/>
      <c r="O267" s="252"/>
      <c r="P267" s="252"/>
      <c r="Q267" s="252"/>
      <c r="R267" s="252"/>
      <c r="S267" s="252"/>
      <c r="T267" s="253"/>
      <c r="AT267" s="254" t="s">
        <v>180</v>
      </c>
      <c r="AU267" s="254" t="s">
        <v>83</v>
      </c>
      <c r="AV267" s="15" t="s">
        <v>179</v>
      </c>
      <c r="AW267" s="15" t="s">
        <v>30</v>
      </c>
      <c r="AX267" s="15" t="s">
        <v>81</v>
      </c>
      <c r="AY267" s="254" t="s">
        <v>172</v>
      </c>
    </row>
    <row r="268" spans="1:65" s="2" customFormat="1" ht="21.75" customHeight="1">
      <c r="A268" s="35"/>
      <c r="B268" s="36"/>
      <c r="C268" s="209" t="s">
        <v>273</v>
      </c>
      <c r="D268" s="209" t="s">
        <v>174</v>
      </c>
      <c r="E268" s="210" t="s">
        <v>344</v>
      </c>
      <c r="F268" s="211" t="s">
        <v>345</v>
      </c>
      <c r="G268" s="212" t="s">
        <v>245</v>
      </c>
      <c r="H268" s="213">
        <v>6.1289999999999996</v>
      </c>
      <c r="I268" s="214"/>
      <c r="J268" s="215">
        <f>ROUND(I268*H268,2)</f>
        <v>0</v>
      </c>
      <c r="K268" s="211" t="s">
        <v>178</v>
      </c>
      <c r="L268" s="40"/>
      <c r="M268" s="216" t="s">
        <v>1</v>
      </c>
      <c r="N268" s="217" t="s">
        <v>38</v>
      </c>
      <c r="O268" s="72"/>
      <c r="P268" s="218">
        <f>O268*H268</f>
        <v>0</v>
      </c>
      <c r="Q268" s="218">
        <v>3.3579999999999999E-2</v>
      </c>
      <c r="R268" s="218">
        <f>Q268*H268</f>
        <v>0.20581181999999998</v>
      </c>
      <c r="S268" s="218">
        <v>0</v>
      </c>
      <c r="T268" s="219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20" t="s">
        <v>179</v>
      </c>
      <c r="AT268" s="220" t="s">
        <v>174</v>
      </c>
      <c r="AU268" s="220" t="s">
        <v>83</v>
      </c>
      <c r="AY268" s="18" t="s">
        <v>172</v>
      </c>
      <c r="BE268" s="221">
        <f>IF(N268="základní",J268,0)</f>
        <v>0</v>
      </c>
      <c r="BF268" s="221">
        <f>IF(N268="snížená",J268,0)</f>
        <v>0</v>
      </c>
      <c r="BG268" s="221">
        <f>IF(N268="zákl. přenesená",J268,0)</f>
        <v>0</v>
      </c>
      <c r="BH268" s="221">
        <f>IF(N268="sníž. přenesená",J268,0)</f>
        <v>0</v>
      </c>
      <c r="BI268" s="221">
        <f>IF(N268="nulová",J268,0)</f>
        <v>0</v>
      </c>
      <c r="BJ268" s="18" t="s">
        <v>81</v>
      </c>
      <c r="BK268" s="221">
        <f>ROUND(I268*H268,2)</f>
        <v>0</v>
      </c>
      <c r="BL268" s="18" t="s">
        <v>179</v>
      </c>
      <c r="BM268" s="220" t="s">
        <v>346</v>
      </c>
    </row>
    <row r="269" spans="1:65" s="13" customFormat="1">
      <c r="B269" s="222"/>
      <c r="C269" s="223"/>
      <c r="D269" s="224" t="s">
        <v>180</v>
      </c>
      <c r="E269" s="225" t="s">
        <v>1</v>
      </c>
      <c r="F269" s="226" t="s">
        <v>274</v>
      </c>
      <c r="G269" s="223"/>
      <c r="H269" s="225" t="s">
        <v>1</v>
      </c>
      <c r="I269" s="227"/>
      <c r="J269" s="223"/>
      <c r="K269" s="223"/>
      <c r="L269" s="228"/>
      <c r="M269" s="229"/>
      <c r="N269" s="230"/>
      <c r="O269" s="230"/>
      <c r="P269" s="230"/>
      <c r="Q269" s="230"/>
      <c r="R269" s="230"/>
      <c r="S269" s="230"/>
      <c r="T269" s="231"/>
      <c r="AT269" s="232" t="s">
        <v>180</v>
      </c>
      <c r="AU269" s="232" t="s">
        <v>83</v>
      </c>
      <c r="AV269" s="13" t="s">
        <v>81</v>
      </c>
      <c r="AW269" s="13" t="s">
        <v>30</v>
      </c>
      <c r="AX269" s="13" t="s">
        <v>73</v>
      </c>
      <c r="AY269" s="232" t="s">
        <v>172</v>
      </c>
    </row>
    <row r="270" spans="1:65" s="14" customFormat="1">
      <c r="B270" s="233"/>
      <c r="C270" s="234"/>
      <c r="D270" s="224" t="s">
        <v>180</v>
      </c>
      <c r="E270" s="235" t="s">
        <v>1</v>
      </c>
      <c r="F270" s="236" t="s">
        <v>347</v>
      </c>
      <c r="G270" s="234"/>
      <c r="H270" s="237">
        <v>4.0860000000000003</v>
      </c>
      <c r="I270" s="238"/>
      <c r="J270" s="234"/>
      <c r="K270" s="234"/>
      <c r="L270" s="239"/>
      <c r="M270" s="240"/>
      <c r="N270" s="241"/>
      <c r="O270" s="241"/>
      <c r="P270" s="241"/>
      <c r="Q270" s="241"/>
      <c r="R270" s="241"/>
      <c r="S270" s="241"/>
      <c r="T270" s="242"/>
      <c r="AT270" s="243" t="s">
        <v>180</v>
      </c>
      <c r="AU270" s="243" t="s">
        <v>83</v>
      </c>
      <c r="AV270" s="14" t="s">
        <v>83</v>
      </c>
      <c r="AW270" s="14" t="s">
        <v>30</v>
      </c>
      <c r="AX270" s="14" t="s">
        <v>73</v>
      </c>
      <c r="AY270" s="243" t="s">
        <v>172</v>
      </c>
    </row>
    <row r="271" spans="1:65" s="13" customFormat="1">
      <c r="B271" s="222"/>
      <c r="C271" s="223"/>
      <c r="D271" s="224" t="s">
        <v>180</v>
      </c>
      <c r="E271" s="225" t="s">
        <v>1</v>
      </c>
      <c r="F271" s="226" t="s">
        <v>348</v>
      </c>
      <c r="G271" s="223"/>
      <c r="H271" s="225" t="s">
        <v>1</v>
      </c>
      <c r="I271" s="227"/>
      <c r="J271" s="223"/>
      <c r="K271" s="223"/>
      <c r="L271" s="228"/>
      <c r="M271" s="229"/>
      <c r="N271" s="230"/>
      <c r="O271" s="230"/>
      <c r="P271" s="230"/>
      <c r="Q271" s="230"/>
      <c r="R271" s="230"/>
      <c r="S271" s="230"/>
      <c r="T271" s="231"/>
      <c r="AT271" s="232" t="s">
        <v>180</v>
      </c>
      <c r="AU271" s="232" t="s">
        <v>83</v>
      </c>
      <c r="AV271" s="13" t="s">
        <v>81</v>
      </c>
      <c r="AW271" s="13" t="s">
        <v>30</v>
      </c>
      <c r="AX271" s="13" t="s">
        <v>73</v>
      </c>
      <c r="AY271" s="232" t="s">
        <v>172</v>
      </c>
    </row>
    <row r="272" spans="1:65" s="14" customFormat="1">
      <c r="B272" s="233"/>
      <c r="C272" s="234"/>
      <c r="D272" s="224" t="s">
        <v>180</v>
      </c>
      <c r="E272" s="235" t="s">
        <v>1</v>
      </c>
      <c r="F272" s="236" t="s">
        <v>349</v>
      </c>
      <c r="G272" s="234"/>
      <c r="H272" s="237">
        <v>2.0430000000000001</v>
      </c>
      <c r="I272" s="238"/>
      <c r="J272" s="234"/>
      <c r="K272" s="234"/>
      <c r="L272" s="239"/>
      <c r="M272" s="240"/>
      <c r="N272" s="241"/>
      <c r="O272" s="241"/>
      <c r="P272" s="241"/>
      <c r="Q272" s="241"/>
      <c r="R272" s="241"/>
      <c r="S272" s="241"/>
      <c r="T272" s="242"/>
      <c r="AT272" s="243" t="s">
        <v>180</v>
      </c>
      <c r="AU272" s="243" t="s">
        <v>83</v>
      </c>
      <c r="AV272" s="14" t="s">
        <v>83</v>
      </c>
      <c r="AW272" s="14" t="s">
        <v>30</v>
      </c>
      <c r="AX272" s="14" t="s">
        <v>73</v>
      </c>
      <c r="AY272" s="243" t="s">
        <v>172</v>
      </c>
    </row>
    <row r="273" spans="1:65" s="15" customFormat="1">
      <c r="B273" s="244"/>
      <c r="C273" s="245"/>
      <c r="D273" s="224" t="s">
        <v>180</v>
      </c>
      <c r="E273" s="246" t="s">
        <v>1</v>
      </c>
      <c r="F273" s="247" t="s">
        <v>186</v>
      </c>
      <c r="G273" s="245"/>
      <c r="H273" s="248">
        <v>6.1290000000000004</v>
      </c>
      <c r="I273" s="249"/>
      <c r="J273" s="245"/>
      <c r="K273" s="245"/>
      <c r="L273" s="250"/>
      <c r="M273" s="251"/>
      <c r="N273" s="252"/>
      <c r="O273" s="252"/>
      <c r="P273" s="252"/>
      <c r="Q273" s="252"/>
      <c r="R273" s="252"/>
      <c r="S273" s="252"/>
      <c r="T273" s="253"/>
      <c r="AT273" s="254" t="s">
        <v>180</v>
      </c>
      <c r="AU273" s="254" t="s">
        <v>83</v>
      </c>
      <c r="AV273" s="15" t="s">
        <v>179</v>
      </c>
      <c r="AW273" s="15" t="s">
        <v>30</v>
      </c>
      <c r="AX273" s="15" t="s">
        <v>81</v>
      </c>
      <c r="AY273" s="254" t="s">
        <v>172</v>
      </c>
    </row>
    <row r="274" spans="1:65" s="12" customFormat="1" ht="22.9" customHeight="1">
      <c r="B274" s="193"/>
      <c r="C274" s="194"/>
      <c r="D274" s="195" t="s">
        <v>72</v>
      </c>
      <c r="E274" s="207" t="s">
        <v>318</v>
      </c>
      <c r="F274" s="207" t="s">
        <v>350</v>
      </c>
      <c r="G274" s="194"/>
      <c r="H274" s="194"/>
      <c r="I274" s="197"/>
      <c r="J274" s="208">
        <f>BK274</f>
        <v>0</v>
      </c>
      <c r="K274" s="194"/>
      <c r="L274" s="199"/>
      <c r="M274" s="200"/>
      <c r="N274" s="201"/>
      <c r="O274" s="201"/>
      <c r="P274" s="202">
        <f>SUM(P275:P343)</f>
        <v>0</v>
      </c>
      <c r="Q274" s="201"/>
      <c r="R274" s="202">
        <f>SUM(R275:R343)</f>
        <v>0.64137840000000002</v>
      </c>
      <c r="S274" s="201"/>
      <c r="T274" s="203">
        <f>SUM(T275:T343)</f>
        <v>0</v>
      </c>
      <c r="AR274" s="204" t="s">
        <v>81</v>
      </c>
      <c r="AT274" s="205" t="s">
        <v>72</v>
      </c>
      <c r="AU274" s="205" t="s">
        <v>81</v>
      </c>
      <c r="AY274" s="204" t="s">
        <v>172</v>
      </c>
      <c r="BK274" s="206">
        <f>SUM(BK275:BK343)</f>
        <v>0</v>
      </c>
    </row>
    <row r="275" spans="1:65" s="2" customFormat="1" ht="21.75" customHeight="1">
      <c r="A275" s="35"/>
      <c r="B275" s="36"/>
      <c r="C275" s="209" t="s">
        <v>351</v>
      </c>
      <c r="D275" s="209" t="s">
        <v>174</v>
      </c>
      <c r="E275" s="210" t="s">
        <v>352</v>
      </c>
      <c r="F275" s="211" t="s">
        <v>353</v>
      </c>
      <c r="G275" s="212" t="s">
        <v>195</v>
      </c>
      <c r="H275" s="213">
        <v>5.6</v>
      </c>
      <c r="I275" s="214"/>
      <c r="J275" s="215">
        <f>ROUND(I275*H275,2)</f>
        <v>0</v>
      </c>
      <c r="K275" s="211" t="s">
        <v>178</v>
      </c>
      <c r="L275" s="40"/>
      <c r="M275" s="216" t="s">
        <v>1</v>
      </c>
      <c r="N275" s="217" t="s">
        <v>38</v>
      </c>
      <c r="O275" s="72"/>
      <c r="P275" s="218">
        <f>O275*H275</f>
        <v>0</v>
      </c>
      <c r="Q275" s="218">
        <v>0</v>
      </c>
      <c r="R275" s="218">
        <f>Q275*H275</f>
        <v>0</v>
      </c>
      <c r="S275" s="218">
        <v>0</v>
      </c>
      <c r="T275" s="219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20" t="s">
        <v>179</v>
      </c>
      <c r="AT275" s="220" t="s">
        <v>174</v>
      </c>
      <c r="AU275" s="220" t="s">
        <v>83</v>
      </c>
      <c r="AY275" s="18" t="s">
        <v>172</v>
      </c>
      <c r="BE275" s="221">
        <f>IF(N275="základní",J275,0)</f>
        <v>0</v>
      </c>
      <c r="BF275" s="221">
        <f>IF(N275="snížená",J275,0)</f>
        <v>0</v>
      </c>
      <c r="BG275" s="221">
        <f>IF(N275="zákl. přenesená",J275,0)</f>
        <v>0</v>
      </c>
      <c r="BH275" s="221">
        <f>IF(N275="sníž. přenesená",J275,0)</f>
        <v>0</v>
      </c>
      <c r="BI275" s="221">
        <f>IF(N275="nulová",J275,0)</f>
        <v>0</v>
      </c>
      <c r="BJ275" s="18" t="s">
        <v>81</v>
      </c>
      <c r="BK275" s="221">
        <f>ROUND(I275*H275,2)</f>
        <v>0</v>
      </c>
      <c r="BL275" s="18" t="s">
        <v>179</v>
      </c>
      <c r="BM275" s="220" t="s">
        <v>354</v>
      </c>
    </row>
    <row r="276" spans="1:65" s="13" customFormat="1">
      <c r="B276" s="222"/>
      <c r="C276" s="223"/>
      <c r="D276" s="224" t="s">
        <v>180</v>
      </c>
      <c r="E276" s="225" t="s">
        <v>1</v>
      </c>
      <c r="F276" s="226" t="s">
        <v>355</v>
      </c>
      <c r="G276" s="223"/>
      <c r="H276" s="225" t="s">
        <v>1</v>
      </c>
      <c r="I276" s="227"/>
      <c r="J276" s="223"/>
      <c r="K276" s="223"/>
      <c r="L276" s="228"/>
      <c r="M276" s="229"/>
      <c r="N276" s="230"/>
      <c r="O276" s="230"/>
      <c r="P276" s="230"/>
      <c r="Q276" s="230"/>
      <c r="R276" s="230"/>
      <c r="S276" s="230"/>
      <c r="T276" s="231"/>
      <c r="AT276" s="232" t="s">
        <v>180</v>
      </c>
      <c r="AU276" s="232" t="s">
        <v>83</v>
      </c>
      <c r="AV276" s="13" t="s">
        <v>81</v>
      </c>
      <c r="AW276" s="13" t="s">
        <v>30</v>
      </c>
      <c r="AX276" s="13" t="s">
        <v>73</v>
      </c>
      <c r="AY276" s="232" t="s">
        <v>172</v>
      </c>
    </row>
    <row r="277" spans="1:65" s="14" customFormat="1">
      <c r="B277" s="233"/>
      <c r="C277" s="234"/>
      <c r="D277" s="224" t="s">
        <v>180</v>
      </c>
      <c r="E277" s="235" t="s">
        <v>1</v>
      </c>
      <c r="F277" s="236" t="s">
        <v>356</v>
      </c>
      <c r="G277" s="234"/>
      <c r="H277" s="237">
        <v>5.6</v>
      </c>
      <c r="I277" s="238"/>
      <c r="J277" s="234"/>
      <c r="K277" s="234"/>
      <c r="L277" s="239"/>
      <c r="M277" s="240"/>
      <c r="N277" s="241"/>
      <c r="O277" s="241"/>
      <c r="P277" s="241"/>
      <c r="Q277" s="241"/>
      <c r="R277" s="241"/>
      <c r="S277" s="241"/>
      <c r="T277" s="242"/>
      <c r="AT277" s="243" t="s">
        <v>180</v>
      </c>
      <c r="AU277" s="243" t="s">
        <v>83</v>
      </c>
      <c r="AV277" s="14" t="s">
        <v>83</v>
      </c>
      <c r="AW277" s="14" t="s">
        <v>30</v>
      </c>
      <c r="AX277" s="14" t="s">
        <v>73</v>
      </c>
      <c r="AY277" s="243" t="s">
        <v>172</v>
      </c>
    </row>
    <row r="278" spans="1:65" s="15" customFormat="1">
      <c r="B278" s="244"/>
      <c r="C278" s="245"/>
      <c r="D278" s="224" t="s">
        <v>180</v>
      </c>
      <c r="E278" s="246" t="s">
        <v>1</v>
      </c>
      <c r="F278" s="247" t="s">
        <v>186</v>
      </c>
      <c r="G278" s="245"/>
      <c r="H278" s="248">
        <v>5.6</v>
      </c>
      <c r="I278" s="249"/>
      <c r="J278" s="245"/>
      <c r="K278" s="245"/>
      <c r="L278" s="250"/>
      <c r="M278" s="251"/>
      <c r="N278" s="252"/>
      <c r="O278" s="252"/>
      <c r="P278" s="252"/>
      <c r="Q278" s="252"/>
      <c r="R278" s="252"/>
      <c r="S278" s="252"/>
      <c r="T278" s="253"/>
      <c r="AT278" s="254" t="s">
        <v>180</v>
      </c>
      <c r="AU278" s="254" t="s">
        <v>83</v>
      </c>
      <c r="AV278" s="15" t="s">
        <v>179</v>
      </c>
      <c r="AW278" s="15" t="s">
        <v>30</v>
      </c>
      <c r="AX278" s="15" t="s">
        <v>81</v>
      </c>
      <c r="AY278" s="254" t="s">
        <v>172</v>
      </c>
    </row>
    <row r="279" spans="1:65" s="2" customFormat="1" ht="21.75" customHeight="1">
      <c r="A279" s="35"/>
      <c r="B279" s="36"/>
      <c r="C279" s="255" t="s">
        <v>357</v>
      </c>
      <c r="D279" s="255" t="s">
        <v>358</v>
      </c>
      <c r="E279" s="256" t="s">
        <v>359</v>
      </c>
      <c r="F279" s="257" t="s">
        <v>360</v>
      </c>
      <c r="G279" s="258" t="s">
        <v>195</v>
      </c>
      <c r="H279" s="259">
        <v>5.88</v>
      </c>
      <c r="I279" s="260"/>
      <c r="J279" s="261">
        <f>ROUND(I279*H279,2)</f>
        <v>0</v>
      </c>
      <c r="K279" s="257" t="s">
        <v>178</v>
      </c>
      <c r="L279" s="262"/>
      <c r="M279" s="263" t="s">
        <v>1</v>
      </c>
      <c r="N279" s="264" t="s">
        <v>38</v>
      </c>
      <c r="O279" s="72"/>
      <c r="P279" s="218">
        <f>O279*H279</f>
        <v>0</v>
      </c>
      <c r="Q279" s="218">
        <v>5.0000000000000001E-4</v>
      </c>
      <c r="R279" s="218">
        <f>Q279*H279</f>
        <v>2.9399999999999999E-3</v>
      </c>
      <c r="S279" s="218">
        <v>0</v>
      </c>
      <c r="T279" s="219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20" t="s">
        <v>205</v>
      </c>
      <c r="AT279" s="220" t="s">
        <v>358</v>
      </c>
      <c r="AU279" s="220" t="s">
        <v>83</v>
      </c>
      <c r="AY279" s="18" t="s">
        <v>172</v>
      </c>
      <c r="BE279" s="221">
        <f>IF(N279="základní",J279,0)</f>
        <v>0</v>
      </c>
      <c r="BF279" s="221">
        <f>IF(N279="snížená",J279,0)</f>
        <v>0</v>
      </c>
      <c r="BG279" s="221">
        <f>IF(N279="zákl. přenesená",J279,0)</f>
        <v>0</v>
      </c>
      <c r="BH279" s="221">
        <f>IF(N279="sníž. přenesená",J279,0)</f>
        <v>0</v>
      </c>
      <c r="BI279" s="221">
        <f>IF(N279="nulová",J279,0)</f>
        <v>0</v>
      </c>
      <c r="BJ279" s="18" t="s">
        <v>81</v>
      </c>
      <c r="BK279" s="221">
        <f>ROUND(I279*H279,2)</f>
        <v>0</v>
      </c>
      <c r="BL279" s="18" t="s">
        <v>179</v>
      </c>
      <c r="BM279" s="220" t="s">
        <v>361</v>
      </c>
    </row>
    <row r="280" spans="1:65" s="14" customFormat="1">
      <c r="B280" s="233"/>
      <c r="C280" s="234"/>
      <c r="D280" s="224" t="s">
        <v>180</v>
      </c>
      <c r="E280" s="234"/>
      <c r="F280" s="236" t="s">
        <v>362</v>
      </c>
      <c r="G280" s="234"/>
      <c r="H280" s="237">
        <v>5.88</v>
      </c>
      <c r="I280" s="238"/>
      <c r="J280" s="234"/>
      <c r="K280" s="234"/>
      <c r="L280" s="239"/>
      <c r="M280" s="240"/>
      <c r="N280" s="241"/>
      <c r="O280" s="241"/>
      <c r="P280" s="241"/>
      <c r="Q280" s="241"/>
      <c r="R280" s="241"/>
      <c r="S280" s="241"/>
      <c r="T280" s="242"/>
      <c r="AT280" s="243" t="s">
        <v>180</v>
      </c>
      <c r="AU280" s="243" t="s">
        <v>83</v>
      </c>
      <c r="AV280" s="14" t="s">
        <v>83</v>
      </c>
      <c r="AW280" s="14" t="s">
        <v>4</v>
      </c>
      <c r="AX280" s="14" t="s">
        <v>81</v>
      </c>
      <c r="AY280" s="243" t="s">
        <v>172</v>
      </c>
    </row>
    <row r="281" spans="1:65" s="2" customFormat="1" ht="21.75" customHeight="1">
      <c r="A281" s="35"/>
      <c r="B281" s="36"/>
      <c r="C281" s="209" t="s">
        <v>363</v>
      </c>
      <c r="D281" s="209" t="s">
        <v>174</v>
      </c>
      <c r="E281" s="210" t="s">
        <v>364</v>
      </c>
      <c r="F281" s="211" t="s">
        <v>365</v>
      </c>
      <c r="G281" s="212" t="s">
        <v>195</v>
      </c>
      <c r="H281" s="213">
        <v>12.64</v>
      </c>
      <c r="I281" s="214"/>
      <c r="J281" s="215">
        <f>ROUND(I281*H281,2)</f>
        <v>0</v>
      </c>
      <c r="K281" s="211" t="s">
        <v>178</v>
      </c>
      <c r="L281" s="40"/>
      <c r="M281" s="216" t="s">
        <v>1</v>
      </c>
      <c r="N281" s="217" t="s">
        <v>38</v>
      </c>
      <c r="O281" s="72"/>
      <c r="P281" s="218">
        <f>O281*H281</f>
        <v>0</v>
      </c>
      <c r="Q281" s="218">
        <v>0</v>
      </c>
      <c r="R281" s="218">
        <f>Q281*H281</f>
        <v>0</v>
      </c>
      <c r="S281" s="218">
        <v>0</v>
      </c>
      <c r="T281" s="219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20" t="s">
        <v>179</v>
      </c>
      <c r="AT281" s="220" t="s">
        <v>174</v>
      </c>
      <c r="AU281" s="220" t="s">
        <v>83</v>
      </c>
      <c r="AY281" s="18" t="s">
        <v>172</v>
      </c>
      <c r="BE281" s="221">
        <f>IF(N281="základní",J281,0)</f>
        <v>0</v>
      </c>
      <c r="BF281" s="221">
        <f>IF(N281="snížená",J281,0)</f>
        <v>0</v>
      </c>
      <c r="BG281" s="221">
        <f>IF(N281="zákl. přenesená",J281,0)</f>
        <v>0</v>
      </c>
      <c r="BH281" s="221">
        <f>IF(N281="sníž. přenesená",J281,0)</f>
        <v>0</v>
      </c>
      <c r="BI281" s="221">
        <f>IF(N281="nulová",J281,0)</f>
        <v>0</v>
      </c>
      <c r="BJ281" s="18" t="s">
        <v>81</v>
      </c>
      <c r="BK281" s="221">
        <f>ROUND(I281*H281,2)</f>
        <v>0</v>
      </c>
      <c r="BL281" s="18" t="s">
        <v>179</v>
      </c>
      <c r="BM281" s="220" t="s">
        <v>366</v>
      </c>
    </row>
    <row r="282" spans="1:65" s="13" customFormat="1">
      <c r="B282" s="222"/>
      <c r="C282" s="223"/>
      <c r="D282" s="224" t="s">
        <v>180</v>
      </c>
      <c r="E282" s="225" t="s">
        <v>1</v>
      </c>
      <c r="F282" s="226" t="s">
        <v>355</v>
      </c>
      <c r="G282" s="223"/>
      <c r="H282" s="225" t="s">
        <v>1</v>
      </c>
      <c r="I282" s="227"/>
      <c r="J282" s="223"/>
      <c r="K282" s="223"/>
      <c r="L282" s="228"/>
      <c r="M282" s="229"/>
      <c r="N282" s="230"/>
      <c r="O282" s="230"/>
      <c r="P282" s="230"/>
      <c r="Q282" s="230"/>
      <c r="R282" s="230"/>
      <c r="S282" s="230"/>
      <c r="T282" s="231"/>
      <c r="AT282" s="232" t="s">
        <v>180</v>
      </c>
      <c r="AU282" s="232" t="s">
        <v>83</v>
      </c>
      <c r="AV282" s="13" t="s">
        <v>81</v>
      </c>
      <c r="AW282" s="13" t="s">
        <v>30</v>
      </c>
      <c r="AX282" s="13" t="s">
        <v>73</v>
      </c>
      <c r="AY282" s="232" t="s">
        <v>172</v>
      </c>
    </row>
    <row r="283" spans="1:65" s="14" customFormat="1">
      <c r="B283" s="233"/>
      <c r="C283" s="234"/>
      <c r="D283" s="224" t="s">
        <v>180</v>
      </c>
      <c r="E283" s="235" t="s">
        <v>1</v>
      </c>
      <c r="F283" s="236" t="s">
        <v>367</v>
      </c>
      <c r="G283" s="234"/>
      <c r="H283" s="237">
        <v>12.64</v>
      </c>
      <c r="I283" s="238"/>
      <c r="J283" s="234"/>
      <c r="K283" s="234"/>
      <c r="L283" s="239"/>
      <c r="M283" s="240"/>
      <c r="N283" s="241"/>
      <c r="O283" s="241"/>
      <c r="P283" s="241"/>
      <c r="Q283" s="241"/>
      <c r="R283" s="241"/>
      <c r="S283" s="241"/>
      <c r="T283" s="242"/>
      <c r="AT283" s="243" t="s">
        <v>180</v>
      </c>
      <c r="AU283" s="243" t="s">
        <v>83</v>
      </c>
      <c r="AV283" s="14" t="s">
        <v>83</v>
      </c>
      <c r="AW283" s="14" t="s">
        <v>30</v>
      </c>
      <c r="AX283" s="14" t="s">
        <v>73</v>
      </c>
      <c r="AY283" s="243" t="s">
        <v>172</v>
      </c>
    </row>
    <row r="284" spans="1:65" s="15" customFormat="1">
      <c r="B284" s="244"/>
      <c r="C284" s="245"/>
      <c r="D284" s="224" t="s">
        <v>180</v>
      </c>
      <c r="E284" s="246" t="s">
        <v>1</v>
      </c>
      <c r="F284" s="247" t="s">
        <v>186</v>
      </c>
      <c r="G284" s="245"/>
      <c r="H284" s="248">
        <v>12.64</v>
      </c>
      <c r="I284" s="249"/>
      <c r="J284" s="245"/>
      <c r="K284" s="245"/>
      <c r="L284" s="250"/>
      <c r="M284" s="251"/>
      <c r="N284" s="252"/>
      <c r="O284" s="252"/>
      <c r="P284" s="252"/>
      <c r="Q284" s="252"/>
      <c r="R284" s="252"/>
      <c r="S284" s="252"/>
      <c r="T284" s="253"/>
      <c r="AT284" s="254" t="s">
        <v>180</v>
      </c>
      <c r="AU284" s="254" t="s">
        <v>83</v>
      </c>
      <c r="AV284" s="15" t="s">
        <v>179</v>
      </c>
      <c r="AW284" s="15" t="s">
        <v>30</v>
      </c>
      <c r="AX284" s="15" t="s">
        <v>81</v>
      </c>
      <c r="AY284" s="254" t="s">
        <v>172</v>
      </c>
    </row>
    <row r="285" spans="1:65" s="2" customFormat="1" ht="21.75" customHeight="1">
      <c r="A285" s="35"/>
      <c r="B285" s="36"/>
      <c r="C285" s="255" t="s">
        <v>368</v>
      </c>
      <c r="D285" s="255" t="s">
        <v>358</v>
      </c>
      <c r="E285" s="256" t="s">
        <v>369</v>
      </c>
      <c r="F285" s="257" t="s">
        <v>370</v>
      </c>
      <c r="G285" s="258" t="s">
        <v>195</v>
      </c>
      <c r="H285" s="259">
        <v>13.272</v>
      </c>
      <c r="I285" s="260"/>
      <c r="J285" s="261">
        <f>ROUND(I285*H285,2)</f>
        <v>0</v>
      </c>
      <c r="K285" s="257" t="s">
        <v>178</v>
      </c>
      <c r="L285" s="262"/>
      <c r="M285" s="263" t="s">
        <v>1</v>
      </c>
      <c r="N285" s="264" t="s">
        <v>38</v>
      </c>
      <c r="O285" s="72"/>
      <c r="P285" s="218">
        <f>O285*H285</f>
        <v>0</v>
      </c>
      <c r="Q285" s="218">
        <v>3.0000000000000001E-5</v>
      </c>
      <c r="R285" s="218">
        <f>Q285*H285</f>
        <v>3.9816E-4</v>
      </c>
      <c r="S285" s="218">
        <v>0</v>
      </c>
      <c r="T285" s="219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20" t="s">
        <v>205</v>
      </c>
      <c r="AT285" s="220" t="s">
        <v>358</v>
      </c>
      <c r="AU285" s="220" t="s">
        <v>83</v>
      </c>
      <c r="AY285" s="18" t="s">
        <v>172</v>
      </c>
      <c r="BE285" s="221">
        <f>IF(N285="základní",J285,0)</f>
        <v>0</v>
      </c>
      <c r="BF285" s="221">
        <f>IF(N285="snížená",J285,0)</f>
        <v>0</v>
      </c>
      <c r="BG285" s="221">
        <f>IF(N285="zákl. přenesená",J285,0)</f>
        <v>0</v>
      </c>
      <c r="BH285" s="221">
        <f>IF(N285="sníž. přenesená",J285,0)</f>
        <v>0</v>
      </c>
      <c r="BI285" s="221">
        <f>IF(N285="nulová",J285,0)</f>
        <v>0</v>
      </c>
      <c r="BJ285" s="18" t="s">
        <v>81</v>
      </c>
      <c r="BK285" s="221">
        <f>ROUND(I285*H285,2)</f>
        <v>0</v>
      </c>
      <c r="BL285" s="18" t="s">
        <v>179</v>
      </c>
      <c r="BM285" s="220" t="s">
        <v>371</v>
      </c>
    </row>
    <row r="286" spans="1:65" s="14" customFormat="1">
      <c r="B286" s="233"/>
      <c r="C286" s="234"/>
      <c r="D286" s="224" t="s">
        <v>180</v>
      </c>
      <c r="E286" s="234"/>
      <c r="F286" s="236" t="s">
        <v>372</v>
      </c>
      <c r="G286" s="234"/>
      <c r="H286" s="237">
        <v>13.272</v>
      </c>
      <c r="I286" s="238"/>
      <c r="J286" s="234"/>
      <c r="K286" s="234"/>
      <c r="L286" s="239"/>
      <c r="M286" s="240"/>
      <c r="N286" s="241"/>
      <c r="O286" s="241"/>
      <c r="P286" s="241"/>
      <c r="Q286" s="241"/>
      <c r="R286" s="241"/>
      <c r="S286" s="241"/>
      <c r="T286" s="242"/>
      <c r="AT286" s="243" t="s">
        <v>180</v>
      </c>
      <c r="AU286" s="243" t="s">
        <v>83</v>
      </c>
      <c r="AV286" s="14" t="s">
        <v>83</v>
      </c>
      <c r="AW286" s="14" t="s">
        <v>4</v>
      </c>
      <c r="AX286" s="14" t="s">
        <v>81</v>
      </c>
      <c r="AY286" s="243" t="s">
        <v>172</v>
      </c>
    </row>
    <row r="287" spans="1:65" s="2" customFormat="1" ht="21.75" customHeight="1">
      <c r="A287" s="35"/>
      <c r="B287" s="36"/>
      <c r="C287" s="209" t="s">
        <v>373</v>
      </c>
      <c r="D287" s="209" t="s">
        <v>174</v>
      </c>
      <c r="E287" s="210" t="s">
        <v>374</v>
      </c>
      <c r="F287" s="211" t="s">
        <v>375</v>
      </c>
      <c r="G287" s="212" t="s">
        <v>195</v>
      </c>
      <c r="H287" s="213">
        <v>11.54</v>
      </c>
      <c r="I287" s="214"/>
      <c r="J287" s="215">
        <f>ROUND(I287*H287,2)</f>
        <v>0</v>
      </c>
      <c r="K287" s="211" t="s">
        <v>178</v>
      </c>
      <c r="L287" s="40"/>
      <c r="M287" s="216" t="s">
        <v>1</v>
      </c>
      <c r="N287" s="217" t="s">
        <v>38</v>
      </c>
      <c r="O287" s="72"/>
      <c r="P287" s="218">
        <f>O287*H287</f>
        <v>0</v>
      </c>
      <c r="Q287" s="218">
        <v>0</v>
      </c>
      <c r="R287" s="218">
        <f>Q287*H287</f>
        <v>0</v>
      </c>
      <c r="S287" s="218">
        <v>0</v>
      </c>
      <c r="T287" s="219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20" t="s">
        <v>179</v>
      </c>
      <c r="AT287" s="220" t="s">
        <v>174</v>
      </c>
      <c r="AU287" s="220" t="s">
        <v>83</v>
      </c>
      <c r="AY287" s="18" t="s">
        <v>172</v>
      </c>
      <c r="BE287" s="221">
        <f>IF(N287="základní",J287,0)</f>
        <v>0</v>
      </c>
      <c r="BF287" s="221">
        <f>IF(N287="snížená",J287,0)</f>
        <v>0</v>
      </c>
      <c r="BG287" s="221">
        <f>IF(N287="zákl. přenesená",J287,0)</f>
        <v>0</v>
      </c>
      <c r="BH287" s="221">
        <f>IF(N287="sníž. přenesená",J287,0)</f>
        <v>0</v>
      </c>
      <c r="BI287" s="221">
        <f>IF(N287="nulová",J287,0)</f>
        <v>0</v>
      </c>
      <c r="BJ287" s="18" t="s">
        <v>81</v>
      </c>
      <c r="BK287" s="221">
        <f>ROUND(I287*H287,2)</f>
        <v>0</v>
      </c>
      <c r="BL287" s="18" t="s">
        <v>179</v>
      </c>
      <c r="BM287" s="220" t="s">
        <v>376</v>
      </c>
    </row>
    <row r="288" spans="1:65" s="13" customFormat="1">
      <c r="B288" s="222"/>
      <c r="C288" s="223"/>
      <c r="D288" s="224" t="s">
        <v>180</v>
      </c>
      <c r="E288" s="225" t="s">
        <v>1</v>
      </c>
      <c r="F288" s="226" t="s">
        <v>355</v>
      </c>
      <c r="G288" s="223"/>
      <c r="H288" s="225" t="s">
        <v>1</v>
      </c>
      <c r="I288" s="227"/>
      <c r="J288" s="223"/>
      <c r="K288" s="223"/>
      <c r="L288" s="228"/>
      <c r="M288" s="229"/>
      <c r="N288" s="230"/>
      <c r="O288" s="230"/>
      <c r="P288" s="230"/>
      <c r="Q288" s="230"/>
      <c r="R288" s="230"/>
      <c r="S288" s="230"/>
      <c r="T288" s="231"/>
      <c r="AT288" s="232" t="s">
        <v>180</v>
      </c>
      <c r="AU288" s="232" t="s">
        <v>83</v>
      </c>
      <c r="AV288" s="13" t="s">
        <v>81</v>
      </c>
      <c r="AW288" s="13" t="s">
        <v>30</v>
      </c>
      <c r="AX288" s="13" t="s">
        <v>73</v>
      </c>
      <c r="AY288" s="232" t="s">
        <v>172</v>
      </c>
    </row>
    <row r="289" spans="1:65" s="14" customFormat="1">
      <c r="B289" s="233"/>
      <c r="C289" s="234"/>
      <c r="D289" s="224" t="s">
        <v>180</v>
      </c>
      <c r="E289" s="235" t="s">
        <v>1</v>
      </c>
      <c r="F289" s="236" t="s">
        <v>377</v>
      </c>
      <c r="G289" s="234"/>
      <c r="H289" s="237">
        <v>11.54</v>
      </c>
      <c r="I289" s="238"/>
      <c r="J289" s="234"/>
      <c r="K289" s="234"/>
      <c r="L289" s="239"/>
      <c r="M289" s="240"/>
      <c r="N289" s="241"/>
      <c r="O289" s="241"/>
      <c r="P289" s="241"/>
      <c r="Q289" s="241"/>
      <c r="R289" s="241"/>
      <c r="S289" s="241"/>
      <c r="T289" s="242"/>
      <c r="AT289" s="243" t="s">
        <v>180</v>
      </c>
      <c r="AU289" s="243" t="s">
        <v>83</v>
      </c>
      <c r="AV289" s="14" t="s">
        <v>83</v>
      </c>
      <c r="AW289" s="14" t="s">
        <v>30</v>
      </c>
      <c r="AX289" s="14" t="s">
        <v>73</v>
      </c>
      <c r="AY289" s="243" t="s">
        <v>172</v>
      </c>
    </row>
    <row r="290" spans="1:65" s="15" customFormat="1">
      <c r="B290" s="244"/>
      <c r="C290" s="245"/>
      <c r="D290" s="224" t="s">
        <v>180</v>
      </c>
      <c r="E290" s="246" t="s">
        <v>1</v>
      </c>
      <c r="F290" s="247" t="s">
        <v>186</v>
      </c>
      <c r="G290" s="245"/>
      <c r="H290" s="248">
        <v>11.54</v>
      </c>
      <c r="I290" s="249"/>
      <c r="J290" s="245"/>
      <c r="K290" s="245"/>
      <c r="L290" s="250"/>
      <c r="M290" s="251"/>
      <c r="N290" s="252"/>
      <c r="O290" s="252"/>
      <c r="P290" s="252"/>
      <c r="Q290" s="252"/>
      <c r="R290" s="252"/>
      <c r="S290" s="252"/>
      <c r="T290" s="253"/>
      <c r="AT290" s="254" t="s">
        <v>180</v>
      </c>
      <c r="AU290" s="254" t="s">
        <v>83</v>
      </c>
      <c r="AV290" s="15" t="s">
        <v>179</v>
      </c>
      <c r="AW290" s="15" t="s">
        <v>30</v>
      </c>
      <c r="AX290" s="15" t="s">
        <v>81</v>
      </c>
      <c r="AY290" s="254" t="s">
        <v>172</v>
      </c>
    </row>
    <row r="291" spans="1:65" s="2" customFormat="1" ht="21.75" customHeight="1">
      <c r="A291" s="35"/>
      <c r="B291" s="36"/>
      <c r="C291" s="255" t="s">
        <v>378</v>
      </c>
      <c r="D291" s="255" t="s">
        <v>358</v>
      </c>
      <c r="E291" s="256" t="s">
        <v>379</v>
      </c>
      <c r="F291" s="257" t="s">
        <v>380</v>
      </c>
      <c r="G291" s="258" t="s">
        <v>195</v>
      </c>
      <c r="H291" s="259">
        <v>12.117000000000001</v>
      </c>
      <c r="I291" s="260"/>
      <c r="J291" s="261">
        <f>ROUND(I291*H291,2)</f>
        <v>0</v>
      </c>
      <c r="K291" s="257" t="s">
        <v>178</v>
      </c>
      <c r="L291" s="262"/>
      <c r="M291" s="263" t="s">
        <v>1</v>
      </c>
      <c r="N291" s="264" t="s">
        <v>38</v>
      </c>
      <c r="O291" s="72"/>
      <c r="P291" s="218">
        <f>O291*H291</f>
        <v>0</v>
      </c>
      <c r="Q291" s="218">
        <v>4.0000000000000003E-5</v>
      </c>
      <c r="R291" s="218">
        <f>Q291*H291</f>
        <v>4.8468000000000008E-4</v>
      </c>
      <c r="S291" s="218">
        <v>0</v>
      </c>
      <c r="T291" s="219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20" t="s">
        <v>205</v>
      </c>
      <c r="AT291" s="220" t="s">
        <v>358</v>
      </c>
      <c r="AU291" s="220" t="s">
        <v>83</v>
      </c>
      <c r="AY291" s="18" t="s">
        <v>172</v>
      </c>
      <c r="BE291" s="221">
        <f>IF(N291="základní",J291,0)</f>
        <v>0</v>
      </c>
      <c r="BF291" s="221">
        <f>IF(N291="snížená",J291,0)</f>
        <v>0</v>
      </c>
      <c r="BG291" s="221">
        <f>IF(N291="zákl. přenesená",J291,0)</f>
        <v>0</v>
      </c>
      <c r="BH291" s="221">
        <f>IF(N291="sníž. přenesená",J291,0)</f>
        <v>0</v>
      </c>
      <c r="BI291" s="221">
        <f>IF(N291="nulová",J291,0)</f>
        <v>0</v>
      </c>
      <c r="BJ291" s="18" t="s">
        <v>81</v>
      </c>
      <c r="BK291" s="221">
        <f>ROUND(I291*H291,2)</f>
        <v>0</v>
      </c>
      <c r="BL291" s="18" t="s">
        <v>179</v>
      </c>
      <c r="BM291" s="220" t="s">
        <v>381</v>
      </c>
    </row>
    <row r="292" spans="1:65" s="14" customFormat="1">
      <c r="B292" s="233"/>
      <c r="C292" s="234"/>
      <c r="D292" s="224" t="s">
        <v>180</v>
      </c>
      <c r="E292" s="234"/>
      <c r="F292" s="236" t="s">
        <v>382</v>
      </c>
      <c r="G292" s="234"/>
      <c r="H292" s="237">
        <v>12.117000000000001</v>
      </c>
      <c r="I292" s="238"/>
      <c r="J292" s="234"/>
      <c r="K292" s="234"/>
      <c r="L292" s="239"/>
      <c r="M292" s="240"/>
      <c r="N292" s="241"/>
      <c r="O292" s="241"/>
      <c r="P292" s="241"/>
      <c r="Q292" s="241"/>
      <c r="R292" s="241"/>
      <c r="S292" s="241"/>
      <c r="T292" s="242"/>
      <c r="AT292" s="243" t="s">
        <v>180</v>
      </c>
      <c r="AU292" s="243" t="s">
        <v>83</v>
      </c>
      <c r="AV292" s="14" t="s">
        <v>83</v>
      </c>
      <c r="AW292" s="14" t="s">
        <v>4</v>
      </c>
      <c r="AX292" s="14" t="s">
        <v>81</v>
      </c>
      <c r="AY292" s="243" t="s">
        <v>172</v>
      </c>
    </row>
    <row r="293" spans="1:65" s="2" customFormat="1" ht="33" customHeight="1">
      <c r="A293" s="35"/>
      <c r="B293" s="36"/>
      <c r="C293" s="209" t="s">
        <v>383</v>
      </c>
      <c r="D293" s="209" t="s">
        <v>174</v>
      </c>
      <c r="E293" s="210" t="s">
        <v>384</v>
      </c>
      <c r="F293" s="211" t="s">
        <v>385</v>
      </c>
      <c r="G293" s="212" t="s">
        <v>245</v>
      </c>
      <c r="H293" s="213">
        <v>13.587</v>
      </c>
      <c r="I293" s="214"/>
      <c r="J293" s="215">
        <f>ROUND(I293*H293,2)</f>
        <v>0</v>
      </c>
      <c r="K293" s="211" t="s">
        <v>178</v>
      </c>
      <c r="L293" s="40"/>
      <c r="M293" s="216" t="s">
        <v>1</v>
      </c>
      <c r="N293" s="217" t="s">
        <v>38</v>
      </c>
      <c r="O293" s="72"/>
      <c r="P293" s="218">
        <f>O293*H293</f>
        <v>0</v>
      </c>
      <c r="Q293" s="218">
        <v>9.5999999999999992E-3</v>
      </c>
      <c r="R293" s="218">
        <f>Q293*H293</f>
        <v>0.13043519999999997</v>
      </c>
      <c r="S293" s="218">
        <v>0</v>
      </c>
      <c r="T293" s="219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20" t="s">
        <v>179</v>
      </c>
      <c r="AT293" s="220" t="s">
        <v>174</v>
      </c>
      <c r="AU293" s="220" t="s">
        <v>83</v>
      </c>
      <c r="AY293" s="18" t="s">
        <v>172</v>
      </c>
      <c r="BE293" s="221">
        <f>IF(N293="základní",J293,0)</f>
        <v>0</v>
      </c>
      <c r="BF293" s="221">
        <f>IF(N293="snížená",J293,0)</f>
        <v>0</v>
      </c>
      <c r="BG293" s="221">
        <f>IF(N293="zákl. přenesená",J293,0)</f>
        <v>0</v>
      </c>
      <c r="BH293" s="221">
        <f>IF(N293="sníž. přenesená",J293,0)</f>
        <v>0</v>
      </c>
      <c r="BI293" s="221">
        <f>IF(N293="nulová",J293,0)</f>
        <v>0</v>
      </c>
      <c r="BJ293" s="18" t="s">
        <v>81</v>
      </c>
      <c r="BK293" s="221">
        <f>ROUND(I293*H293,2)</f>
        <v>0</v>
      </c>
      <c r="BL293" s="18" t="s">
        <v>179</v>
      </c>
      <c r="BM293" s="220" t="s">
        <v>386</v>
      </c>
    </row>
    <row r="294" spans="1:65" s="13" customFormat="1">
      <c r="B294" s="222"/>
      <c r="C294" s="223"/>
      <c r="D294" s="224" t="s">
        <v>180</v>
      </c>
      <c r="E294" s="225" t="s">
        <v>1</v>
      </c>
      <c r="F294" s="226" t="s">
        <v>387</v>
      </c>
      <c r="G294" s="223"/>
      <c r="H294" s="225" t="s">
        <v>1</v>
      </c>
      <c r="I294" s="227"/>
      <c r="J294" s="223"/>
      <c r="K294" s="223"/>
      <c r="L294" s="228"/>
      <c r="M294" s="229"/>
      <c r="N294" s="230"/>
      <c r="O294" s="230"/>
      <c r="P294" s="230"/>
      <c r="Q294" s="230"/>
      <c r="R294" s="230"/>
      <c r="S294" s="230"/>
      <c r="T294" s="231"/>
      <c r="AT294" s="232" t="s">
        <v>180</v>
      </c>
      <c r="AU294" s="232" t="s">
        <v>83</v>
      </c>
      <c r="AV294" s="13" t="s">
        <v>81</v>
      </c>
      <c r="AW294" s="13" t="s">
        <v>30</v>
      </c>
      <c r="AX294" s="13" t="s">
        <v>73</v>
      </c>
      <c r="AY294" s="232" t="s">
        <v>172</v>
      </c>
    </row>
    <row r="295" spans="1:65" s="13" customFormat="1">
      <c r="B295" s="222"/>
      <c r="C295" s="223"/>
      <c r="D295" s="224" t="s">
        <v>180</v>
      </c>
      <c r="E295" s="225" t="s">
        <v>1</v>
      </c>
      <c r="F295" s="226" t="s">
        <v>388</v>
      </c>
      <c r="G295" s="223"/>
      <c r="H295" s="225" t="s">
        <v>1</v>
      </c>
      <c r="I295" s="227"/>
      <c r="J295" s="223"/>
      <c r="K295" s="223"/>
      <c r="L295" s="228"/>
      <c r="M295" s="229"/>
      <c r="N295" s="230"/>
      <c r="O295" s="230"/>
      <c r="P295" s="230"/>
      <c r="Q295" s="230"/>
      <c r="R295" s="230"/>
      <c r="S295" s="230"/>
      <c r="T295" s="231"/>
      <c r="AT295" s="232" t="s">
        <v>180</v>
      </c>
      <c r="AU295" s="232" t="s">
        <v>83</v>
      </c>
      <c r="AV295" s="13" t="s">
        <v>81</v>
      </c>
      <c r="AW295" s="13" t="s">
        <v>30</v>
      </c>
      <c r="AX295" s="13" t="s">
        <v>73</v>
      </c>
      <c r="AY295" s="232" t="s">
        <v>172</v>
      </c>
    </row>
    <row r="296" spans="1:65" s="14" customFormat="1">
      <c r="B296" s="233"/>
      <c r="C296" s="234"/>
      <c r="D296" s="224" t="s">
        <v>180</v>
      </c>
      <c r="E296" s="235" t="s">
        <v>1</v>
      </c>
      <c r="F296" s="236" t="s">
        <v>389</v>
      </c>
      <c r="G296" s="234"/>
      <c r="H296" s="237">
        <v>29.427</v>
      </c>
      <c r="I296" s="238"/>
      <c r="J296" s="234"/>
      <c r="K296" s="234"/>
      <c r="L296" s="239"/>
      <c r="M296" s="240"/>
      <c r="N296" s="241"/>
      <c r="O296" s="241"/>
      <c r="P296" s="241"/>
      <c r="Q296" s="241"/>
      <c r="R296" s="241"/>
      <c r="S296" s="241"/>
      <c r="T296" s="242"/>
      <c r="AT296" s="243" t="s">
        <v>180</v>
      </c>
      <c r="AU296" s="243" t="s">
        <v>83</v>
      </c>
      <c r="AV296" s="14" t="s">
        <v>83</v>
      </c>
      <c r="AW296" s="14" t="s">
        <v>30</v>
      </c>
      <c r="AX296" s="14" t="s">
        <v>73</v>
      </c>
      <c r="AY296" s="243" t="s">
        <v>172</v>
      </c>
    </row>
    <row r="297" spans="1:65" s="14" customFormat="1">
      <c r="B297" s="233"/>
      <c r="C297" s="234"/>
      <c r="D297" s="224" t="s">
        <v>180</v>
      </c>
      <c r="E297" s="235" t="s">
        <v>1</v>
      </c>
      <c r="F297" s="236" t="s">
        <v>390</v>
      </c>
      <c r="G297" s="234"/>
      <c r="H297" s="237">
        <v>-15.84</v>
      </c>
      <c r="I297" s="238"/>
      <c r="J297" s="234"/>
      <c r="K297" s="234"/>
      <c r="L297" s="239"/>
      <c r="M297" s="240"/>
      <c r="N297" s="241"/>
      <c r="O297" s="241"/>
      <c r="P297" s="241"/>
      <c r="Q297" s="241"/>
      <c r="R297" s="241"/>
      <c r="S297" s="241"/>
      <c r="T297" s="242"/>
      <c r="AT297" s="243" t="s">
        <v>180</v>
      </c>
      <c r="AU297" s="243" t="s">
        <v>83</v>
      </c>
      <c r="AV297" s="14" t="s">
        <v>83</v>
      </c>
      <c r="AW297" s="14" t="s">
        <v>30</v>
      </c>
      <c r="AX297" s="14" t="s">
        <v>73</v>
      </c>
      <c r="AY297" s="243" t="s">
        <v>172</v>
      </c>
    </row>
    <row r="298" spans="1:65" s="15" customFormat="1">
      <c r="B298" s="244"/>
      <c r="C298" s="245"/>
      <c r="D298" s="224" t="s">
        <v>180</v>
      </c>
      <c r="E298" s="246" t="s">
        <v>1</v>
      </c>
      <c r="F298" s="247" t="s">
        <v>186</v>
      </c>
      <c r="G298" s="245"/>
      <c r="H298" s="248">
        <v>13.587</v>
      </c>
      <c r="I298" s="249"/>
      <c r="J298" s="245"/>
      <c r="K298" s="245"/>
      <c r="L298" s="250"/>
      <c r="M298" s="251"/>
      <c r="N298" s="252"/>
      <c r="O298" s="252"/>
      <c r="P298" s="252"/>
      <c r="Q298" s="252"/>
      <c r="R298" s="252"/>
      <c r="S298" s="252"/>
      <c r="T298" s="253"/>
      <c r="AT298" s="254" t="s">
        <v>180</v>
      </c>
      <c r="AU298" s="254" t="s">
        <v>83</v>
      </c>
      <c r="AV298" s="15" t="s">
        <v>179</v>
      </c>
      <c r="AW298" s="15" t="s">
        <v>30</v>
      </c>
      <c r="AX298" s="15" t="s">
        <v>81</v>
      </c>
      <c r="AY298" s="254" t="s">
        <v>172</v>
      </c>
    </row>
    <row r="299" spans="1:65" s="2" customFormat="1" ht="21.75" customHeight="1">
      <c r="A299" s="35"/>
      <c r="B299" s="36"/>
      <c r="C299" s="255" t="s">
        <v>279</v>
      </c>
      <c r="D299" s="255" t="s">
        <v>358</v>
      </c>
      <c r="E299" s="256" t="s">
        <v>391</v>
      </c>
      <c r="F299" s="257" t="s">
        <v>392</v>
      </c>
      <c r="G299" s="258" t="s">
        <v>245</v>
      </c>
      <c r="H299" s="259">
        <v>14.266</v>
      </c>
      <c r="I299" s="260"/>
      <c r="J299" s="261">
        <f>ROUND(I299*H299,2)</f>
        <v>0</v>
      </c>
      <c r="K299" s="257" t="s">
        <v>178</v>
      </c>
      <c r="L299" s="262"/>
      <c r="M299" s="263" t="s">
        <v>1</v>
      </c>
      <c r="N299" s="264" t="s">
        <v>38</v>
      </c>
      <c r="O299" s="72"/>
      <c r="P299" s="218">
        <f>O299*H299</f>
        <v>0</v>
      </c>
      <c r="Q299" s="218">
        <v>1.6500000000000001E-2</v>
      </c>
      <c r="R299" s="218">
        <f>Q299*H299</f>
        <v>0.23538900000000001</v>
      </c>
      <c r="S299" s="218">
        <v>0</v>
      </c>
      <c r="T299" s="219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20" t="s">
        <v>205</v>
      </c>
      <c r="AT299" s="220" t="s">
        <v>358</v>
      </c>
      <c r="AU299" s="220" t="s">
        <v>83</v>
      </c>
      <c r="AY299" s="18" t="s">
        <v>172</v>
      </c>
      <c r="BE299" s="221">
        <f>IF(N299="základní",J299,0)</f>
        <v>0</v>
      </c>
      <c r="BF299" s="221">
        <f>IF(N299="snížená",J299,0)</f>
        <v>0</v>
      </c>
      <c r="BG299" s="221">
        <f>IF(N299="zákl. přenesená",J299,0)</f>
        <v>0</v>
      </c>
      <c r="BH299" s="221">
        <f>IF(N299="sníž. přenesená",J299,0)</f>
        <v>0</v>
      </c>
      <c r="BI299" s="221">
        <f>IF(N299="nulová",J299,0)</f>
        <v>0</v>
      </c>
      <c r="BJ299" s="18" t="s">
        <v>81</v>
      </c>
      <c r="BK299" s="221">
        <f>ROUND(I299*H299,2)</f>
        <v>0</v>
      </c>
      <c r="BL299" s="18" t="s">
        <v>179</v>
      </c>
      <c r="BM299" s="220" t="s">
        <v>393</v>
      </c>
    </row>
    <row r="300" spans="1:65" s="14" customFormat="1">
      <c r="B300" s="233"/>
      <c r="C300" s="234"/>
      <c r="D300" s="224" t="s">
        <v>180</v>
      </c>
      <c r="E300" s="234"/>
      <c r="F300" s="236" t="s">
        <v>394</v>
      </c>
      <c r="G300" s="234"/>
      <c r="H300" s="237">
        <v>14.266</v>
      </c>
      <c r="I300" s="238"/>
      <c r="J300" s="234"/>
      <c r="K300" s="234"/>
      <c r="L300" s="239"/>
      <c r="M300" s="240"/>
      <c r="N300" s="241"/>
      <c r="O300" s="241"/>
      <c r="P300" s="241"/>
      <c r="Q300" s="241"/>
      <c r="R300" s="241"/>
      <c r="S300" s="241"/>
      <c r="T300" s="242"/>
      <c r="AT300" s="243" t="s">
        <v>180</v>
      </c>
      <c r="AU300" s="243" t="s">
        <v>83</v>
      </c>
      <c r="AV300" s="14" t="s">
        <v>83</v>
      </c>
      <c r="AW300" s="14" t="s">
        <v>4</v>
      </c>
      <c r="AX300" s="14" t="s">
        <v>81</v>
      </c>
      <c r="AY300" s="243" t="s">
        <v>172</v>
      </c>
    </row>
    <row r="301" spans="1:65" s="2" customFormat="1" ht="33" customHeight="1">
      <c r="A301" s="35"/>
      <c r="B301" s="36"/>
      <c r="C301" s="209" t="s">
        <v>395</v>
      </c>
      <c r="D301" s="209" t="s">
        <v>174</v>
      </c>
      <c r="E301" s="210" t="s">
        <v>396</v>
      </c>
      <c r="F301" s="211" t="s">
        <v>397</v>
      </c>
      <c r="G301" s="212" t="s">
        <v>245</v>
      </c>
      <c r="H301" s="213">
        <v>3.52</v>
      </c>
      <c r="I301" s="214"/>
      <c r="J301" s="215">
        <f>ROUND(I301*H301,2)</f>
        <v>0</v>
      </c>
      <c r="K301" s="211" t="s">
        <v>178</v>
      </c>
      <c r="L301" s="40"/>
      <c r="M301" s="216" t="s">
        <v>1</v>
      </c>
      <c r="N301" s="217" t="s">
        <v>38</v>
      </c>
      <c r="O301" s="72"/>
      <c r="P301" s="218">
        <f>O301*H301</f>
        <v>0</v>
      </c>
      <c r="Q301" s="218">
        <v>9.5200000000000007E-3</v>
      </c>
      <c r="R301" s="218">
        <f>Q301*H301</f>
        <v>3.3510400000000003E-2</v>
      </c>
      <c r="S301" s="218">
        <v>0</v>
      </c>
      <c r="T301" s="219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20" t="s">
        <v>179</v>
      </c>
      <c r="AT301" s="220" t="s">
        <v>174</v>
      </c>
      <c r="AU301" s="220" t="s">
        <v>83</v>
      </c>
      <c r="AY301" s="18" t="s">
        <v>172</v>
      </c>
      <c r="BE301" s="221">
        <f>IF(N301="základní",J301,0)</f>
        <v>0</v>
      </c>
      <c r="BF301" s="221">
        <f>IF(N301="snížená",J301,0)</f>
        <v>0</v>
      </c>
      <c r="BG301" s="221">
        <f>IF(N301="zákl. přenesená",J301,0)</f>
        <v>0</v>
      </c>
      <c r="BH301" s="221">
        <f>IF(N301="sníž. přenesená",J301,0)</f>
        <v>0</v>
      </c>
      <c r="BI301" s="221">
        <f>IF(N301="nulová",J301,0)</f>
        <v>0</v>
      </c>
      <c r="BJ301" s="18" t="s">
        <v>81</v>
      </c>
      <c r="BK301" s="221">
        <f>ROUND(I301*H301,2)</f>
        <v>0</v>
      </c>
      <c r="BL301" s="18" t="s">
        <v>179</v>
      </c>
      <c r="BM301" s="220" t="s">
        <v>398</v>
      </c>
    </row>
    <row r="302" spans="1:65" s="13" customFormat="1">
      <c r="B302" s="222"/>
      <c r="C302" s="223"/>
      <c r="D302" s="224" t="s">
        <v>180</v>
      </c>
      <c r="E302" s="225" t="s">
        <v>1</v>
      </c>
      <c r="F302" s="226" t="s">
        <v>387</v>
      </c>
      <c r="G302" s="223"/>
      <c r="H302" s="225" t="s">
        <v>1</v>
      </c>
      <c r="I302" s="227"/>
      <c r="J302" s="223"/>
      <c r="K302" s="223"/>
      <c r="L302" s="228"/>
      <c r="M302" s="229"/>
      <c r="N302" s="230"/>
      <c r="O302" s="230"/>
      <c r="P302" s="230"/>
      <c r="Q302" s="230"/>
      <c r="R302" s="230"/>
      <c r="S302" s="230"/>
      <c r="T302" s="231"/>
      <c r="AT302" s="232" t="s">
        <v>180</v>
      </c>
      <c r="AU302" s="232" t="s">
        <v>83</v>
      </c>
      <c r="AV302" s="13" t="s">
        <v>81</v>
      </c>
      <c r="AW302" s="13" t="s">
        <v>30</v>
      </c>
      <c r="AX302" s="13" t="s">
        <v>73</v>
      </c>
      <c r="AY302" s="232" t="s">
        <v>172</v>
      </c>
    </row>
    <row r="303" spans="1:65" s="13" customFormat="1">
      <c r="B303" s="222"/>
      <c r="C303" s="223"/>
      <c r="D303" s="224" t="s">
        <v>180</v>
      </c>
      <c r="E303" s="225" t="s">
        <v>1</v>
      </c>
      <c r="F303" s="226" t="s">
        <v>399</v>
      </c>
      <c r="G303" s="223"/>
      <c r="H303" s="225" t="s">
        <v>1</v>
      </c>
      <c r="I303" s="227"/>
      <c r="J303" s="223"/>
      <c r="K303" s="223"/>
      <c r="L303" s="228"/>
      <c r="M303" s="229"/>
      <c r="N303" s="230"/>
      <c r="O303" s="230"/>
      <c r="P303" s="230"/>
      <c r="Q303" s="230"/>
      <c r="R303" s="230"/>
      <c r="S303" s="230"/>
      <c r="T303" s="231"/>
      <c r="AT303" s="232" t="s">
        <v>180</v>
      </c>
      <c r="AU303" s="232" t="s">
        <v>83</v>
      </c>
      <c r="AV303" s="13" t="s">
        <v>81</v>
      </c>
      <c r="AW303" s="13" t="s">
        <v>30</v>
      </c>
      <c r="AX303" s="13" t="s">
        <v>73</v>
      </c>
      <c r="AY303" s="232" t="s">
        <v>172</v>
      </c>
    </row>
    <row r="304" spans="1:65" s="14" customFormat="1">
      <c r="B304" s="233"/>
      <c r="C304" s="234"/>
      <c r="D304" s="224" t="s">
        <v>180</v>
      </c>
      <c r="E304" s="235" t="s">
        <v>1</v>
      </c>
      <c r="F304" s="236" t="s">
        <v>400</v>
      </c>
      <c r="G304" s="234"/>
      <c r="H304" s="237">
        <v>3.52</v>
      </c>
      <c r="I304" s="238"/>
      <c r="J304" s="234"/>
      <c r="K304" s="234"/>
      <c r="L304" s="239"/>
      <c r="M304" s="240"/>
      <c r="N304" s="241"/>
      <c r="O304" s="241"/>
      <c r="P304" s="241"/>
      <c r="Q304" s="241"/>
      <c r="R304" s="241"/>
      <c r="S304" s="241"/>
      <c r="T304" s="242"/>
      <c r="AT304" s="243" t="s">
        <v>180</v>
      </c>
      <c r="AU304" s="243" t="s">
        <v>83</v>
      </c>
      <c r="AV304" s="14" t="s">
        <v>83</v>
      </c>
      <c r="AW304" s="14" t="s">
        <v>30</v>
      </c>
      <c r="AX304" s="14" t="s">
        <v>73</v>
      </c>
      <c r="AY304" s="243" t="s">
        <v>172</v>
      </c>
    </row>
    <row r="305" spans="1:65" s="15" customFormat="1">
      <c r="B305" s="244"/>
      <c r="C305" s="245"/>
      <c r="D305" s="224" t="s">
        <v>180</v>
      </c>
      <c r="E305" s="246" t="s">
        <v>1</v>
      </c>
      <c r="F305" s="247" t="s">
        <v>186</v>
      </c>
      <c r="G305" s="245"/>
      <c r="H305" s="248">
        <v>3.52</v>
      </c>
      <c r="I305" s="249"/>
      <c r="J305" s="245"/>
      <c r="K305" s="245"/>
      <c r="L305" s="250"/>
      <c r="M305" s="251"/>
      <c r="N305" s="252"/>
      <c r="O305" s="252"/>
      <c r="P305" s="252"/>
      <c r="Q305" s="252"/>
      <c r="R305" s="252"/>
      <c r="S305" s="252"/>
      <c r="T305" s="253"/>
      <c r="AT305" s="254" t="s">
        <v>180</v>
      </c>
      <c r="AU305" s="254" t="s">
        <v>83</v>
      </c>
      <c r="AV305" s="15" t="s">
        <v>179</v>
      </c>
      <c r="AW305" s="15" t="s">
        <v>30</v>
      </c>
      <c r="AX305" s="15" t="s">
        <v>81</v>
      </c>
      <c r="AY305" s="254" t="s">
        <v>172</v>
      </c>
    </row>
    <row r="306" spans="1:65" s="2" customFormat="1" ht="21.75" customHeight="1">
      <c r="A306" s="35"/>
      <c r="B306" s="36"/>
      <c r="C306" s="255" t="s">
        <v>284</v>
      </c>
      <c r="D306" s="255" t="s">
        <v>358</v>
      </c>
      <c r="E306" s="256" t="s">
        <v>401</v>
      </c>
      <c r="F306" s="257" t="s">
        <v>402</v>
      </c>
      <c r="G306" s="258" t="s">
        <v>245</v>
      </c>
      <c r="H306" s="259">
        <v>3.8719999999999999</v>
      </c>
      <c r="I306" s="260"/>
      <c r="J306" s="261">
        <f>ROUND(I306*H306,2)</f>
        <v>0</v>
      </c>
      <c r="K306" s="257" t="s">
        <v>178</v>
      </c>
      <c r="L306" s="262"/>
      <c r="M306" s="263" t="s">
        <v>1</v>
      </c>
      <c r="N306" s="264" t="s">
        <v>38</v>
      </c>
      <c r="O306" s="72"/>
      <c r="P306" s="218">
        <f>O306*H306</f>
        <v>0</v>
      </c>
      <c r="Q306" s="218">
        <v>1.4999999999999999E-2</v>
      </c>
      <c r="R306" s="218">
        <f>Q306*H306</f>
        <v>5.8079999999999993E-2</v>
      </c>
      <c r="S306" s="218">
        <v>0</v>
      </c>
      <c r="T306" s="219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20" t="s">
        <v>205</v>
      </c>
      <c r="AT306" s="220" t="s">
        <v>358</v>
      </c>
      <c r="AU306" s="220" t="s">
        <v>83</v>
      </c>
      <c r="AY306" s="18" t="s">
        <v>172</v>
      </c>
      <c r="BE306" s="221">
        <f>IF(N306="základní",J306,0)</f>
        <v>0</v>
      </c>
      <c r="BF306" s="221">
        <f>IF(N306="snížená",J306,0)</f>
        <v>0</v>
      </c>
      <c r="BG306" s="221">
        <f>IF(N306="zákl. přenesená",J306,0)</f>
        <v>0</v>
      </c>
      <c r="BH306" s="221">
        <f>IF(N306="sníž. přenesená",J306,0)</f>
        <v>0</v>
      </c>
      <c r="BI306" s="221">
        <f>IF(N306="nulová",J306,0)</f>
        <v>0</v>
      </c>
      <c r="BJ306" s="18" t="s">
        <v>81</v>
      </c>
      <c r="BK306" s="221">
        <f>ROUND(I306*H306,2)</f>
        <v>0</v>
      </c>
      <c r="BL306" s="18" t="s">
        <v>179</v>
      </c>
      <c r="BM306" s="220" t="s">
        <v>403</v>
      </c>
    </row>
    <row r="307" spans="1:65" s="14" customFormat="1">
      <c r="B307" s="233"/>
      <c r="C307" s="234"/>
      <c r="D307" s="224" t="s">
        <v>180</v>
      </c>
      <c r="E307" s="234"/>
      <c r="F307" s="236" t="s">
        <v>404</v>
      </c>
      <c r="G307" s="234"/>
      <c r="H307" s="237">
        <v>3.8719999999999999</v>
      </c>
      <c r="I307" s="238"/>
      <c r="J307" s="234"/>
      <c r="K307" s="234"/>
      <c r="L307" s="239"/>
      <c r="M307" s="240"/>
      <c r="N307" s="241"/>
      <c r="O307" s="241"/>
      <c r="P307" s="241"/>
      <c r="Q307" s="241"/>
      <c r="R307" s="241"/>
      <c r="S307" s="241"/>
      <c r="T307" s="242"/>
      <c r="AT307" s="243" t="s">
        <v>180</v>
      </c>
      <c r="AU307" s="243" t="s">
        <v>83</v>
      </c>
      <c r="AV307" s="14" t="s">
        <v>83</v>
      </c>
      <c r="AW307" s="14" t="s">
        <v>4</v>
      </c>
      <c r="AX307" s="14" t="s">
        <v>81</v>
      </c>
      <c r="AY307" s="243" t="s">
        <v>172</v>
      </c>
    </row>
    <row r="308" spans="1:65" s="2" customFormat="1" ht="21.75" customHeight="1">
      <c r="A308" s="35"/>
      <c r="B308" s="36"/>
      <c r="C308" s="209" t="s">
        <v>405</v>
      </c>
      <c r="D308" s="209" t="s">
        <v>174</v>
      </c>
      <c r="E308" s="210" t="s">
        <v>406</v>
      </c>
      <c r="F308" s="211" t="s">
        <v>407</v>
      </c>
      <c r="G308" s="212" t="s">
        <v>245</v>
      </c>
      <c r="H308" s="213">
        <v>17.106999999999999</v>
      </c>
      <c r="I308" s="214"/>
      <c r="J308" s="215">
        <f>ROUND(I308*H308,2)</f>
        <v>0</v>
      </c>
      <c r="K308" s="211" t="s">
        <v>178</v>
      </c>
      <c r="L308" s="40"/>
      <c r="M308" s="216" t="s">
        <v>1</v>
      </c>
      <c r="N308" s="217" t="s">
        <v>38</v>
      </c>
      <c r="O308" s="72"/>
      <c r="P308" s="218">
        <f>O308*H308</f>
        <v>0</v>
      </c>
      <c r="Q308" s="218">
        <v>3.48E-3</v>
      </c>
      <c r="R308" s="218">
        <f>Q308*H308</f>
        <v>5.9532359999999999E-2</v>
      </c>
      <c r="S308" s="218">
        <v>0</v>
      </c>
      <c r="T308" s="219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20" t="s">
        <v>179</v>
      </c>
      <c r="AT308" s="220" t="s">
        <v>174</v>
      </c>
      <c r="AU308" s="220" t="s">
        <v>83</v>
      </c>
      <c r="AY308" s="18" t="s">
        <v>172</v>
      </c>
      <c r="BE308" s="221">
        <f>IF(N308="základní",J308,0)</f>
        <v>0</v>
      </c>
      <c r="BF308" s="221">
        <f>IF(N308="snížená",J308,0)</f>
        <v>0</v>
      </c>
      <c r="BG308" s="221">
        <f>IF(N308="zákl. přenesená",J308,0)</f>
        <v>0</v>
      </c>
      <c r="BH308" s="221">
        <f>IF(N308="sníž. přenesená",J308,0)</f>
        <v>0</v>
      </c>
      <c r="BI308" s="221">
        <f>IF(N308="nulová",J308,0)</f>
        <v>0</v>
      </c>
      <c r="BJ308" s="18" t="s">
        <v>81</v>
      </c>
      <c r="BK308" s="221">
        <f>ROUND(I308*H308,2)</f>
        <v>0</v>
      </c>
      <c r="BL308" s="18" t="s">
        <v>179</v>
      </c>
      <c r="BM308" s="220" t="s">
        <v>408</v>
      </c>
    </row>
    <row r="309" spans="1:65" s="13" customFormat="1">
      <c r="B309" s="222"/>
      <c r="C309" s="223"/>
      <c r="D309" s="224" t="s">
        <v>180</v>
      </c>
      <c r="E309" s="225" t="s">
        <v>1</v>
      </c>
      <c r="F309" s="226" t="s">
        <v>387</v>
      </c>
      <c r="G309" s="223"/>
      <c r="H309" s="225" t="s">
        <v>1</v>
      </c>
      <c r="I309" s="227"/>
      <c r="J309" s="223"/>
      <c r="K309" s="223"/>
      <c r="L309" s="228"/>
      <c r="M309" s="229"/>
      <c r="N309" s="230"/>
      <c r="O309" s="230"/>
      <c r="P309" s="230"/>
      <c r="Q309" s="230"/>
      <c r="R309" s="230"/>
      <c r="S309" s="230"/>
      <c r="T309" s="231"/>
      <c r="AT309" s="232" t="s">
        <v>180</v>
      </c>
      <c r="AU309" s="232" t="s">
        <v>83</v>
      </c>
      <c r="AV309" s="13" t="s">
        <v>81</v>
      </c>
      <c r="AW309" s="13" t="s">
        <v>30</v>
      </c>
      <c r="AX309" s="13" t="s">
        <v>73</v>
      </c>
      <c r="AY309" s="232" t="s">
        <v>172</v>
      </c>
    </row>
    <row r="310" spans="1:65" s="13" customFormat="1">
      <c r="B310" s="222"/>
      <c r="C310" s="223"/>
      <c r="D310" s="224" t="s">
        <v>180</v>
      </c>
      <c r="E310" s="225" t="s">
        <v>1</v>
      </c>
      <c r="F310" s="226" t="s">
        <v>388</v>
      </c>
      <c r="G310" s="223"/>
      <c r="H310" s="225" t="s">
        <v>1</v>
      </c>
      <c r="I310" s="227"/>
      <c r="J310" s="223"/>
      <c r="K310" s="223"/>
      <c r="L310" s="228"/>
      <c r="M310" s="229"/>
      <c r="N310" s="230"/>
      <c r="O310" s="230"/>
      <c r="P310" s="230"/>
      <c r="Q310" s="230"/>
      <c r="R310" s="230"/>
      <c r="S310" s="230"/>
      <c r="T310" s="231"/>
      <c r="AT310" s="232" t="s">
        <v>180</v>
      </c>
      <c r="AU310" s="232" t="s">
        <v>83</v>
      </c>
      <c r="AV310" s="13" t="s">
        <v>81</v>
      </c>
      <c r="AW310" s="13" t="s">
        <v>30</v>
      </c>
      <c r="AX310" s="13" t="s">
        <v>73</v>
      </c>
      <c r="AY310" s="232" t="s">
        <v>172</v>
      </c>
    </row>
    <row r="311" spans="1:65" s="14" customFormat="1">
      <c r="B311" s="233"/>
      <c r="C311" s="234"/>
      <c r="D311" s="224" t="s">
        <v>180</v>
      </c>
      <c r="E311" s="235" t="s">
        <v>1</v>
      </c>
      <c r="F311" s="236" t="s">
        <v>389</v>
      </c>
      <c r="G311" s="234"/>
      <c r="H311" s="237">
        <v>29.427</v>
      </c>
      <c r="I311" s="238"/>
      <c r="J311" s="234"/>
      <c r="K311" s="234"/>
      <c r="L311" s="239"/>
      <c r="M311" s="240"/>
      <c r="N311" s="241"/>
      <c r="O311" s="241"/>
      <c r="P311" s="241"/>
      <c r="Q311" s="241"/>
      <c r="R311" s="241"/>
      <c r="S311" s="241"/>
      <c r="T311" s="242"/>
      <c r="AT311" s="243" t="s">
        <v>180</v>
      </c>
      <c r="AU311" s="243" t="s">
        <v>83</v>
      </c>
      <c r="AV311" s="14" t="s">
        <v>83</v>
      </c>
      <c r="AW311" s="14" t="s">
        <v>30</v>
      </c>
      <c r="AX311" s="14" t="s">
        <v>73</v>
      </c>
      <c r="AY311" s="243" t="s">
        <v>172</v>
      </c>
    </row>
    <row r="312" spans="1:65" s="14" customFormat="1">
      <c r="B312" s="233"/>
      <c r="C312" s="234"/>
      <c r="D312" s="224" t="s">
        <v>180</v>
      </c>
      <c r="E312" s="235" t="s">
        <v>1</v>
      </c>
      <c r="F312" s="236" t="s">
        <v>390</v>
      </c>
      <c r="G312" s="234"/>
      <c r="H312" s="237">
        <v>-15.84</v>
      </c>
      <c r="I312" s="238"/>
      <c r="J312" s="234"/>
      <c r="K312" s="234"/>
      <c r="L312" s="239"/>
      <c r="M312" s="240"/>
      <c r="N312" s="241"/>
      <c r="O312" s="241"/>
      <c r="P312" s="241"/>
      <c r="Q312" s="241"/>
      <c r="R312" s="241"/>
      <c r="S312" s="241"/>
      <c r="T312" s="242"/>
      <c r="AT312" s="243" t="s">
        <v>180</v>
      </c>
      <c r="AU312" s="243" t="s">
        <v>83</v>
      </c>
      <c r="AV312" s="14" t="s">
        <v>83</v>
      </c>
      <c r="AW312" s="14" t="s">
        <v>30</v>
      </c>
      <c r="AX312" s="14" t="s">
        <v>73</v>
      </c>
      <c r="AY312" s="243" t="s">
        <v>172</v>
      </c>
    </row>
    <row r="313" spans="1:65" s="13" customFormat="1">
      <c r="B313" s="222"/>
      <c r="C313" s="223"/>
      <c r="D313" s="224" t="s">
        <v>180</v>
      </c>
      <c r="E313" s="225" t="s">
        <v>1</v>
      </c>
      <c r="F313" s="226" t="s">
        <v>399</v>
      </c>
      <c r="G313" s="223"/>
      <c r="H313" s="225" t="s">
        <v>1</v>
      </c>
      <c r="I313" s="227"/>
      <c r="J313" s="223"/>
      <c r="K313" s="223"/>
      <c r="L313" s="228"/>
      <c r="M313" s="229"/>
      <c r="N313" s="230"/>
      <c r="O313" s="230"/>
      <c r="P313" s="230"/>
      <c r="Q313" s="230"/>
      <c r="R313" s="230"/>
      <c r="S313" s="230"/>
      <c r="T313" s="231"/>
      <c r="AT313" s="232" t="s">
        <v>180</v>
      </c>
      <c r="AU313" s="232" t="s">
        <v>83</v>
      </c>
      <c r="AV313" s="13" t="s">
        <v>81</v>
      </c>
      <c r="AW313" s="13" t="s">
        <v>30</v>
      </c>
      <c r="AX313" s="13" t="s">
        <v>73</v>
      </c>
      <c r="AY313" s="232" t="s">
        <v>172</v>
      </c>
    </row>
    <row r="314" spans="1:65" s="14" customFormat="1">
      <c r="B314" s="233"/>
      <c r="C314" s="234"/>
      <c r="D314" s="224" t="s">
        <v>180</v>
      </c>
      <c r="E314" s="235" t="s">
        <v>1</v>
      </c>
      <c r="F314" s="236" t="s">
        <v>400</v>
      </c>
      <c r="G314" s="234"/>
      <c r="H314" s="237">
        <v>3.52</v>
      </c>
      <c r="I314" s="238"/>
      <c r="J314" s="234"/>
      <c r="K314" s="234"/>
      <c r="L314" s="239"/>
      <c r="M314" s="240"/>
      <c r="N314" s="241"/>
      <c r="O314" s="241"/>
      <c r="P314" s="241"/>
      <c r="Q314" s="241"/>
      <c r="R314" s="241"/>
      <c r="S314" s="241"/>
      <c r="T314" s="242"/>
      <c r="AT314" s="243" t="s">
        <v>180</v>
      </c>
      <c r="AU314" s="243" t="s">
        <v>83</v>
      </c>
      <c r="AV314" s="14" t="s">
        <v>83</v>
      </c>
      <c r="AW314" s="14" t="s">
        <v>30</v>
      </c>
      <c r="AX314" s="14" t="s">
        <v>73</v>
      </c>
      <c r="AY314" s="243" t="s">
        <v>172</v>
      </c>
    </row>
    <row r="315" spans="1:65" s="15" customFormat="1">
      <c r="B315" s="244"/>
      <c r="C315" s="245"/>
      <c r="D315" s="224" t="s">
        <v>180</v>
      </c>
      <c r="E315" s="246" t="s">
        <v>1</v>
      </c>
      <c r="F315" s="247" t="s">
        <v>186</v>
      </c>
      <c r="G315" s="245"/>
      <c r="H315" s="248">
        <v>17.106999999999999</v>
      </c>
      <c r="I315" s="249"/>
      <c r="J315" s="245"/>
      <c r="K315" s="245"/>
      <c r="L315" s="250"/>
      <c r="M315" s="251"/>
      <c r="N315" s="252"/>
      <c r="O315" s="252"/>
      <c r="P315" s="252"/>
      <c r="Q315" s="252"/>
      <c r="R315" s="252"/>
      <c r="S315" s="252"/>
      <c r="T315" s="253"/>
      <c r="AT315" s="254" t="s">
        <v>180</v>
      </c>
      <c r="AU315" s="254" t="s">
        <v>83</v>
      </c>
      <c r="AV315" s="15" t="s">
        <v>179</v>
      </c>
      <c r="AW315" s="15" t="s">
        <v>30</v>
      </c>
      <c r="AX315" s="15" t="s">
        <v>81</v>
      </c>
      <c r="AY315" s="254" t="s">
        <v>172</v>
      </c>
    </row>
    <row r="316" spans="1:65" s="2" customFormat="1" ht="33" customHeight="1">
      <c r="A316" s="35"/>
      <c r="B316" s="36"/>
      <c r="C316" s="209" t="s">
        <v>289</v>
      </c>
      <c r="D316" s="209" t="s">
        <v>174</v>
      </c>
      <c r="E316" s="210" t="s">
        <v>409</v>
      </c>
      <c r="F316" s="211" t="s">
        <v>410</v>
      </c>
      <c r="G316" s="212" t="s">
        <v>245</v>
      </c>
      <c r="H316" s="213">
        <v>6.24</v>
      </c>
      <c r="I316" s="214"/>
      <c r="J316" s="215">
        <f>ROUND(I316*H316,2)</f>
        <v>0</v>
      </c>
      <c r="K316" s="211" t="s">
        <v>178</v>
      </c>
      <c r="L316" s="40"/>
      <c r="M316" s="216" t="s">
        <v>1</v>
      </c>
      <c r="N316" s="217" t="s">
        <v>38</v>
      </c>
      <c r="O316" s="72"/>
      <c r="P316" s="218">
        <f>O316*H316</f>
        <v>0</v>
      </c>
      <c r="Q316" s="218">
        <v>8.5199999999999998E-3</v>
      </c>
      <c r="R316" s="218">
        <f>Q316*H316</f>
        <v>5.3164799999999998E-2</v>
      </c>
      <c r="S316" s="218">
        <v>0</v>
      </c>
      <c r="T316" s="219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20" t="s">
        <v>179</v>
      </c>
      <c r="AT316" s="220" t="s">
        <v>174</v>
      </c>
      <c r="AU316" s="220" t="s">
        <v>83</v>
      </c>
      <c r="AY316" s="18" t="s">
        <v>172</v>
      </c>
      <c r="BE316" s="221">
        <f>IF(N316="základní",J316,0)</f>
        <v>0</v>
      </c>
      <c r="BF316" s="221">
        <f>IF(N316="snížená",J316,0)</f>
        <v>0</v>
      </c>
      <c r="BG316" s="221">
        <f>IF(N316="zákl. přenesená",J316,0)</f>
        <v>0</v>
      </c>
      <c r="BH316" s="221">
        <f>IF(N316="sníž. přenesená",J316,0)</f>
        <v>0</v>
      </c>
      <c r="BI316" s="221">
        <f>IF(N316="nulová",J316,0)</f>
        <v>0</v>
      </c>
      <c r="BJ316" s="18" t="s">
        <v>81</v>
      </c>
      <c r="BK316" s="221">
        <f>ROUND(I316*H316,2)</f>
        <v>0</v>
      </c>
      <c r="BL316" s="18" t="s">
        <v>179</v>
      </c>
      <c r="BM316" s="220" t="s">
        <v>411</v>
      </c>
    </row>
    <row r="317" spans="1:65" s="13" customFormat="1">
      <c r="B317" s="222"/>
      <c r="C317" s="223"/>
      <c r="D317" s="224" t="s">
        <v>180</v>
      </c>
      <c r="E317" s="225" t="s">
        <v>1</v>
      </c>
      <c r="F317" s="226" t="s">
        <v>387</v>
      </c>
      <c r="G317" s="223"/>
      <c r="H317" s="225" t="s">
        <v>1</v>
      </c>
      <c r="I317" s="227"/>
      <c r="J317" s="223"/>
      <c r="K317" s="223"/>
      <c r="L317" s="228"/>
      <c r="M317" s="229"/>
      <c r="N317" s="230"/>
      <c r="O317" s="230"/>
      <c r="P317" s="230"/>
      <c r="Q317" s="230"/>
      <c r="R317" s="230"/>
      <c r="S317" s="230"/>
      <c r="T317" s="231"/>
      <c r="AT317" s="232" t="s">
        <v>180</v>
      </c>
      <c r="AU317" s="232" t="s">
        <v>83</v>
      </c>
      <c r="AV317" s="13" t="s">
        <v>81</v>
      </c>
      <c r="AW317" s="13" t="s">
        <v>30</v>
      </c>
      <c r="AX317" s="13" t="s">
        <v>73</v>
      </c>
      <c r="AY317" s="232" t="s">
        <v>172</v>
      </c>
    </row>
    <row r="318" spans="1:65" s="13" customFormat="1">
      <c r="B318" s="222"/>
      <c r="C318" s="223"/>
      <c r="D318" s="224" t="s">
        <v>180</v>
      </c>
      <c r="E318" s="225" t="s">
        <v>1</v>
      </c>
      <c r="F318" s="226" t="s">
        <v>412</v>
      </c>
      <c r="G318" s="223"/>
      <c r="H318" s="225" t="s">
        <v>1</v>
      </c>
      <c r="I318" s="227"/>
      <c r="J318" s="223"/>
      <c r="K318" s="223"/>
      <c r="L318" s="228"/>
      <c r="M318" s="229"/>
      <c r="N318" s="230"/>
      <c r="O318" s="230"/>
      <c r="P318" s="230"/>
      <c r="Q318" s="230"/>
      <c r="R318" s="230"/>
      <c r="S318" s="230"/>
      <c r="T318" s="231"/>
      <c r="AT318" s="232" t="s">
        <v>180</v>
      </c>
      <c r="AU318" s="232" t="s">
        <v>83</v>
      </c>
      <c r="AV318" s="13" t="s">
        <v>81</v>
      </c>
      <c r="AW318" s="13" t="s">
        <v>30</v>
      </c>
      <c r="AX318" s="13" t="s">
        <v>73</v>
      </c>
      <c r="AY318" s="232" t="s">
        <v>172</v>
      </c>
    </row>
    <row r="319" spans="1:65" s="14" customFormat="1">
      <c r="B319" s="233"/>
      <c r="C319" s="234"/>
      <c r="D319" s="224" t="s">
        <v>180</v>
      </c>
      <c r="E319" s="235" t="s">
        <v>1</v>
      </c>
      <c r="F319" s="236" t="s">
        <v>413</v>
      </c>
      <c r="G319" s="234"/>
      <c r="H319" s="237">
        <v>6.24</v>
      </c>
      <c r="I319" s="238"/>
      <c r="J319" s="234"/>
      <c r="K319" s="234"/>
      <c r="L319" s="239"/>
      <c r="M319" s="240"/>
      <c r="N319" s="241"/>
      <c r="O319" s="241"/>
      <c r="P319" s="241"/>
      <c r="Q319" s="241"/>
      <c r="R319" s="241"/>
      <c r="S319" s="241"/>
      <c r="T319" s="242"/>
      <c r="AT319" s="243" t="s">
        <v>180</v>
      </c>
      <c r="AU319" s="243" t="s">
        <v>83</v>
      </c>
      <c r="AV319" s="14" t="s">
        <v>83</v>
      </c>
      <c r="AW319" s="14" t="s">
        <v>30</v>
      </c>
      <c r="AX319" s="14" t="s">
        <v>73</v>
      </c>
      <c r="AY319" s="243" t="s">
        <v>172</v>
      </c>
    </row>
    <row r="320" spans="1:65" s="15" customFormat="1">
      <c r="B320" s="244"/>
      <c r="C320" s="245"/>
      <c r="D320" s="224" t="s">
        <v>180</v>
      </c>
      <c r="E320" s="246" t="s">
        <v>1</v>
      </c>
      <c r="F320" s="247" t="s">
        <v>186</v>
      </c>
      <c r="G320" s="245"/>
      <c r="H320" s="248">
        <v>6.24</v>
      </c>
      <c r="I320" s="249"/>
      <c r="J320" s="245"/>
      <c r="K320" s="245"/>
      <c r="L320" s="250"/>
      <c r="M320" s="251"/>
      <c r="N320" s="252"/>
      <c r="O320" s="252"/>
      <c r="P320" s="252"/>
      <c r="Q320" s="252"/>
      <c r="R320" s="252"/>
      <c r="S320" s="252"/>
      <c r="T320" s="253"/>
      <c r="AT320" s="254" t="s">
        <v>180</v>
      </c>
      <c r="AU320" s="254" t="s">
        <v>83</v>
      </c>
      <c r="AV320" s="15" t="s">
        <v>179</v>
      </c>
      <c r="AW320" s="15" t="s">
        <v>30</v>
      </c>
      <c r="AX320" s="15" t="s">
        <v>81</v>
      </c>
      <c r="AY320" s="254" t="s">
        <v>172</v>
      </c>
    </row>
    <row r="321" spans="1:65" s="2" customFormat="1" ht="21.75" customHeight="1">
      <c r="A321" s="35"/>
      <c r="B321" s="36"/>
      <c r="C321" s="255" t="s">
        <v>414</v>
      </c>
      <c r="D321" s="255" t="s">
        <v>358</v>
      </c>
      <c r="E321" s="256" t="s">
        <v>415</v>
      </c>
      <c r="F321" s="257" t="s">
        <v>416</v>
      </c>
      <c r="G321" s="258" t="s">
        <v>245</v>
      </c>
      <c r="H321" s="259">
        <v>6.5519999999999996</v>
      </c>
      <c r="I321" s="260"/>
      <c r="J321" s="261">
        <f>ROUND(I321*H321,2)</f>
        <v>0</v>
      </c>
      <c r="K321" s="257" t="s">
        <v>178</v>
      </c>
      <c r="L321" s="262"/>
      <c r="M321" s="263" t="s">
        <v>1</v>
      </c>
      <c r="N321" s="264" t="s">
        <v>38</v>
      </c>
      <c r="O321" s="72"/>
      <c r="P321" s="218">
        <f>O321*H321</f>
        <v>0</v>
      </c>
      <c r="Q321" s="218">
        <v>3.5999999999999999E-3</v>
      </c>
      <c r="R321" s="218">
        <f>Q321*H321</f>
        <v>2.3587199999999999E-2</v>
      </c>
      <c r="S321" s="218">
        <v>0</v>
      </c>
      <c r="T321" s="219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20" t="s">
        <v>205</v>
      </c>
      <c r="AT321" s="220" t="s">
        <v>358</v>
      </c>
      <c r="AU321" s="220" t="s">
        <v>83</v>
      </c>
      <c r="AY321" s="18" t="s">
        <v>172</v>
      </c>
      <c r="BE321" s="221">
        <f>IF(N321="základní",J321,0)</f>
        <v>0</v>
      </c>
      <c r="BF321" s="221">
        <f>IF(N321="snížená",J321,0)</f>
        <v>0</v>
      </c>
      <c r="BG321" s="221">
        <f>IF(N321="zákl. přenesená",J321,0)</f>
        <v>0</v>
      </c>
      <c r="BH321" s="221">
        <f>IF(N321="sníž. přenesená",J321,0)</f>
        <v>0</v>
      </c>
      <c r="BI321" s="221">
        <f>IF(N321="nulová",J321,0)</f>
        <v>0</v>
      </c>
      <c r="BJ321" s="18" t="s">
        <v>81</v>
      </c>
      <c r="BK321" s="221">
        <f>ROUND(I321*H321,2)</f>
        <v>0</v>
      </c>
      <c r="BL321" s="18" t="s">
        <v>179</v>
      </c>
      <c r="BM321" s="220" t="s">
        <v>417</v>
      </c>
    </row>
    <row r="322" spans="1:65" s="14" customFormat="1">
      <c r="B322" s="233"/>
      <c r="C322" s="234"/>
      <c r="D322" s="224" t="s">
        <v>180</v>
      </c>
      <c r="E322" s="234"/>
      <c r="F322" s="236" t="s">
        <v>418</v>
      </c>
      <c r="G322" s="234"/>
      <c r="H322" s="237">
        <v>6.5519999999999996</v>
      </c>
      <c r="I322" s="238"/>
      <c r="J322" s="234"/>
      <c r="K322" s="234"/>
      <c r="L322" s="239"/>
      <c r="M322" s="240"/>
      <c r="N322" s="241"/>
      <c r="O322" s="241"/>
      <c r="P322" s="241"/>
      <c r="Q322" s="241"/>
      <c r="R322" s="241"/>
      <c r="S322" s="241"/>
      <c r="T322" s="242"/>
      <c r="AT322" s="243" t="s">
        <v>180</v>
      </c>
      <c r="AU322" s="243" t="s">
        <v>83</v>
      </c>
      <c r="AV322" s="14" t="s">
        <v>83</v>
      </c>
      <c r="AW322" s="14" t="s">
        <v>4</v>
      </c>
      <c r="AX322" s="14" t="s">
        <v>81</v>
      </c>
      <c r="AY322" s="243" t="s">
        <v>172</v>
      </c>
    </row>
    <row r="323" spans="1:65" s="2" customFormat="1" ht="21.75" customHeight="1">
      <c r="A323" s="35"/>
      <c r="B323" s="36"/>
      <c r="C323" s="209" t="s">
        <v>293</v>
      </c>
      <c r="D323" s="209" t="s">
        <v>174</v>
      </c>
      <c r="E323" s="210" t="s">
        <v>419</v>
      </c>
      <c r="F323" s="211" t="s">
        <v>420</v>
      </c>
      <c r="G323" s="212" t="s">
        <v>245</v>
      </c>
      <c r="H323" s="213">
        <v>6.24</v>
      </c>
      <c r="I323" s="214"/>
      <c r="J323" s="215">
        <f>ROUND(I323*H323,2)</f>
        <v>0</v>
      </c>
      <c r="K323" s="211" t="s">
        <v>178</v>
      </c>
      <c r="L323" s="40"/>
      <c r="M323" s="216" t="s">
        <v>1</v>
      </c>
      <c r="N323" s="217" t="s">
        <v>38</v>
      </c>
      <c r="O323" s="72"/>
      <c r="P323" s="218">
        <f>O323*H323</f>
        <v>0</v>
      </c>
      <c r="Q323" s="218">
        <v>6.28E-3</v>
      </c>
      <c r="R323" s="218">
        <f>Q323*H323</f>
        <v>3.9187199999999998E-2</v>
      </c>
      <c r="S323" s="218">
        <v>0</v>
      </c>
      <c r="T323" s="219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20" t="s">
        <v>179</v>
      </c>
      <c r="AT323" s="220" t="s">
        <v>174</v>
      </c>
      <c r="AU323" s="220" t="s">
        <v>83</v>
      </c>
      <c r="AY323" s="18" t="s">
        <v>172</v>
      </c>
      <c r="BE323" s="221">
        <f>IF(N323="základní",J323,0)</f>
        <v>0</v>
      </c>
      <c r="BF323" s="221">
        <f>IF(N323="snížená",J323,0)</f>
        <v>0</v>
      </c>
      <c r="BG323" s="221">
        <f>IF(N323="zákl. přenesená",J323,0)</f>
        <v>0</v>
      </c>
      <c r="BH323" s="221">
        <f>IF(N323="sníž. přenesená",J323,0)</f>
        <v>0</v>
      </c>
      <c r="BI323" s="221">
        <f>IF(N323="nulová",J323,0)</f>
        <v>0</v>
      </c>
      <c r="BJ323" s="18" t="s">
        <v>81</v>
      </c>
      <c r="BK323" s="221">
        <f>ROUND(I323*H323,2)</f>
        <v>0</v>
      </c>
      <c r="BL323" s="18" t="s">
        <v>179</v>
      </c>
      <c r="BM323" s="220" t="s">
        <v>421</v>
      </c>
    </row>
    <row r="324" spans="1:65" s="2" customFormat="1" ht="21.75" customHeight="1">
      <c r="A324" s="35"/>
      <c r="B324" s="36"/>
      <c r="C324" s="209" t="s">
        <v>422</v>
      </c>
      <c r="D324" s="209" t="s">
        <v>174</v>
      </c>
      <c r="E324" s="210" t="s">
        <v>423</v>
      </c>
      <c r="F324" s="211" t="s">
        <v>424</v>
      </c>
      <c r="G324" s="212" t="s">
        <v>245</v>
      </c>
      <c r="H324" s="213">
        <v>23.347000000000001</v>
      </c>
      <c r="I324" s="214"/>
      <c r="J324" s="215">
        <f>ROUND(I324*H324,2)</f>
        <v>0</v>
      </c>
      <c r="K324" s="211" t="s">
        <v>178</v>
      </c>
      <c r="L324" s="40"/>
      <c r="M324" s="216" t="s">
        <v>1</v>
      </c>
      <c r="N324" s="217" t="s">
        <v>38</v>
      </c>
      <c r="O324" s="72"/>
      <c r="P324" s="218">
        <f>O324*H324</f>
        <v>0</v>
      </c>
      <c r="Q324" s="218">
        <v>2.0000000000000001E-4</v>
      </c>
      <c r="R324" s="218">
        <f>Q324*H324</f>
        <v>4.6694000000000006E-3</v>
      </c>
      <c r="S324" s="218">
        <v>0</v>
      </c>
      <c r="T324" s="219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20" t="s">
        <v>179</v>
      </c>
      <c r="AT324" s="220" t="s">
        <v>174</v>
      </c>
      <c r="AU324" s="220" t="s">
        <v>83</v>
      </c>
      <c r="AY324" s="18" t="s">
        <v>172</v>
      </c>
      <c r="BE324" s="221">
        <f>IF(N324="základní",J324,0)</f>
        <v>0</v>
      </c>
      <c r="BF324" s="221">
        <f>IF(N324="snížená",J324,0)</f>
        <v>0</v>
      </c>
      <c r="BG324" s="221">
        <f>IF(N324="zákl. přenesená",J324,0)</f>
        <v>0</v>
      </c>
      <c r="BH324" s="221">
        <f>IF(N324="sníž. přenesená",J324,0)</f>
        <v>0</v>
      </c>
      <c r="BI324" s="221">
        <f>IF(N324="nulová",J324,0)</f>
        <v>0</v>
      </c>
      <c r="BJ324" s="18" t="s">
        <v>81</v>
      </c>
      <c r="BK324" s="221">
        <f>ROUND(I324*H324,2)</f>
        <v>0</v>
      </c>
      <c r="BL324" s="18" t="s">
        <v>179</v>
      </c>
      <c r="BM324" s="220" t="s">
        <v>425</v>
      </c>
    </row>
    <row r="325" spans="1:65" s="13" customFormat="1">
      <c r="B325" s="222"/>
      <c r="C325" s="223"/>
      <c r="D325" s="224" t="s">
        <v>180</v>
      </c>
      <c r="E325" s="225" t="s">
        <v>1</v>
      </c>
      <c r="F325" s="226" t="s">
        <v>387</v>
      </c>
      <c r="G325" s="223"/>
      <c r="H325" s="225" t="s">
        <v>1</v>
      </c>
      <c r="I325" s="227"/>
      <c r="J325" s="223"/>
      <c r="K325" s="223"/>
      <c r="L325" s="228"/>
      <c r="M325" s="229"/>
      <c r="N325" s="230"/>
      <c r="O325" s="230"/>
      <c r="P325" s="230"/>
      <c r="Q325" s="230"/>
      <c r="R325" s="230"/>
      <c r="S325" s="230"/>
      <c r="T325" s="231"/>
      <c r="AT325" s="232" t="s">
        <v>180</v>
      </c>
      <c r="AU325" s="232" t="s">
        <v>83</v>
      </c>
      <c r="AV325" s="13" t="s">
        <v>81</v>
      </c>
      <c r="AW325" s="13" t="s">
        <v>30</v>
      </c>
      <c r="AX325" s="13" t="s">
        <v>73</v>
      </c>
      <c r="AY325" s="232" t="s">
        <v>172</v>
      </c>
    </row>
    <row r="326" spans="1:65" s="13" customFormat="1">
      <c r="B326" s="222"/>
      <c r="C326" s="223"/>
      <c r="D326" s="224" t="s">
        <v>180</v>
      </c>
      <c r="E326" s="225" t="s">
        <v>1</v>
      </c>
      <c r="F326" s="226" t="s">
        <v>388</v>
      </c>
      <c r="G326" s="223"/>
      <c r="H326" s="225" t="s">
        <v>1</v>
      </c>
      <c r="I326" s="227"/>
      <c r="J326" s="223"/>
      <c r="K326" s="223"/>
      <c r="L326" s="228"/>
      <c r="M326" s="229"/>
      <c r="N326" s="230"/>
      <c r="O326" s="230"/>
      <c r="P326" s="230"/>
      <c r="Q326" s="230"/>
      <c r="R326" s="230"/>
      <c r="S326" s="230"/>
      <c r="T326" s="231"/>
      <c r="AT326" s="232" t="s">
        <v>180</v>
      </c>
      <c r="AU326" s="232" t="s">
        <v>83</v>
      </c>
      <c r="AV326" s="13" t="s">
        <v>81</v>
      </c>
      <c r="AW326" s="13" t="s">
        <v>30</v>
      </c>
      <c r="AX326" s="13" t="s">
        <v>73</v>
      </c>
      <c r="AY326" s="232" t="s">
        <v>172</v>
      </c>
    </row>
    <row r="327" spans="1:65" s="14" customFormat="1">
      <c r="B327" s="233"/>
      <c r="C327" s="234"/>
      <c r="D327" s="224" t="s">
        <v>180</v>
      </c>
      <c r="E327" s="235" t="s">
        <v>1</v>
      </c>
      <c r="F327" s="236" t="s">
        <v>389</v>
      </c>
      <c r="G327" s="234"/>
      <c r="H327" s="237">
        <v>29.427</v>
      </c>
      <c r="I327" s="238"/>
      <c r="J327" s="234"/>
      <c r="K327" s="234"/>
      <c r="L327" s="239"/>
      <c r="M327" s="240"/>
      <c r="N327" s="241"/>
      <c r="O327" s="241"/>
      <c r="P327" s="241"/>
      <c r="Q327" s="241"/>
      <c r="R327" s="241"/>
      <c r="S327" s="241"/>
      <c r="T327" s="242"/>
      <c r="AT327" s="243" t="s">
        <v>180</v>
      </c>
      <c r="AU327" s="243" t="s">
        <v>83</v>
      </c>
      <c r="AV327" s="14" t="s">
        <v>83</v>
      </c>
      <c r="AW327" s="14" t="s">
        <v>30</v>
      </c>
      <c r="AX327" s="14" t="s">
        <v>73</v>
      </c>
      <c r="AY327" s="243" t="s">
        <v>172</v>
      </c>
    </row>
    <row r="328" spans="1:65" s="14" customFormat="1">
      <c r="B328" s="233"/>
      <c r="C328" s="234"/>
      <c r="D328" s="224" t="s">
        <v>180</v>
      </c>
      <c r="E328" s="235" t="s">
        <v>1</v>
      </c>
      <c r="F328" s="236" t="s">
        <v>390</v>
      </c>
      <c r="G328" s="234"/>
      <c r="H328" s="237">
        <v>-15.84</v>
      </c>
      <c r="I328" s="238"/>
      <c r="J328" s="234"/>
      <c r="K328" s="234"/>
      <c r="L328" s="239"/>
      <c r="M328" s="240"/>
      <c r="N328" s="241"/>
      <c r="O328" s="241"/>
      <c r="P328" s="241"/>
      <c r="Q328" s="241"/>
      <c r="R328" s="241"/>
      <c r="S328" s="241"/>
      <c r="T328" s="242"/>
      <c r="AT328" s="243" t="s">
        <v>180</v>
      </c>
      <c r="AU328" s="243" t="s">
        <v>83</v>
      </c>
      <c r="AV328" s="14" t="s">
        <v>83</v>
      </c>
      <c r="AW328" s="14" t="s">
        <v>30</v>
      </c>
      <c r="AX328" s="14" t="s">
        <v>73</v>
      </c>
      <c r="AY328" s="243" t="s">
        <v>172</v>
      </c>
    </row>
    <row r="329" spans="1:65" s="13" customFormat="1">
      <c r="B329" s="222"/>
      <c r="C329" s="223"/>
      <c r="D329" s="224" t="s">
        <v>180</v>
      </c>
      <c r="E329" s="225" t="s">
        <v>1</v>
      </c>
      <c r="F329" s="226" t="s">
        <v>399</v>
      </c>
      <c r="G329" s="223"/>
      <c r="H329" s="225" t="s">
        <v>1</v>
      </c>
      <c r="I329" s="227"/>
      <c r="J329" s="223"/>
      <c r="K329" s="223"/>
      <c r="L329" s="228"/>
      <c r="M329" s="229"/>
      <c r="N329" s="230"/>
      <c r="O329" s="230"/>
      <c r="P329" s="230"/>
      <c r="Q329" s="230"/>
      <c r="R329" s="230"/>
      <c r="S329" s="230"/>
      <c r="T329" s="231"/>
      <c r="AT329" s="232" t="s">
        <v>180</v>
      </c>
      <c r="AU329" s="232" t="s">
        <v>83</v>
      </c>
      <c r="AV329" s="13" t="s">
        <v>81</v>
      </c>
      <c r="AW329" s="13" t="s">
        <v>30</v>
      </c>
      <c r="AX329" s="13" t="s">
        <v>73</v>
      </c>
      <c r="AY329" s="232" t="s">
        <v>172</v>
      </c>
    </row>
    <row r="330" spans="1:65" s="14" customFormat="1">
      <c r="B330" s="233"/>
      <c r="C330" s="234"/>
      <c r="D330" s="224" t="s">
        <v>180</v>
      </c>
      <c r="E330" s="235" t="s">
        <v>1</v>
      </c>
      <c r="F330" s="236" t="s">
        <v>400</v>
      </c>
      <c r="G330" s="234"/>
      <c r="H330" s="237">
        <v>3.52</v>
      </c>
      <c r="I330" s="238"/>
      <c r="J330" s="234"/>
      <c r="K330" s="234"/>
      <c r="L330" s="239"/>
      <c r="M330" s="240"/>
      <c r="N330" s="241"/>
      <c r="O330" s="241"/>
      <c r="P330" s="241"/>
      <c r="Q330" s="241"/>
      <c r="R330" s="241"/>
      <c r="S330" s="241"/>
      <c r="T330" s="242"/>
      <c r="AT330" s="243" t="s">
        <v>180</v>
      </c>
      <c r="AU330" s="243" t="s">
        <v>83</v>
      </c>
      <c r="AV330" s="14" t="s">
        <v>83</v>
      </c>
      <c r="AW330" s="14" t="s">
        <v>30</v>
      </c>
      <c r="AX330" s="14" t="s">
        <v>73</v>
      </c>
      <c r="AY330" s="243" t="s">
        <v>172</v>
      </c>
    </row>
    <row r="331" spans="1:65" s="13" customFormat="1">
      <c r="B331" s="222"/>
      <c r="C331" s="223"/>
      <c r="D331" s="224" t="s">
        <v>180</v>
      </c>
      <c r="E331" s="225" t="s">
        <v>1</v>
      </c>
      <c r="F331" s="226" t="s">
        <v>412</v>
      </c>
      <c r="G331" s="223"/>
      <c r="H331" s="225" t="s">
        <v>1</v>
      </c>
      <c r="I331" s="227"/>
      <c r="J331" s="223"/>
      <c r="K331" s="223"/>
      <c r="L331" s="228"/>
      <c r="M331" s="229"/>
      <c r="N331" s="230"/>
      <c r="O331" s="230"/>
      <c r="P331" s="230"/>
      <c r="Q331" s="230"/>
      <c r="R331" s="230"/>
      <c r="S331" s="230"/>
      <c r="T331" s="231"/>
      <c r="AT331" s="232" t="s">
        <v>180</v>
      </c>
      <c r="AU331" s="232" t="s">
        <v>83</v>
      </c>
      <c r="AV331" s="13" t="s">
        <v>81</v>
      </c>
      <c r="AW331" s="13" t="s">
        <v>30</v>
      </c>
      <c r="AX331" s="13" t="s">
        <v>73</v>
      </c>
      <c r="AY331" s="232" t="s">
        <v>172</v>
      </c>
    </row>
    <row r="332" spans="1:65" s="14" customFormat="1">
      <c r="B332" s="233"/>
      <c r="C332" s="234"/>
      <c r="D332" s="224" t="s">
        <v>180</v>
      </c>
      <c r="E332" s="235" t="s">
        <v>1</v>
      </c>
      <c r="F332" s="236" t="s">
        <v>413</v>
      </c>
      <c r="G332" s="234"/>
      <c r="H332" s="237">
        <v>6.24</v>
      </c>
      <c r="I332" s="238"/>
      <c r="J332" s="234"/>
      <c r="K332" s="234"/>
      <c r="L332" s="239"/>
      <c r="M332" s="240"/>
      <c r="N332" s="241"/>
      <c r="O332" s="241"/>
      <c r="P332" s="241"/>
      <c r="Q332" s="241"/>
      <c r="R332" s="241"/>
      <c r="S332" s="241"/>
      <c r="T332" s="242"/>
      <c r="AT332" s="243" t="s">
        <v>180</v>
      </c>
      <c r="AU332" s="243" t="s">
        <v>83</v>
      </c>
      <c r="AV332" s="14" t="s">
        <v>83</v>
      </c>
      <c r="AW332" s="14" t="s">
        <v>30</v>
      </c>
      <c r="AX332" s="14" t="s">
        <v>73</v>
      </c>
      <c r="AY332" s="243" t="s">
        <v>172</v>
      </c>
    </row>
    <row r="333" spans="1:65" s="15" customFormat="1">
      <c r="B333" s="244"/>
      <c r="C333" s="245"/>
      <c r="D333" s="224" t="s">
        <v>180</v>
      </c>
      <c r="E333" s="246" t="s">
        <v>1</v>
      </c>
      <c r="F333" s="247" t="s">
        <v>186</v>
      </c>
      <c r="G333" s="245"/>
      <c r="H333" s="248">
        <v>23.347000000000001</v>
      </c>
      <c r="I333" s="249"/>
      <c r="J333" s="245"/>
      <c r="K333" s="245"/>
      <c r="L333" s="250"/>
      <c r="M333" s="251"/>
      <c r="N333" s="252"/>
      <c r="O333" s="252"/>
      <c r="P333" s="252"/>
      <c r="Q333" s="252"/>
      <c r="R333" s="252"/>
      <c r="S333" s="252"/>
      <c r="T333" s="253"/>
      <c r="AT333" s="254" t="s">
        <v>180</v>
      </c>
      <c r="AU333" s="254" t="s">
        <v>83</v>
      </c>
      <c r="AV333" s="15" t="s">
        <v>179</v>
      </c>
      <c r="AW333" s="15" t="s">
        <v>30</v>
      </c>
      <c r="AX333" s="15" t="s">
        <v>81</v>
      </c>
      <c r="AY333" s="254" t="s">
        <v>172</v>
      </c>
    </row>
    <row r="334" spans="1:65" s="2" customFormat="1" ht="21.75" customHeight="1">
      <c r="A334" s="35"/>
      <c r="B334" s="36"/>
      <c r="C334" s="209" t="s">
        <v>297</v>
      </c>
      <c r="D334" s="209" t="s">
        <v>174</v>
      </c>
      <c r="E334" s="210" t="s">
        <v>426</v>
      </c>
      <c r="F334" s="211" t="s">
        <v>427</v>
      </c>
      <c r="G334" s="212" t="s">
        <v>245</v>
      </c>
      <c r="H334" s="213">
        <v>15.84</v>
      </c>
      <c r="I334" s="214"/>
      <c r="J334" s="215">
        <f>ROUND(I334*H334,2)</f>
        <v>0</v>
      </c>
      <c r="K334" s="211" t="s">
        <v>178</v>
      </c>
      <c r="L334" s="40"/>
      <c r="M334" s="216" t="s">
        <v>1</v>
      </c>
      <c r="N334" s="217" t="s">
        <v>38</v>
      </c>
      <c r="O334" s="72"/>
      <c r="P334" s="218">
        <f>O334*H334</f>
        <v>0</v>
      </c>
      <c r="Q334" s="218">
        <v>0</v>
      </c>
      <c r="R334" s="218">
        <f>Q334*H334</f>
        <v>0</v>
      </c>
      <c r="S334" s="218">
        <v>0</v>
      </c>
      <c r="T334" s="219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20" t="s">
        <v>179</v>
      </c>
      <c r="AT334" s="220" t="s">
        <v>174</v>
      </c>
      <c r="AU334" s="220" t="s">
        <v>83</v>
      </c>
      <c r="AY334" s="18" t="s">
        <v>172</v>
      </c>
      <c r="BE334" s="221">
        <f>IF(N334="základní",J334,0)</f>
        <v>0</v>
      </c>
      <c r="BF334" s="221">
        <f>IF(N334="snížená",J334,0)</f>
        <v>0</v>
      </c>
      <c r="BG334" s="221">
        <f>IF(N334="zákl. přenesená",J334,0)</f>
        <v>0</v>
      </c>
      <c r="BH334" s="221">
        <f>IF(N334="sníž. přenesená",J334,0)</f>
        <v>0</v>
      </c>
      <c r="BI334" s="221">
        <f>IF(N334="nulová",J334,0)</f>
        <v>0</v>
      </c>
      <c r="BJ334" s="18" t="s">
        <v>81</v>
      </c>
      <c r="BK334" s="221">
        <f>ROUND(I334*H334,2)</f>
        <v>0</v>
      </c>
      <c r="BL334" s="18" t="s">
        <v>179</v>
      </c>
      <c r="BM334" s="220" t="s">
        <v>428</v>
      </c>
    </row>
    <row r="335" spans="1:65" s="13" customFormat="1">
      <c r="B335" s="222"/>
      <c r="C335" s="223"/>
      <c r="D335" s="224" t="s">
        <v>180</v>
      </c>
      <c r="E335" s="225" t="s">
        <v>1</v>
      </c>
      <c r="F335" s="226" t="s">
        <v>355</v>
      </c>
      <c r="G335" s="223"/>
      <c r="H335" s="225" t="s">
        <v>1</v>
      </c>
      <c r="I335" s="227"/>
      <c r="J335" s="223"/>
      <c r="K335" s="223"/>
      <c r="L335" s="228"/>
      <c r="M335" s="229"/>
      <c r="N335" s="230"/>
      <c r="O335" s="230"/>
      <c r="P335" s="230"/>
      <c r="Q335" s="230"/>
      <c r="R335" s="230"/>
      <c r="S335" s="230"/>
      <c r="T335" s="231"/>
      <c r="AT335" s="232" t="s">
        <v>180</v>
      </c>
      <c r="AU335" s="232" t="s">
        <v>83</v>
      </c>
      <c r="AV335" s="13" t="s">
        <v>81</v>
      </c>
      <c r="AW335" s="13" t="s">
        <v>30</v>
      </c>
      <c r="AX335" s="13" t="s">
        <v>73</v>
      </c>
      <c r="AY335" s="232" t="s">
        <v>172</v>
      </c>
    </row>
    <row r="336" spans="1:65" s="14" customFormat="1">
      <c r="B336" s="233"/>
      <c r="C336" s="234"/>
      <c r="D336" s="224" t="s">
        <v>180</v>
      </c>
      <c r="E336" s="235" t="s">
        <v>1</v>
      </c>
      <c r="F336" s="236" t="s">
        <v>429</v>
      </c>
      <c r="G336" s="234"/>
      <c r="H336" s="237">
        <v>15.84</v>
      </c>
      <c r="I336" s="238"/>
      <c r="J336" s="234"/>
      <c r="K336" s="234"/>
      <c r="L336" s="239"/>
      <c r="M336" s="240"/>
      <c r="N336" s="241"/>
      <c r="O336" s="241"/>
      <c r="P336" s="241"/>
      <c r="Q336" s="241"/>
      <c r="R336" s="241"/>
      <c r="S336" s="241"/>
      <c r="T336" s="242"/>
      <c r="AT336" s="243" t="s">
        <v>180</v>
      </c>
      <c r="AU336" s="243" t="s">
        <v>83</v>
      </c>
      <c r="AV336" s="14" t="s">
        <v>83</v>
      </c>
      <c r="AW336" s="14" t="s">
        <v>30</v>
      </c>
      <c r="AX336" s="14" t="s">
        <v>73</v>
      </c>
      <c r="AY336" s="243" t="s">
        <v>172</v>
      </c>
    </row>
    <row r="337" spans="1:65" s="15" customFormat="1">
      <c r="B337" s="244"/>
      <c r="C337" s="245"/>
      <c r="D337" s="224" t="s">
        <v>180</v>
      </c>
      <c r="E337" s="246" t="s">
        <v>1</v>
      </c>
      <c r="F337" s="247" t="s">
        <v>186</v>
      </c>
      <c r="G337" s="245"/>
      <c r="H337" s="248">
        <v>15.84</v>
      </c>
      <c r="I337" s="249"/>
      <c r="J337" s="245"/>
      <c r="K337" s="245"/>
      <c r="L337" s="250"/>
      <c r="M337" s="251"/>
      <c r="N337" s="252"/>
      <c r="O337" s="252"/>
      <c r="P337" s="252"/>
      <c r="Q337" s="252"/>
      <c r="R337" s="252"/>
      <c r="S337" s="252"/>
      <c r="T337" s="253"/>
      <c r="AT337" s="254" t="s">
        <v>180</v>
      </c>
      <c r="AU337" s="254" t="s">
        <v>83</v>
      </c>
      <c r="AV337" s="15" t="s">
        <v>179</v>
      </c>
      <c r="AW337" s="15" t="s">
        <v>30</v>
      </c>
      <c r="AX337" s="15" t="s">
        <v>81</v>
      </c>
      <c r="AY337" s="254" t="s">
        <v>172</v>
      </c>
    </row>
    <row r="338" spans="1:65" s="2" customFormat="1" ht="21.75" customHeight="1">
      <c r="A338" s="35"/>
      <c r="B338" s="36"/>
      <c r="C338" s="209" t="s">
        <v>430</v>
      </c>
      <c r="D338" s="209" t="s">
        <v>174</v>
      </c>
      <c r="E338" s="210" t="s">
        <v>431</v>
      </c>
      <c r="F338" s="211" t="s">
        <v>432</v>
      </c>
      <c r="G338" s="212" t="s">
        <v>245</v>
      </c>
      <c r="H338" s="213">
        <v>6.24</v>
      </c>
      <c r="I338" s="214"/>
      <c r="J338" s="215">
        <f>ROUND(I338*H338,2)</f>
        <v>0</v>
      </c>
      <c r="K338" s="211" t="s">
        <v>1</v>
      </c>
      <c r="L338" s="40"/>
      <c r="M338" s="216" t="s">
        <v>1</v>
      </c>
      <c r="N338" s="217" t="s">
        <v>38</v>
      </c>
      <c r="O338" s="72"/>
      <c r="P338" s="218">
        <f>O338*H338</f>
        <v>0</v>
      </c>
      <c r="Q338" s="218">
        <v>0</v>
      </c>
      <c r="R338" s="218">
        <f>Q338*H338</f>
        <v>0</v>
      </c>
      <c r="S338" s="218">
        <v>0</v>
      </c>
      <c r="T338" s="219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20" t="s">
        <v>179</v>
      </c>
      <c r="AT338" s="220" t="s">
        <v>174</v>
      </c>
      <c r="AU338" s="220" t="s">
        <v>83</v>
      </c>
      <c r="AY338" s="18" t="s">
        <v>172</v>
      </c>
      <c r="BE338" s="221">
        <f>IF(N338="základní",J338,0)</f>
        <v>0</v>
      </c>
      <c r="BF338" s="221">
        <f>IF(N338="snížená",J338,0)</f>
        <v>0</v>
      </c>
      <c r="BG338" s="221">
        <f>IF(N338="zákl. přenesená",J338,0)</f>
        <v>0</v>
      </c>
      <c r="BH338" s="221">
        <f>IF(N338="sníž. přenesená",J338,0)</f>
        <v>0</v>
      </c>
      <c r="BI338" s="221">
        <f>IF(N338="nulová",J338,0)</f>
        <v>0</v>
      </c>
      <c r="BJ338" s="18" t="s">
        <v>81</v>
      </c>
      <c r="BK338" s="221">
        <f>ROUND(I338*H338,2)</f>
        <v>0</v>
      </c>
      <c r="BL338" s="18" t="s">
        <v>179</v>
      </c>
      <c r="BM338" s="220" t="s">
        <v>433</v>
      </c>
    </row>
    <row r="339" spans="1:65" s="13" customFormat="1">
      <c r="B339" s="222"/>
      <c r="C339" s="223"/>
      <c r="D339" s="224" t="s">
        <v>180</v>
      </c>
      <c r="E339" s="225" t="s">
        <v>1</v>
      </c>
      <c r="F339" s="226" t="s">
        <v>387</v>
      </c>
      <c r="G339" s="223"/>
      <c r="H339" s="225" t="s">
        <v>1</v>
      </c>
      <c r="I339" s="227"/>
      <c r="J339" s="223"/>
      <c r="K339" s="223"/>
      <c r="L339" s="228"/>
      <c r="M339" s="229"/>
      <c r="N339" s="230"/>
      <c r="O339" s="230"/>
      <c r="P339" s="230"/>
      <c r="Q339" s="230"/>
      <c r="R339" s="230"/>
      <c r="S339" s="230"/>
      <c r="T339" s="231"/>
      <c r="AT339" s="232" t="s">
        <v>180</v>
      </c>
      <c r="AU339" s="232" t="s">
        <v>83</v>
      </c>
      <c r="AV339" s="13" t="s">
        <v>81</v>
      </c>
      <c r="AW339" s="13" t="s">
        <v>30</v>
      </c>
      <c r="AX339" s="13" t="s">
        <v>73</v>
      </c>
      <c r="AY339" s="232" t="s">
        <v>172</v>
      </c>
    </row>
    <row r="340" spans="1:65" s="13" customFormat="1">
      <c r="B340" s="222"/>
      <c r="C340" s="223"/>
      <c r="D340" s="224" t="s">
        <v>180</v>
      </c>
      <c r="E340" s="225" t="s">
        <v>1</v>
      </c>
      <c r="F340" s="226" t="s">
        <v>399</v>
      </c>
      <c r="G340" s="223"/>
      <c r="H340" s="225" t="s">
        <v>1</v>
      </c>
      <c r="I340" s="227"/>
      <c r="J340" s="223"/>
      <c r="K340" s="223"/>
      <c r="L340" s="228"/>
      <c r="M340" s="229"/>
      <c r="N340" s="230"/>
      <c r="O340" s="230"/>
      <c r="P340" s="230"/>
      <c r="Q340" s="230"/>
      <c r="R340" s="230"/>
      <c r="S340" s="230"/>
      <c r="T340" s="231"/>
      <c r="AT340" s="232" t="s">
        <v>180</v>
      </c>
      <c r="AU340" s="232" t="s">
        <v>83</v>
      </c>
      <c r="AV340" s="13" t="s">
        <v>81</v>
      </c>
      <c r="AW340" s="13" t="s">
        <v>30</v>
      </c>
      <c r="AX340" s="13" t="s">
        <v>73</v>
      </c>
      <c r="AY340" s="232" t="s">
        <v>172</v>
      </c>
    </row>
    <row r="341" spans="1:65" s="14" customFormat="1">
      <c r="B341" s="233"/>
      <c r="C341" s="234"/>
      <c r="D341" s="224" t="s">
        <v>180</v>
      </c>
      <c r="E341" s="235" t="s">
        <v>1</v>
      </c>
      <c r="F341" s="236" t="s">
        <v>434</v>
      </c>
      <c r="G341" s="234"/>
      <c r="H341" s="237">
        <v>6.24</v>
      </c>
      <c r="I341" s="238"/>
      <c r="J341" s="234"/>
      <c r="K341" s="234"/>
      <c r="L341" s="239"/>
      <c r="M341" s="240"/>
      <c r="N341" s="241"/>
      <c r="O341" s="241"/>
      <c r="P341" s="241"/>
      <c r="Q341" s="241"/>
      <c r="R341" s="241"/>
      <c r="S341" s="241"/>
      <c r="T341" s="242"/>
      <c r="AT341" s="243" t="s">
        <v>180</v>
      </c>
      <c r="AU341" s="243" t="s">
        <v>83</v>
      </c>
      <c r="AV341" s="14" t="s">
        <v>83</v>
      </c>
      <c r="AW341" s="14" t="s">
        <v>30</v>
      </c>
      <c r="AX341" s="14" t="s">
        <v>73</v>
      </c>
      <c r="AY341" s="243" t="s">
        <v>172</v>
      </c>
    </row>
    <row r="342" spans="1:65" s="15" customFormat="1">
      <c r="B342" s="244"/>
      <c r="C342" s="245"/>
      <c r="D342" s="224" t="s">
        <v>180</v>
      </c>
      <c r="E342" s="246" t="s">
        <v>1</v>
      </c>
      <c r="F342" s="247" t="s">
        <v>186</v>
      </c>
      <c r="G342" s="245"/>
      <c r="H342" s="248">
        <v>6.24</v>
      </c>
      <c r="I342" s="249"/>
      <c r="J342" s="245"/>
      <c r="K342" s="245"/>
      <c r="L342" s="250"/>
      <c r="M342" s="251"/>
      <c r="N342" s="252"/>
      <c r="O342" s="252"/>
      <c r="P342" s="252"/>
      <c r="Q342" s="252"/>
      <c r="R342" s="252"/>
      <c r="S342" s="252"/>
      <c r="T342" s="253"/>
      <c r="AT342" s="254" t="s">
        <v>180</v>
      </c>
      <c r="AU342" s="254" t="s">
        <v>83</v>
      </c>
      <c r="AV342" s="15" t="s">
        <v>179</v>
      </c>
      <c r="AW342" s="15" t="s">
        <v>30</v>
      </c>
      <c r="AX342" s="15" t="s">
        <v>81</v>
      </c>
      <c r="AY342" s="254" t="s">
        <v>172</v>
      </c>
    </row>
    <row r="343" spans="1:65" s="2" customFormat="1" ht="16.5" customHeight="1">
      <c r="A343" s="35"/>
      <c r="B343" s="36"/>
      <c r="C343" s="209" t="s">
        <v>301</v>
      </c>
      <c r="D343" s="209" t="s">
        <v>174</v>
      </c>
      <c r="E343" s="210" t="s">
        <v>435</v>
      </c>
      <c r="F343" s="211" t="s">
        <v>436</v>
      </c>
      <c r="G343" s="212" t="s">
        <v>245</v>
      </c>
      <c r="H343" s="213">
        <v>18.23</v>
      </c>
      <c r="I343" s="214"/>
      <c r="J343" s="215">
        <f>ROUND(I343*H343,2)</f>
        <v>0</v>
      </c>
      <c r="K343" s="211" t="s">
        <v>1</v>
      </c>
      <c r="L343" s="40"/>
      <c r="M343" s="216" t="s">
        <v>1</v>
      </c>
      <c r="N343" s="217" t="s">
        <v>38</v>
      </c>
      <c r="O343" s="72"/>
      <c r="P343" s="218">
        <f>O343*H343</f>
        <v>0</v>
      </c>
      <c r="Q343" s="218">
        <v>0</v>
      </c>
      <c r="R343" s="218">
        <f>Q343*H343</f>
        <v>0</v>
      </c>
      <c r="S343" s="218">
        <v>0</v>
      </c>
      <c r="T343" s="219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20" t="s">
        <v>179</v>
      </c>
      <c r="AT343" s="220" t="s">
        <v>174</v>
      </c>
      <c r="AU343" s="220" t="s">
        <v>83</v>
      </c>
      <c r="AY343" s="18" t="s">
        <v>172</v>
      </c>
      <c r="BE343" s="221">
        <f>IF(N343="základní",J343,0)</f>
        <v>0</v>
      </c>
      <c r="BF343" s="221">
        <f>IF(N343="snížená",J343,0)</f>
        <v>0</v>
      </c>
      <c r="BG343" s="221">
        <f>IF(N343="zákl. přenesená",J343,0)</f>
        <v>0</v>
      </c>
      <c r="BH343" s="221">
        <f>IF(N343="sníž. přenesená",J343,0)</f>
        <v>0</v>
      </c>
      <c r="BI343" s="221">
        <f>IF(N343="nulová",J343,0)</f>
        <v>0</v>
      </c>
      <c r="BJ343" s="18" t="s">
        <v>81</v>
      </c>
      <c r="BK343" s="221">
        <f>ROUND(I343*H343,2)</f>
        <v>0</v>
      </c>
      <c r="BL343" s="18" t="s">
        <v>179</v>
      </c>
      <c r="BM343" s="220" t="s">
        <v>437</v>
      </c>
    </row>
    <row r="344" spans="1:65" s="12" customFormat="1" ht="22.9" customHeight="1">
      <c r="B344" s="193"/>
      <c r="C344" s="194"/>
      <c r="D344" s="195" t="s">
        <v>72</v>
      </c>
      <c r="E344" s="207" t="s">
        <v>438</v>
      </c>
      <c r="F344" s="207" t="s">
        <v>439</v>
      </c>
      <c r="G344" s="194"/>
      <c r="H344" s="194"/>
      <c r="I344" s="197"/>
      <c r="J344" s="208">
        <f>BK344</f>
        <v>0</v>
      </c>
      <c r="K344" s="194"/>
      <c r="L344" s="199"/>
      <c r="M344" s="200"/>
      <c r="N344" s="201"/>
      <c r="O344" s="201"/>
      <c r="P344" s="202">
        <f>SUM(P345:P366)</f>
        <v>0</v>
      </c>
      <c r="Q344" s="201"/>
      <c r="R344" s="202">
        <f>SUM(R345:R366)</f>
        <v>8.4620686599999999</v>
      </c>
      <c r="S344" s="201"/>
      <c r="T344" s="203">
        <f>SUM(T345:T366)</f>
        <v>0</v>
      </c>
      <c r="AR344" s="204" t="s">
        <v>81</v>
      </c>
      <c r="AT344" s="205" t="s">
        <v>72</v>
      </c>
      <c r="AU344" s="205" t="s">
        <v>81</v>
      </c>
      <c r="AY344" s="204" t="s">
        <v>172</v>
      </c>
      <c r="BK344" s="206">
        <f>SUM(BK345:BK366)</f>
        <v>0</v>
      </c>
    </row>
    <row r="345" spans="1:65" s="2" customFormat="1" ht="21.75" customHeight="1">
      <c r="A345" s="35"/>
      <c r="B345" s="36"/>
      <c r="C345" s="209" t="s">
        <v>440</v>
      </c>
      <c r="D345" s="209" t="s">
        <v>174</v>
      </c>
      <c r="E345" s="210" t="s">
        <v>441</v>
      </c>
      <c r="F345" s="211" t="s">
        <v>442</v>
      </c>
      <c r="G345" s="212" t="s">
        <v>177</v>
      </c>
      <c r="H345" s="213">
        <v>3.0779999999999998</v>
      </c>
      <c r="I345" s="214"/>
      <c r="J345" s="215">
        <f>ROUND(I345*H345,2)</f>
        <v>0</v>
      </c>
      <c r="K345" s="211" t="s">
        <v>178</v>
      </c>
      <c r="L345" s="40"/>
      <c r="M345" s="216" t="s">
        <v>1</v>
      </c>
      <c r="N345" s="217" t="s">
        <v>38</v>
      </c>
      <c r="O345" s="72"/>
      <c r="P345" s="218">
        <f>O345*H345</f>
        <v>0</v>
      </c>
      <c r="Q345" s="218">
        <v>2.45329</v>
      </c>
      <c r="R345" s="218">
        <f>Q345*H345</f>
        <v>7.5512266199999996</v>
      </c>
      <c r="S345" s="218">
        <v>0</v>
      </c>
      <c r="T345" s="219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20" t="s">
        <v>179</v>
      </c>
      <c r="AT345" s="220" t="s">
        <v>174</v>
      </c>
      <c r="AU345" s="220" t="s">
        <v>83</v>
      </c>
      <c r="AY345" s="18" t="s">
        <v>172</v>
      </c>
      <c r="BE345" s="221">
        <f>IF(N345="základní",J345,0)</f>
        <v>0</v>
      </c>
      <c r="BF345" s="221">
        <f>IF(N345="snížená",J345,0)</f>
        <v>0</v>
      </c>
      <c r="BG345" s="221">
        <f>IF(N345="zákl. přenesená",J345,0)</f>
        <v>0</v>
      </c>
      <c r="BH345" s="221">
        <f>IF(N345="sníž. přenesená",J345,0)</f>
        <v>0</v>
      </c>
      <c r="BI345" s="221">
        <f>IF(N345="nulová",J345,0)</f>
        <v>0</v>
      </c>
      <c r="BJ345" s="18" t="s">
        <v>81</v>
      </c>
      <c r="BK345" s="221">
        <f>ROUND(I345*H345,2)</f>
        <v>0</v>
      </c>
      <c r="BL345" s="18" t="s">
        <v>179</v>
      </c>
      <c r="BM345" s="220" t="s">
        <v>443</v>
      </c>
    </row>
    <row r="346" spans="1:65" s="13" customFormat="1">
      <c r="B346" s="222"/>
      <c r="C346" s="223"/>
      <c r="D346" s="224" t="s">
        <v>180</v>
      </c>
      <c r="E346" s="225" t="s">
        <v>1</v>
      </c>
      <c r="F346" s="226" t="s">
        <v>444</v>
      </c>
      <c r="G346" s="223"/>
      <c r="H346" s="225" t="s">
        <v>1</v>
      </c>
      <c r="I346" s="227"/>
      <c r="J346" s="223"/>
      <c r="K346" s="223"/>
      <c r="L346" s="228"/>
      <c r="M346" s="229"/>
      <c r="N346" s="230"/>
      <c r="O346" s="230"/>
      <c r="P346" s="230"/>
      <c r="Q346" s="230"/>
      <c r="R346" s="230"/>
      <c r="S346" s="230"/>
      <c r="T346" s="231"/>
      <c r="AT346" s="232" t="s">
        <v>180</v>
      </c>
      <c r="AU346" s="232" t="s">
        <v>83</v>
      </c>
      <c r="AV346" s="13" t="s">
        <v>81</v>
      </c>
      <c r="AW346" s="13" t="s">
        <v>30</v>
      </c>
      <c r="AX346" s="13" t="s">
        <v>73</v>
      </c>
      <c r="AY346" s="232" t="s">
        <v>172</v>
      </c>
    </row>
    <row r="347" spans="1:65" s="13" customFormat="1">
      <c r="B347" s="222"/>
      <c r="C347" s="223"/>
      <c r="D347" s="224" t="s">
        <v>180</v>
      </c>
      <c r="E347" s="225" t="s">
        <v>1</v>
      </c>
      <c r="F347" s="226" t="s">
        <v>445</v>
      </c>
      <c r="G347" s="223"/>
      <c r="H347" s="225" t="s">
        <v>1</v>
      </c>
      <c r="I347" s="227"/>
      <c r="J347" s="223"/>
      <c r="K347" s="223"/>
      <c r="L347" s="228"/>
      <c r="M347" s="229"/>
      <c r="N347" s="230"/>
      <c r="O347" s="230"/>
      <c r="P347" s="230"/>
      <c r="Q347" s="230"/>
      <c r="R347" s="230"/>
      <c r="S347" s="230"/>
      <c r="T347" s="231"/>
      <c r="AT347" s="232" t="s">
        <v>180</v>
      </c>
      <c r="AU347" s="232" t="s">
        <v>83</v>
      </c>
      <c r="AV347" s="13" t="s">
        <v>81</v>
      </c>
      <c r="AW347" s="13" t="s">
        <v>30</v>
      </c>
      <c r="AX347" s="13" t="s">
        <v>73</v>
      </c>
      <c r="AY347" s="232" t="s">
        <v>172</v>
      </c>
    </row>
    <row r="348" spans="1:65" s="14" customFormat="1">
      <c r="B348" s="233"/>
      <c r="C348" s="234"/>
      <c r="D348" s="224" t="s">
        <v>180</v>
      </c>
      <c r="E348" s="235" t="s">
        <v>1</v>
      </c>
      <c r="F348" s="236" t="s">
        <v>446</v>
      </c>
      <c r="G348" s="234"/>
      <c r="H348" s="237">
        <v>1.212</v>
      </c>
      <c r="I348" s="238"/>
      <c r="J348" s="234"/>
      <c r="K348" s="234"/>
      <c r="L348" s="239"/>
      <c r="M348" s="240"/>
      <c r="N348" s="241"/>
      <c r="O348" s="241"/>
      <c r="P348" s="241"/>
      <c r="Q348" s="241"/>
      <c r="R348" s="241"/>
      <c r="S348" s="241"/>
      <c r="T348" s="242"/>
      <c r="AT348" s="243" t="s">
        <v>180</v>
      </c>
      <c r="AU348" s="243" t="s">
        <v>83</v>
      </c>
      <c r="AV348" s="14" t="s">
        <v>83</v>
      </c>
      <c r="AW348" s="14" t="s">
        <v>30</v>
      </c>
      <c r="AX348" s="14" t="s">
        <v>73</v>
      </c>
      <c r="AY348" s="243" t="s">
        <v>172</v>
      </c>
    </row>
    <row r="349" spans="1:65" s="13" customFormat="1">
      <c r="B349" s="222"/>
      <c r="C349" s="223"/>
      <c r="D349" s="224" t="s">
        <v>180</v>
      </c>
      <c r="E349" s="225" t="s">
        <v>1</v>
      </c>
      <c r="F349" s="226" t="s">
        <v>447</v>
      </c>
      <c r="G349" s="223"/>
      <c r="H349" s="225" t="s">
        <v>1</v>
      </c>
      <c r="I349" s="227"/>
      <c r="J349" s="223"/>
      <c r="K349" s="223"/>
      <c r="L349" s="228"/>
      <c r="M349" s="229"/>
      <c r="N349" s="230"/>
      <c r="O349" s="230"/>
      <c r="P349" s="230"/>
      <c r="Q349" s="230"/>
      <c r="R349" s="230"/>
      <c r="S349" s="230"/>
      <c r="T349" s="231"/>
      <c r="AT349" s="232" t="s">
        <v>180</v>
      </c>
      <c r="AU349" s="232" t="s">
        <v>83</v>
      </c>
      <c r="AV349" s="13" t="s">
        <v>81</v>
      </c>
      <c r="AW349" s="13" t="s">
        <v>30</v>
      </c>
      <c r="AX349" s="13" t="s">
        <v>73</v>
      </c>
      <c r="AY349" s="232" t="s">
        <v>172</v>
      </c>
    </row>
    <row r="350" spans="1:65" s="14" customFormat="1">
      <c r="B350" s="233"/>
      <c r="C350" s="234"/>
      <c r="D350" s="224" t="s">
        <v>180</v>
      </c>
      <c r="E350" s="235" t="s">
        <v>1</v>
      </c>
      <c r="F350" s="236" t="s">
        <v>448</v>
      </c>
      <c r="G350" s="234"/>
      <c r="H350" s="237">
        <v>1.8660000000000001</v>
      </c>
      <c r="I350" s="238"/>
      <c r="J350" s="234"/>
      <c r="K350" s="234"/>
      <c r="L350" s="239"/>
      <c r="M350" s="240"/>
      <c r="N350" s="241"/>
      <c r="O350" s="241"/>
      <c r="P350" s="241"/>
      <c r="Q350" s="241"/>
      <c r="R350" s="241"/>
      <c r="S350" s="241"/>
      <c r="T350" s="242"/>
      <c r="AT350" s="243" t="s">
        <v>180</v>
      </c>
      <c r="AU350" s="243" t="s">
        <v>83</v>
      </c>
      <c r="AV350" s="14" t="s">
        <v>83</v>
      </c>
      <c r="AW350" s="14" t="s">
        <v>30</v>
      </c>
      <c r="AX350" s="14" t="s">
        <v>73</v>
      </c>
      <c r="AY350" s="243" t="s">
        <v>172</v>
      </c>
    </row>
    <row r="351" spans="1:65" s="15" customFormat="1">
      <c r="B351" s="244"/>
      <c r="C351" s="245"/>
      <c r="D351" s="224" t="s">
        <v>180</v>
      </c>
      <c r="E351" s="246" t="s">
        <v>1</v>
      </c>
      <c r="F351" s="247" t="s">
        <v>186</v>
      </c>
      <c r="G351" s="245"/>
      <c r="H351" s="248">
        <v>3.0780000000000003</v>
      </c>
      <c r="I351" s="249"/>
      <c r="J351" s="245"/>
      <c r="K351" s="245"/>
      <c r="L351" s="250"/>
      <c r="M351" s="251"/>
      <c r="N351" s="252"/>
      <c r="O351" s="252"/>
      <c r="P351" s="252"/>
      <c r="Q351" s="252"/>
      <c r="R351" s="252"/>
      <c r="S351" s="252"/>
      <c r="T351" s="253"/>
      <c r="AT351" s="254" t="s">
        <v>180</v>
      </c>
      <c r="AU351" s="254" t="s">
        <v>83</v>
      </c>
      <c r="AV351" s="15" t="s">
        <v>179</v>
      </c>
      <c r="AW351" s="15" t="s">
        <v>30</v>
      </c>
      <c r="AX351" s="15" t="s">
        <v>81</v>
      </c>
      <c r="AY351" s="254" t="s">
        <v>172</v>
      </c>
    </row>
    <row r="352" spans="1:65" s="2" customFormat="1" ht="21.75" customHeight="1">
      <c r="A352" s="35"/>
      <c r="B352" s="36"/>
      <c r="C352" s="209" t="s">
        <v>305</v>
      </c>
      <c r="D352" s="209" t="s">
        <v>174</v>
      </c>
      <c r="E352" s="210" t="s">
        <v>449</v>
      </c>
      <c r="F352" s="211" t="s">
        <v>450</v>
      </c>
      <c r="G352" s="212" t="s">
        <v>177</v>
      </c>
      <c r="H352" s="213">
        <v>3.0779999999999998</v>
      </c>
      <c r="I352" s="214"/>
      <c r="J352" s="215">
        <f>ROUND(I352*H352,2)</f>
        <v>0</v>
      </c>
      <c r="K352" s="211" t="s">
        <v>178</v>
      </c>
      <c r="L352" s="40"/>
      <c r="M352" s="216" t="s">
        <v>1</v>
      </c>
      <c r="N352" s="217" t="s">
        <v>38</v>
      </c>
      <c r="O352" s="72"/>
      <c r="P352" s="218">
        <f>O352*H352</f>
        <v>0</v>
      </c>
      <c r="Q352" s="218">
        <v>0</v>
      </c>
      <c r="R352" s="218">
        <f>Q352*H352</f>
        <v>0</v>
      </c>
      <c r="S352" s="218">
        <v>0</v>
      </c>
      <c r="T352" s="219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220" t="s">
        <v>179</v>
      </c>
      <c r="AT352" s="220" t="s">
        <v>174</v>
      </c>
      <c r="AU352" s="220" t="s">
        <v>83</v>
      </c>
      <c r="AY352" s="18" t="s">
        <v>172</v>
      </c>
      <c r="BE352" s="221">
        <f>IF(N352="základní",J352,0)</f>
        <v>0</v>
      </c>
      <c r="BF352" s="221">
        <f>IF(N352="snížená",J352,0)</f>
        <v>0</v>
      </c>
      <c r="BG352" s="221">
        <f>IF(N352="zákl. přenesená",J352,0)</f>
        <v>0</v>
      </c>
      <c r="BH352" s="221">
        <f>IF(N352="sníž. přenesená",J352,0)</f>
        <v>0</v>
      </c>
      <c r="BI352" s="221">
        <f>IF(N352="nulová",J352,0)</f>
        <v>0</v>
      </c>
      <c r="BJ352" s="18" t="s">
        <v>81</v>
      </c>
      <c r="BK352" s="221">
        <f>ROUND(I352*H352,2)</f>
        <v>0</v>
      </c>
      <c r="BL352" s="18" t="s">
        <v>179</v>
      </c>
      <c r="BM352" s="220" t="s">
        <v>451</v>
      </c>
    </row>
    <row r="353" spans="1:65" s="2" customFormat="1" ht="16.5" customHeight="1">
      <c r="A353" s="35"/>
      <c r="B353" s="36"/>
      <c r="C353" s="209" t="s">
        <v>452</v>
      </c>
      <c r="D353" s="209" t="s">
        <v>174</v>
      </c>
      <c r="E353" s="210" t="s">
        <v>453</v>
      </c>
      <c r="F353" s="211" t="s">
        <v>454</v>
      </c>
      <c r="G353" s="212" t="s">
        <v>222</v>
      </c>
      <c r="H353" s="213">
        <v>0.08</v>
      </c>
      <c r="I353" s="214"/>
      <c r="J353" s="215">
        <f>ROUND(I353*H353,2)</f>
        <v>0</v>
      </c>
      <c r="K353" s="211" t="s">
        <v>178</v>
      </c>
      <c r="L353" s="40"/>
      <c r="M353" s="216" t="s">
        <v>1</v>
      </c>
      <c r="N353" s="217" t="s">
        <v>38</v>
      </c>
      <c r="O353" s="72"/>
      <c r="P353" s="218">
        <f>O353*H353</f>
        <v>0</v>
      </c>
      <c r="Q353" s="218">
        <v>1.06277</v>
      </c>
      <c r="R353" s="218">
        <f>Q353*H353</f>
        <v>8.5021600000000003E-2</v>
      </c>
      <c r="S353" s="218">
        <v>0</v>
      </c>
      <c r="T353" s="219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20" t="s">
        <v>179</v>
      </c>
      <c r="AT353" s="220" t="s">
        <v>174</v>
      </c>
      <c r="AU353" s="220" t="s">
        <v>83</v>
      </c>
      <c r="AY353" s="18" t="s">
        <v>172</v>
      </c>
      <c r="BE353" s="221">
        <f>IF(N353="základní",J353,0)</f>
        <v>0</v>
      </c>
      <c r="BF353" s="221">
        <f>IF(N353="snížená",J353,0)</f>
        <v>0</v>
      </c>
      <c r="BG353" s="221">
        <f>IF(N353="zákl. přenesená",J353,0)</f>
        <v>0</v>
      </c>
      <c r="BH353" s="221">
        <f>IF(N353="sníž. přenesená",J353,0)</f>
        <v>0</v>
      </c>
      <c r="BI353" s="221">
        <f>IF(N353="nulová",J353,0)</f>
        <v>0</v>
      </c>
      <c r="BJ353" s="18" t="s">
        <v>81</v>
      </c>
      <c r="BK353" s="221">
        <f>ROUND(I353*H353,2)</f>
        <v>0</v>
      </c>
      <c r="BL353" s="18" t="s">
        <v>179</v>
      </c>
      <c r="BM353" s="220" t="s">
        <v>455</v>
      </c>
    </row>
    <row r="354" spans="1:65" s="13" customFormat="1">
      <c r="B354" s="222"/>
      <c r="C354" s="223"/>
      <c r="D354" s="224" t="s">
        <v>180</v>
      </c>
      <c r="E354" s="225" t="s">
        <v>1</v>
      </c>
      <c r="F354" s="226" t="s">
        <v>444</v>
      </c>
      <c r="G354" s="223"/>
      <c r="H354" s="225" t="s">
        <v>1</v>
      </c>
      <c r="I354" s="227"/>
      <c r="J354" s="223"/>
      <c r="K354" s="223"/>
      <c r="L354" s="228"/>
      <c r="M354" s="229"/>
      <c r="N354" s="230"/>
      <c r="O354" s="230"/>
      <c r="P354" s="230"/>
      <c r="Q354" s="230"/>
      <c r="R354" s="230"/>
      <c r="S354" s="230"/>
      <c r="T354" s="231"/>
      <c r="AT354" s="232" t="s">
        <v>180</v>
      </c>
      <c r="AU354" s="232" t="s">
        <v>83</v>
      </c>
      <c r="AV354" s="13" t="s">
        <v>81</v>
      </c>
      <c r="AW354" s="13" t="s">
        <v>30</v>
      </c>
      <c r="AX354" s="13" t="s">
        <v>73</v>
      </c>
      <c r="AY354" s="232" t="s">
        <v>172</v>
      </c>
    </row>
    <row r="355" spans="1:65" s="13" customFormat="1">
      <c r="B355" s="222"/>
      <c r="C355" s="223"/>
      <c r="D355" s="224" t="s">
        <v>180</v>
      </c>
      <c r="E355" s="225" t="s">
        <v>1</v>
      </c>
      <c r="F355" s="226" t="s">
        <v>445</v>
      </c>
      <c r="G355" s="223"/>
      <c r="H355" s="225" t="s">
        <v>1</v>
      </c>
      <c r="I355" s="227"/>
      <c r="J355" s="223"/>
      <c r="K355" s="223"/>
      <c r="L355" s="228"/>
      <c r="M355" s="229"/>
      <c r="N355" s="230"/>
      <c r="O355" s="230"/>
      <c r="P355" s="230"/>
      <c r="Q355" s="230"/>
      <c r="R355" s="230"/>
      <c r="S355" s="230"/>
      <c r="T355" s="231"/>
      <c r="AT355" s="232" t="s">
        <v>180</v>
      </c>
      <c r="AU355" s="232" t="s">
        <v>83</v>
      </c>
      <c r="AV355" s="13" t="s">
        <v>81</v>
      </c>
      <c r="AW355" s="13" t="s">
        <v>30</v>
      </c>
      <c r="AX355" s="13" t="s">
        <v>73</v>
      </c>
      <c r="AY355" s="232" t="s">
        <v>172</v>
      </c>
    </row>
    <row r="356" spans="1:65" s="14" customFormat="1">
      <c r="B356" s="233"/>
      <c r="C356" s="234"/>
      <c r="D356" s="224" t="s">
        <v>180</v>
      </c>
      <c r="E356" s="235" t="s">
        <v>1</v>
      </c>
      <c r="F356" s="236" t="s">
        <v>456</v>
      </c>
      <c r="G356" s="234"/>
      <c r="H356" s="237">
        <v>3.6999999999999998E-2</v>
      </c>
      <c r="I356" s="238"/>
      <c r="J356" s="234"/>
      <c r="K356" s="234"/>
      <c r="L356" s="239"/>
      <c r="M356" s="240"/>
      <c r="N356" s="241"/>
      <c r="O356" s="241"/>
      <c r="P356" s="241"/>
      <c r="Q356" s="241"/>
      <c r="R356" s="241"/>
      <c r="S356" s="241"/>
      <c r="T356" s="242"/>
      <c r="AT356" s="243" t="s">
        <v>180</v>
      </c>
      <c r="AU356" s="243" t="s">
        <v>83</v>
      </c>
      <c r="AV356" s="14" t="s">
        <v>83</v>
      </c>
      <c r="AW356" s="14" t="s">
        <v>30</v>
      </c>
      <c r="AX356" s="14" t="s">
        <v>73</v>
      </c>
      <c r="AY356" s="243" t="s">
        <v>172</v>
      </c>
    </row>
    <row r="357" spans="1:65" s="13" customFormat="1">
      <c r="B357" s="222"/>
      <c r="C357" s="223"/>
      <c r="D357" s="224" t="s">
        <v>180</v>
      </c>
      <c r="E357" s="225" t="s">
        <v>1</v>
      </c>
      <c r="F357" s="226" t="s">
        <v>447</v>
      </c>
      <c r="G357" s="223"/>
      <c r="H357" s="225" t="s">
        <v>1</v>
      </c>
      <c r="I357" s="227"/>
      <c r="J357" s="223"/>
      <c r="K357" s="223"/>
      <c r="L357" s="228"/>
      <c r="M357" s="229"/>
      <c r="N357" s="230"/>
      <c r="O357" s="230"/>
      <c r="P357" s="230"/>
      <c r="Q357" s="230"/>
      <c r="R357" s="230"/>
      <c r="S357" s="230"/>
      <c r="T357" s="231"/>
      <c r="AT357" s="232" t="s">
        <v>180</v>
      </c>
      <c r="AU357" s="232" t="s">
        <v>83</v>
      </c>
      <c r="AV357" s="13" t="s">
        <v>81</v>
      </c>
      <c r="AW357" s="13" t="s">
        <v>30</v>
      </c>
      <c r="AX357" s="13" t="s">
        <v>73</v>
      </c>
      <c r="AY357" s="232" t="s">
        <v>172</v>
      </c>
    </row>
    <row r="358" spans="1:65" s="14" customFormat="1">
      <c r="B358" s="233"/>
      <c r="C358" s="234"/>
      <c r="D358" s="224" t="s">
        <v>180</v>
      </c>
      <c r="E358" s="235" t="s">
        <v>1</v>
      </c>
      <c r="F358" s="236" t="s">
        <v>457</v>
      </c>
      <c r="G358" s="234"/>
      <c r="H358" s="237">
        <v>4.2999999999999997E-2</v>
      </c>
      <c r="I358" s="238"/>
      <c r="J358" s="234"/>
      <c r="K358" s="234"/>
      <c r="L358" s="239"/>
      <c r="M358" s="240"/>
      <c r="N358" s="241"/>
      <c r="O358" s="241"/>
      <c r="P358" s="241"/>
      <c r="Q358" s="241"/>
      <c r="R358" s="241"/>
      <c r="S358" s="241"/>
      <c r="T358" s="242"/>
      <c r="AT358" s="243" t="s">
        <v>180</v>
      </c>
      <c r="AU358" s="243" t="s">
        <v>83</v>
      </c>
      <c r="AV358" s="14" t="s">
        <v>83</v>
      </c>
      <c r="AW358" s="14" t="s">
        <v>30</v>
      </c>
      <c r="AX358" s="14" t="s">
        <v>73</v>
      </c>
      <c r="AY358" s="243" t="s">
        <v>172</v>
      </c>
    </row>
    <row r="359" spans="1:65" s="15" customFormat="1">
      <c r="B359" s="244"/>
      <c r="C359" s="245"/>
      <c r="D359" s="224" t="s">
        <v>180</v>
      </c>
      <c r="E359" s="246" t="s">
        <v>1</v>
      </c>
      <c r="F359" s="247" t="s">
        <v>186</v>
      </c>
      <c r="G359" s="245"/>
      <c r="H359" s="248">
        <v>7.9999999999999988E-2</v>
      </c>
      <c r="I359" s="249"/>
      <c r="J359" s="245"/>
      <c r="K359" s="245"/>
      <c r="L359" s="250"/>
      <c r="M359" s="251"/>
      <c r="N359" s="252"/>
      <c r="O359" s="252"/>
      <c r="P359" s="252"/>
      <c r="Q359" s="252"/>
      <c r="R359" s="252"/>
      <c r="S359" s="252"/>
      <c r="T359" s="253"/>
      <c r="AT359" s="254" t="s">
        <v>180</v>
      </c>
      <c r="AU359" s="254" t="s">
        <v>83</v>
      </c>
      <c r="AV359" s="15" t="s">
        <v>179</v>
      </c>
      <c r="AW359" s="15" t="s">
        <v>30</v>
      </c>
      <c r="AX359" s="15" t="s">
        <v>81</v>
      </c>
      <c r="AY359" s="254" t="s">
        <v>172</v>
      </c>
    </row>
    <row r="360" spans="1:65" s="2" customFormat="1" ht="21.75" customHeight="1">
      <c r="A360" s="35"/>
      <c r="B360" s="36"/>
      <c r="C360" s="209" t="s">
        <v>309</v>
      </c>
      <c r="D360" s="209" t="s">
        <v>174</v>
      </c>
      <c r="E360" s="210" t="s">
        <v>458</v>
      </c>
      <c r="F360" s="211" t="s">
        <v>459</v>
      </c>
      <c r="G360" s="212" t="s">
        <v>177</v>
      </c>
      <c r="H360" s="213">
        <v>0.36599999999999999</v>
      </c>
      <c r="I360" s="214"/>
      <c r="J360" s="215">
        <f>ROUND(I360*H360,2)</f>
        <v>0</v>
      </c>
      <c r="K360" s="211" t="s">
        <v>178</v>
      </c>
      <c r="L360" s="40"/>
      <c r="M360" s="216" t="s">
        <v>1</v>
      </c>
      <c r="N360" s="217" t="s">
        <v>38</v>
      </c>
      <c r="O360" s="72"/>
      <c r="P360" s="218">
        <f>O360*H360</f>
        <v>0</v>
      </c>
      <c r="Q360" s="218">
        <v>2.2563399999999998</v>
      </c>
      <c r="R360" s="218">
        <f>Q360*H360</f>
        <v>0.82582043999999988</v>
      </c>
      <c r="S360" s="218">
        <v>0</v>
      </c>
      <c r="T360" s="219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220" t="s">
        <v>179</v>
      </c>
      <c r="AT360" s="220" t="s">
        <v>174</v>
      </c>
      <c r="AU360" s="220" t="s">
        <v>83</v>
      </c>
      <c r="AY360" s="18" t="s">
        <v>172</v>
      </c>
      <c r="BE360" s="221">
        <f>IF(N360="základní",J360,0)</f>
        <v>0</v>
      </c>
      <c r="BF360" s="221">
        <f>IF(N360="snížená",J360,0)</f>
        <v>0</v>
      </c>
      <c r="BG360" s="221">
        <f>IF(N360="zákl. přenesená",J360,0)</f>
        <v>0</v>
      </c>
      <c r="BH360" s="221">
        <f>IF(N360="sníž. přenesená",J360,0)</f>
        <v>0</v>
      </c>
      <c r="BI360" s="221">
        <f>IF(N360="nulová",J360,0)</f>
        <v>0</v>
      </c>
      <c r="BJ360" s="18" t="s">
        <v>81</v>
      </c>
      <c r="BK360" s="221">
        <f>ROUND(I360*H360,2)</f>
        <v>0</v>
      </c>
      <c r="BL360" s="18" t="s">
        <v>179</v>
      </c>
      <c r="BM360" s="220" t="s">
        <v>460</v>
      </c>
    </row>
    <row r="361" spans="1:65" s="13" customFormat="1">
      <c r="B361" s="222"/>
      <c r="C361" s="223"/>
      <c r="D361" s="224" t="s">
        <v>180</v>
      </c>
      <c r="E361" s="225" t="s">
        <v>1</v>
      </c>
      <c r="F361" s="226" t="s">
        <v>461</v>
      </c>
      <c r="G361" s="223"/>
      <c r="H361" s="225" t="s">
        <v>1</v>
      </c>
      <c r="I361" s="227"/>
      <c r="J361" s="223"/>
      <c r="K361" s="223"/>
      <c r="L361" s="228"/>
      <c r="M361" s="229"/>
      <c r="N361" s="230"/>
      <c r="O361" s="230"/>
      <c r="P361" s="230"/>
      <c r="Q361" s="230"/>
      <c r="R361" s="230"/>
      <c r="S361" s="230"/>
      <c r="T361" s="231"/>
      <c r="AT361" s="232" t="s">
        <v>180</v>
      </c>
      <c r="AU361" s="232" t="s">
        <v>83</v>
      </c>
      <c r="AV361" s="13" t="s">
        <v>81</v>
      </c>
      <c r="AW361" s="13" t="s">
        <v>30</v>
      </c>
      <c r="AX361" s="13" t="s">
        <v>73</v>
      </c>
      <c r="AY361" s="232" t="s">
        <v>172</v>
      </c>
    </row>
    <row r="362" spans="1:65" s="13" customFormat="1">
      <c r="B362" s="222"/>
      <c r="C362" s="223"/>
      <c r="D362" s="224" t="s">
        <v>180</v>
      </c>
      <c r="E362" s="225" t="s">
        <v>1</v>
      </c>
      <c r="F362" s="226" t="s">
        <v>274</v>
      </c>
      <c r="G362" s="223"/>
      <c r="H362" s="225" t="s">
        <v>1</v>
      </c>
      <c r="I362" s="227"/>
      <c r="J362" s="223"/>
      <c r="K362" s="223"/>
      <c r="L362" s="228"/>
      <c r="M362" s="229"/>
      <c r="N362" s="230"/>
      <c r="O362" s="230"/>
      <c r="P362" s="230"/>
      <c r="Q362" s="230"/>
      <c r="R362" s="230"/>
      <c r="S362" s="230"/>
      <c r="T362" s="231"/>
      <c r="AT362" s="232" t="s">
        <v>180</v>
      </c>
      <c r="AU362" s="232" t="s">
        <v>83</v>
      </c>
      <c r="AV362" s="13" t="s">
        <v>81</v>
      </c>
      <c r="AW362" s="13" t="s">
        <v>30</v>
      </c>
      <c r="AX362" s="13" t="s">
        <v>73</v>
      </c>
      <c r="AY362" s="232" t="s">
        <v>172</v>
      </c>
    </row>
    <row r="363" spans="1:65" s="14" customFormat="1">
      <c r="B363" s="233"/>
      <c r="C363" s="234"/>
      <c r="D363" s="224" t="s">
        <v>180</v>
      </c>
      <c r="E363" s="235" t="s">
        <v>1</v>
      </c>
      <c r="F363" s="236" t="s">
        <v>462</v>
      </c>
      <c r="G363" s="234"/>
      <c r="H363" s="237">
        <v>0.189</v>
      </c>
      <c r="I363" s="238"/>
      <c r="J363" s="234"/>
      <c r="K363" s="234"/>
      <c r="L363" s="239"/>
      <c r="M363" s="240"/>
      <c r="N363" s="241"/>
      <c r="O363" s="241"/>
      <c r="P363" s="241"/>
      <c r="Q363" s="241"/>
      <c r="R363" s="241"/>
      <c r="S363" s="241"/>
      <c r="T363" s="242"/>
      <c r="AT363" s="243" t="s">
        <v>180</v>
      </c>
      <c r="AU363" s="243" t="s">
        <v>83</v>
      </c>
      <c r="AV363" s="14" t="s">
        <v>83</v>
      </c>
      <c r="AW363" s="14" t="s">
        <v>30</v>
      </c>
      <c r="AX363" s="14" t="s">
        <v>73</v>
      </c>
      <c r="AY363" s="243" t="s">
        <v>172</v>
      </c>
    </row>
    <row r="364" spans="1:65" s="13" customFormat="1">
      <c r="B364" s="222"/>
      <c r="C364" s="223"/>
      <c r="D364" s="224" t="s">
        <v>180</v>
      </c>
      <c r="E364" s="225" t="s">
        <v>1</v>
      </c>
      <c r="F364" s="226" t="s">
        <v>348</v>
      </c>
      <c r="G364" s="223"/>
      <c r="H364" s="225" t="s">
        <v>1</v>
      </c>
      <c r="I364" s="227"/>
      <c r="J364" s="223"/>
      <c r="K364" s="223"/>
      <c r="L364" s="228"/>
      <c r="M364" s="229"/>
      <c r="N364" s="230"/>
      <c r="O364" s="230"/>
      <c r="P364" s="230"/>
      <c r="Q364" s="230"/>
      <c r="R364" s="230"/>
      <c r="S364" s="230"/>
      <c r="T364" s="231"/>
      <c r="AT364" s="232" t="s">
        <v>180</v>
      </c>
      <c r="AU364" s="232" t="s">
        <v>83</v>
      </c>
      <c r="AV364" s="13" t="s">
        <v>81</v>
      </c>
      <c r="AW364" s="13" t="s">
        <v>30</v>
      </c>
      <c r="AX364" s="13" t="s">
        <v>73</v>
      </c>
      <c r="AY364" s="232" t="s">
        <v>172</v>
      </c>
    </row>
    <row r="365" spans="1:65" s="14" customFormat="1">
      <c r="B365" s="233"/>
      <c r="C365" s="234"/>
      <c r="D365" s="224" t="s">
        <v>180</v>
      </c>
      <c r="E365" s="235" t="s">
        <v>1</v>
      </c>
      <c r="F365" s="236" t="s">
        <v>463</v>
      </c>
      <c r="G365" s="234"/>
      <c r="H365" s="237">
        <v>0.17699999999999999</v>
      </c>
      <c r="I365" s="238"/>
      <c r="J365" s="234"/>
      <c r="K365" s="234"/>
      <c r="L365" s="239"/>
      <c r="M365" s="240"/>
      <c r="N365" s="241"/>
      <c r="O365" s="241"/>
      <c r="P365" s="241"/>
      <c r="Q365" s="241"/>
      <c r="R365" s="241"/>
      <c r="S365" s="241"/>
      <c r="T365" s="242"/>
      <c r="AT365" s="243" t="s">
        <v>180</v>
      </c>
      <c r="AU365" s="243" t="s">
        <v>83</v>
      </c>
      <c r="AV365" s="14" t="s">
        <v>83</v>
      </c>
      <c r="AW365" s="14" t="s">
        <v>30</v>
      </c>
      <c r="AX365" s="14" t="s">
        <v>73</v>
      </c>
      <c r="AY365" s="243" t="s">
        <v>172</v>
      </c>
    </row>
    <row r="366" spans="1:65" s="15" customFormat="1">
      <c r="B366" s="244"/>
      <c r="C366" s="245"/>
      <c r="D366" s="224" t="s">
        <v>180</v>
      </c>
      <c r="E366" s="246" t="s">
        <v>1</v>
      </c>
      <c r="F366" s="247" t="s">
        <v>186</v>
      </c>
      <c r="G366" s="245"/>
      <c r="H366" s="248">
        <v>0.36599999999999999</v>
      </c>
      <c r="I366" s="249"/>
      <c r="J366" s="245"/>
      <c r="K366" s="245"/>
      <c r="L366" s="250"/>
      <c r="M366" s="251"/>
      <c r="N366" s="252"/>
      <c r="O366" s="252"/>
      <c r="P366" s="252"/>
      <c r="Q366" s="252"/>
      <c r="R366" s="252"/>
      <c r="S366" s="252"/>
      <c r="T366" s="253"/>
      <c r="AT366" s="254" t="s">
        <v>180</v>
      </c>
      <c r="AU366" s="254" t="s">
        <v>83</v>
      </c>
      <c r="AV366" s="15" t="s">
        <v>179</v>
      </c>
      <c r="AW366" s="15" t="s">
        <v>30</v>
      </c>
      <c r="AX366" s="15" t="s">
        <v>81</v>
      </c>
      <c r="AY366" s="254" t="s">
        <v>172</v>
      </c>
    </row>
    <row r="367" spans="1:65" s="12" customFormat="1" ht="22.9" customHeight="1">
      <c r="B367" s="193"/>
      <c r="C367" s="194"/>
      <c r="D367" s="195" t="s">
        <v>72</v>
      </c>
      <c r="E367" s="207" t="s">
        <v>464</v>
      </c>
      <c r="F367" s="207" t="s">
        <v>465</v>
      </c>
      <c r="G367" s="194"/>
      <c r="H367" s="194"/>
      <c r="I367" s="197"/>
      <c r="J367" s="208">
        <f>BK367</f>
        <v>0</v>
      </c>
      <c r="K367" s="194"/>
      <c r="L367" s="199"/>
      <c r="M367" s="200"/>
      <c r="N367" s="201"/>
      <c r="O367" s="201"/>
      <c r="P367" s="202">
        <f>SUM(P368:P403)</f>
        <v>0</v>
      </c>
      <c r="Q367" s="201"/>
      <c r="R367" s="202">
        <f>SUM(R368:R403)</f>
        <v>4.2537299999999993E-2</v>
      </c>
      <c r="S367" s="201"/>
      <c r="T367" s="203">
        <f>SUM(T368:T403)</f>
        <v>0</v>
      </c>
      <c r="AR367" s="204" t="s">
        <v>81</v>
      </c>
      <c r="AT367" s="205" t="s">
        <v>72</v>
      </c>
      <c r="AU367" s="205" t="s">
        <v>81</v>
      </c>
      <c r="AY367" s="204" t="s">
        <v>172</v>
      </c>
      <c r="BK367" s="206">
        <f>SUM(BK368:BK403)</f>
        <v>0</v>
      </c>
    </row>
    <row r="368" spans="1:65" s="2" customFormat="1" ht="21.75" customHeight="1">
      <c r="A368" s="35"/>
      <c r="B368" s="36"/>
      <c r="C368" s="209" t="s">
        <v>466</v>
      </c>
      <c r="D368" s="209" t="s">
        <v>174</v>
      </c>
      <c r="E368" s="210" t="s">
        <v>467</v>
      </c>
      <c r="F368" s="211" t="s">
        <v>468</v>
      </c>
      <c r="G368" s="212" t="s">
        <v>245</v>
      </c>
      <c r="H368" s="213">
        <v>40.866999999999997</v>
      </c>
      <c r="I368" s="214"/>
      <c r="J368" s="215">
        <f>ROUND(I368*H368,2)</f>
        <v>0</v>
      </c>
      <c r="K368" s="211" t="s">
        <v>178</v>
      </c>
      <c r="L368" s="40"/>
      <c r="M368" s="216" t="s">
        <v>1</v>
      </c>
      <c r="N368" s="217" t="s">
        <v>38</v>
      </c>
      <c r="O368" s="72"/>
      <c r="P368" s="218">
        <f>O368*H368</f>
        <v>0</v>
      </c>
      <c r="Q368" s="218">
        <v>0</v>
      </c>
      <c r="R368" s="218">
        <f>Q368*H368</f>
        <v>0</v>
      </c>
      <c r="S368" s="218">
        <v>0</v>
      </c>
      <c r="T368" s="219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220" t="s">
        <v>179</v>
      </c>
      <c r="AT368" s="220" t="s">
        <v>174</v>
      </c>
      <c r="AU368" s="220" t="s">
        <v>83</v>
      </c>
      <c r="AY368" s="18" t="s">
        <v>172</v>
      </c>
      <c r="BE368" s="221">
        <f>IF(N368="základní",J368,0)</f>
        <v>0</v>
      </c>
      <c r="BF368" s="221">
        <f>IF(N368="snížená",J368,0)</f>
        <v>0</v>
      </c>
      <c r="BG368" s="221">
        <f>IF(N368="zákl. přenesená",J368,0)</f>
        <v>0</v>
      </c>
      <c r="BH368" s="221">
        <f>IF(N368="sníž. přenesená",J368,0)</f>
        <v>0</v>
      </c>
      <c r="BI368" s="221">
        <f>IF(N368="nulová",J368,0)</f>
        <v>0</v>
      </c>
      <c r="BJ368" s="18" t="s">
        <v>81</v>
      </c>
      <c r="BK368" s="221">
        <f>ROUND(I368*H368,2)</f>
        <v>0</v>
      </c>
      <c r="BL368" s="18" t="s">
        <v>179</v>
      </c>
      <c r="BM368" s="220" t="s">
        <v>469</v>
      </c>
    </row>
    <row r="369" spans="1:65" s="13" customFormat="1">
      <c r="B369" s="222"/>
      <c r="C369" s="223"/>
      <c r="D369" s="224" t="s">
        <v>180</v>
      </c>
      <c r="E369" s="225" t="s">
        <v>1</v>
      </c>
      <c r="F369" s="226" t="s">
        <v>387</v>
      </c>
      <c r="G369" s="223"/>
      <c r="H369" s="225" t="s">
        <v>1</v>
      </c>
      <c r="I369" s="227"/>
      <c r="J369" s="223"/>
      <c r="K369" s="223"/>
      <c r="L369" s="228"/>
      <c r="M369" s="229"/>
      <c r="N369" s="230"/>
      <c r="O369" s="230"/>
      <c r="P369" s="230"/>
      <c r="Q369" s="230"/>
      <c r="R369" s="230"/>
      <c r="S369" s="230"/>
      <c r="T369" s="231"/>
      <c r="AT369" s="232" t="s">
        <v>180</v>
      </c>
      <c r="AU369" s="232" t="s">
        <v>83</v>
      </c>
      <c r="AV369" s="13" t="s">
        <v>81</v>
      </c>
      <c r="AW369" s="13" t="s">
        <v>30</v>
      </c>
      <c r="AX369" s="13" t="s">
        <v>73</v>
      </c>
      <c r="AY369" s="232" t="s">
        <v>172</v>
      </c>
    </row>
    <row r="370" spans="1:65" s="14" customFormat="1">
      <c r="B370" s="233"/>
      <c r="C370" s="234"/>
      <c r="D370" s="224" t="s">
        <v>180</v>
      </c>
      <c r="E370" s="235" t="s">
        <v>1</v>
      </c>
      <c r="F370" s="236" t="s">
        <v>470</v>
      </c>
      <c r="G370" s="234"/>
      <c r="H370" s="237">
        <v>40.866999999999997</v>
      </c>
      <c r="I370" s="238"/>
      <c r="J370" s="234"/>
      <c r="K370" s="234"/>
      <c r="L370" s="239"/>
      <c r="M370" s="240"/>
      <c r="N370" s="241"/>
      <c r="O370" s="241"/>
      <c r="P370" s="241"/>
      <c r="Q370" s="241"/>
      <c r="R370" s="241"/>
      <c r="S370" s="241"/>
      <c r="T370" s="242"/>
      <c r="AT370" s="243" t="s">
        <v>180</v>
      </c>
      <c r="AU370" s="243" t="s">
        <v>83</v>
      </c>
      <c r="AV370" s="14" t="s">
        <v>83</v>
      </c>
      <c r="AW370" s="14" t="s">
        <v>30</v>
      </c>
      <c r="AX370" s="14" t="s">
        <v>73</v>
      </c>
      <c r="AY370" s="243" t="s">
        <v>172</v>
      </c>
    </row>
    <row r="371" spans="1:65" s="15" customFormat="1">
      <c r="B371" s="244"/>
      <c r="C371" s="245"/>
      <c r="D371" s="224" t="s">
        <v>180</v>
      </c>
      <c r="E371" s="246" t="s">
        <v>1</v>
      </c>
      <c r="F371" s="247" t="s">
        <v>186</v>
      </c>
      <c r="G371" s="245"/>
      <c r="H371" s="248">
        <v>40.866999999999997</v>
      </c>
      <c r="I371" s="249"/>
      <c r="J371" s="245"/>
      <c r="K371" s="245"/>
      <c r="L371" s="250"/>
      <c r="M371" s="251"/>
      <c r="N371" s="252"/>
      <c r="O371" s="252"/>
      <c r="P371" s="252"/>
      <c r="Q371" s="252"/>
      <c r="R371" s="252"/>
      <c r="S371" s="252"/>
      <c r="T371" s="253"/>
      <c r="AT371" s="254" t="s">
        <v>180</v>
      </c>
      <c r="AU371" s="254" t="s">
        <v>83</v>
      </c>
      <c r="AV371" s="15" t="s">
        <v>179</v>
      </c>
      <c r="AW371" s="15" t="s">
        <v>30</v>
      </c>
      <c r="AX371" s="15" t="s">
        <v>81</v>
      </c>
      <c r="AY371" s="254" t="s">
        <v>172</v>
      </c>
    </row>
    <row r="372" spans="1:65" s="2" customFormat="1" ht="21.75" customHeight="1">
      <c r="A372" s="35"/>
      <c r="B372" s="36"/>
      <c r="C372" s="209" t="s">
        <v>314</v>
      </c>
      <c r="D372" s="209" t="s">
        <v>174</v>
      </c>
      <c r="E372" s="210" t="s">
        <v>471</v>
      </c>
      <c r="F372" s="211" t="s">
        <v>472</v>
      </c>
      <c r="G372" s="212" t="s">
        <v>245</v>
      </c>
      <c r="H372" s="213">
        <v>122.602</v>
      </c>
      <c r="I372" s="214"/>
      <c r="J372" s="215">
        <f>ROUND(I372*H372,2)</f>
        <v>0</v>
      </c>
      <c r="K372" s="211" t="s">
        <v>178</v>
      </c>
      <c r="L372" s="40"/>
      <c r="M372" s="216" t="s">
        <v>1</v>
      </c>
      <c r="N372" s="217" t="s">
        <v>38</v>
      </c>
      <c r="O372" s="72"/>
      <c r="P372" s="218">
        <f>O372*H372</f>
        <v>0</v>
      </c>
      <c r="Q372" s="218">
        <v>0</v>
      </c>
      <c r="R372" s="218">
        <f>Q372*H372</f>
        <v>0</v>
      </c>
      <c r="S372" s="218">
        <v>0</v>
      </c>
      <c r="T372" s="219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220" t="s">
        <v>179</v>
      </c>
      <c r="AT372" s="220" t="s">
        <v>174</v>
      </c>
      <c r="AU372" s="220" t="s">
        <v>83</v>
      </c>
      <c r="AY372" s="18" t="s">
        <v>172</v>
      </c>
      <c r="BE372" s="221">
        <f>IF(N372="základní",J372,0)</f>
        <v>0</v>
      </c>
      <c r="BF372" s="221">
        <f>IF(N372="snížená",J372,0)</f>
        <v>0</v>
      </c>
      <c r="BG372" s="221">
        <f>IF(N372="zákl. přenesená",J372,0)</f>
        <v>0</v>
      </c>
      <c r="BH372" s="221">
        <f>IF(N372="sníž. přenesená",J372,0)</f>
        <v>0</v>
      </c>
      <c r="BI372" s="221">
        <f>IF(N372="nulová",J372,0)</f>
        <v>0</v>
      </c>
      <c r="BJ372" s="18" t="s">
        <v>81</v>
      </c>
      <c r="BK372" s="221">
        <f>ROUND(I372*H372,2)</f>
        <v>0</v>
      </c>
      <c r="BL372" s="18" t="s">
        <v>179</v>
      </c>
      <c r="BM372" s="220" t="s">
        <v>464</v>
      </c>
    </row>
    <row r="373" spans="1:65" s="14" customFormat="1">
      <c r="B373" s="233"/>
      <c r="C373" s="234"/>
      <c r="D373" s="224" t="s">
        <v>180</v>
      </c>
      <c r="E373" s="235" t="s">
        <v>1</v>
      </c>
      <c r="F373" s="236" t="s">
        <v>473</v>
      </c>
      <c r="G373" s="234"/>
      <c r="H373" s="237">
        <v>122.602</v>
      </c>
      <c r="I373" s="238"/>
      <c r="J373" s="234"/>
      <c r="K373" s="234"/>
      <c r="L373" s="239"/>
      <c r="M373" s="240"/>
      <c r="N373" s="241"/>
      <c r="O373" s="241"/>
      <c r="P373" s="241"/>
      <c r="Q373" s="241"/>
      <c r="R373" s="241"/>
      <c r="S373" s="241"/>
      <c r="T373" s="242"/>
      <c r="AT373" s="243" t="s">
        <v>180</v>
      </c>
      <c r="AU373" s="243" t="s">
        <v>83</v>
      </c>
      <c r="AV373" s="14" t="s">
        <v>83</v>
      </c>
      <c r="AW373" s="14" t="s">
        <v>30</v>
      </c>
      <c r="AX373" s="14" t="s">
        <v>73</v>
      </c>
      <c r="AY373" s="243" t="s">
        <v>172</v>
      </c>
    </row>
    <row r="374" spans="1:65" s="15" customFormat="1">
      <c r="B374" s="244"/>
      <c r="C374" s="245"/>
      <c r="D374" s="224" t="s">
        <v>180</v>
      </c>
      <c r="E374" s="246" t="s">
        <v>1</v>
      </c>
      <c r="F374" s="247" t="s">
        <v>186</v>
      </c>
      <c r="G374" s="245"/>
      <c r="H374" s="248">
        <v>122.602</v>
      </c>
      <c r="I374" s="249"/>
      <c r="J374" s="245"/>
      <c r="K374" s="245"/>
      <c r="L374" s="250"/>
      <c r="M374" s="251"/>
      <c r="N374" s="252"/>
      <c r="O374" s="252"/>
      <c r="P374" s="252"/>
      <c r="Q374" s="252"/>
      <c r="R374" s="252"/>
      <c r="S374" s="252"/>
      <c r="T374" s="253"/>
      <c r="AT374" s="254" t="s">
        <v>180</v>
      </c>
      <c r="AU374" s="254" t="s">
        <v>83</v>
      </c>
      <c r="AV374" s="15" t="s">
        <v>179</v>
      </c>
      <c r="AW374" s="15" t="s">
        <v>30</v>
      </c>
      <c r="AX374" s="15" t="s">
        <v>81</v>
      </c>
      <c r="AY374" s="254" t="s">
        <v>172</v>
      </c>
    </row>
    <row r="375" spans="1:65" s="2" customFormat="1" ht="21.75" customHeight="1">
      <c r="A375" s="35"/>
      <c r="B375" s="36"/>
      <c r="C375" s="209" t="s">
        <v>335</v>
      </c>
      <c r="D375" s="209" t="s">
        <v>174</v>
      </c>
      <c r="E375" s="210" t="s">
        <v>474</v>
      </c>
      <c r="F375" s="211" t="s">
        <v>475</v>
      </c>
      <c r="G375" s="212" t="s">
        <v>245</v>
      </c>
      <c r="H375" s="213">
        <v>40.866999999999997</v>
      </c>
      <c r="I375" s="214"/>
      <c r="J375" s="215">
        <f>ROUND(I375*H375,2)</f>
        <v>0</v>
      </c>
      <c r="K375" s="211" t="s">
        <v>178</v>
      </c>
      <c r="L375" s="40"/>
      <c r="M375" s="216" t="s">
        <v>1</v>
      </c>
      <c r="N375" s="217" t="s">
        <v>38</v>
      </c>
      <c r="O375" s="72"/>
      <c r="P375" s="218">
        <f>O375*H375</f>
        <v>0</v>
      </c>
      <c r="Q375" s="218">
        <v>0</v>
      </c>
      <c r="R375" s="218">
        <f>Q375*H375</f>
        <v>0</v>
      </c>
      <c r="S375" s="218">
        <v>0</v>
      </c>
      <c r="T375" s="219">
        <f>S375*H375</f>
        <v>0</v>
      </c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R375" s="220" t="s">
        <v>179</v>
      </c>
      <c r="AT375" s="220" t="s">
        <v>174</v>
      </c>
      <c r="AU375" s="220" t="s">
        <v>83</v>
      </c>
      <c r="AY375" s="18" t="s">
        <v>172</v>
      </c>
      <c r="BE375" s="221">
        <f>IF(N375="základní",J375,0)</f>
        <v>0</v>
      </c>
      <c r="BF375" s="221">
        <f>IF(N375="snížená",J375,0)</f>
        <v>0</v>
      </c>
      <c r="BG375" s="221">
        <f>IF(N375="zákl. přenesená",J375,0)</f>
        <v>0</v>
      </c>
      <c r="BH375" s="221">
        <f>IF(N375="sníž. přenesená",J375,0)</f>
        <v>0</v>
      </c>
      <c r="BI375" s="221">
        <f>IF(N375="nulová",J375,0)</f>
        <v>0</v>
      </c>
      <c r="BJ375" s="18" t="s">
        <v>81</v>
      </c>
      <c r="BK375" s="221">
        <f>ROUND(I375*H375,2)</f>
        <v>0</v>
      </c>
      <c r="BL375" s="18" t="s">
        <v>179</v>
      </c>
      <c r="BM375" s="220" t="s">
        <v>476</v>
      </c>
    </row>
    <row r="376" spans="1:65" s="2" customFormat="1" ht="16.5" customHeight="1">
      <c r="A376" s="35"/>
      <c r="B376" s="36"/>
      <c r="C376" s="209" t="s">
        <v>318</v>
      </c>
      <c r="D376" s="209" t="s">
        <v>174</v>
      </c>
      <c r="E376" s="210" t="s">
        <v>477</v>
      </c>
      <c r="F376" s="211" t="s">
        <v>478</v>
      </c>
      <c r="G376" s="212" t="s">
        <v>245</v>
      </c>
      <c r="H376" s="213">
        <v>40.866999999999997</v>
      </c>
      <c r="I376" s="214"/>
      <c r="J376" s="215">
        <f>ROUND(I376*H376,2)</f>
        <v>0</v>
      </c>
      <c r="K376" s="211" t="s">
        <v>178</v>
      </c>
      <c r="L376" s="40"/>
      <c r="M376" s="216" t="s">
        <v>1</v>
      </c>
      <c r="N376" s="217" t="s">
        <v>38</v>
      </c>
      <c r="O376" s="72"/>
      <c r="P376" s="218">
        <f>O376*H376</f>
        <v>0</v>
      </c>
      <c r="Q376" s="218">
        <v>0</v>
      </c>
      <c r="R376" s="218">
        <f>Q376*H376</f>
        <v>0</v>
      </c>
      <c r="S376" s="218">
        <v>0</v>
      </c>
      <c r="T376" s="219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220" t="s">
        <v>179</v>
      </c>
      <c r="AT376" s="220" t="s">
        <v>174</v>
      </c>
      <c r="AU376" s="220" t="s">
        <v>83</v>
      </c>
      <c r="AY376" s="18" t="s">
        <v>172</v>
      </c>
      <c r="BE376" s="221">
        <f>IF(N376="základní",J376,0)</f>
        <v>0</v>
      </c>
      <c r="BF376" s="221">
        <f>IF(N376="snížená",J376,0)</f>
        <v>0</v>
      </c>
      <c r="BG376" s="221">
        <f>IF(N376="zákl. přenesená",J376,0)</f>
        <v>0</v>
      </c>
      <c r="BH376" s="221">
        <f>IF(N376="sníž. přenesená",J376,0)</f>
        <v>0</v>
      </c>
      <c r="BI376" s="221">
        <f>IF(N376="nulová",J376,0)</f>
        <v>0</v>
      </c>
      <c r="BJ376" s="18" t="s">
        <v>81</v>
      </c>
      <c r="BK376" s="221">
        <f>ROUND(I376*H376,2)</f>
        <v>0</v>
      </c>
      <c r="BL376" s="18" t="s">
        <v>179</v>
      </c>
      <c r="BM376" s="220" t="s">
        <v>479</v>
      </c>
    </row>
    <row r="377" spans="1:65" s="2" customFormat="1" ht="16.5" customHeight="1">
      <c r="A377" s="35"/>
      <c r="B377" s="36"/>
      <c r="C377" s="209" t="s">
        <v>438</v>
      </c>
      <c r="D377" s="209" t="s">
        <v>174</v>
      </c>
      <c r="E377" s="210" t="s">
        <v>480</v>
      </c>
      <c r="F377" s="211" t="s">
        <v>481</v>
      </c>
      <c r="G377" s="212" t="s">
        <v>245</v>
      </c>
      <c r="H377" s="213">
        <v>122.602</v>
      </c>
      <c r="I377" s="214"/>
      <c r="J377" s="215">
        <f>ROUND(I377*H377,2)</f>
        <v>0</v>
      </c>
      <c r="K377" s="211" t="s">
        <v>178</v>
      </c>
      <c r="L377" s="40"/>
      <c r="M377" s="216" t="s">
        <v>1</v>
      </c>
      <c r="N377" s="217" t="s">
        <v>38</v>
      </c>
      <c r="O377" s="72"/>
      <c r="P377" s="218">
        <f>O377*H377</f>
        <v>0</v>
      </c>
      <c r="Q377" s="218">
        <v>0</v>
      </c>
      <c r="R377" s="218">
        <f>Q377*H377</f>
        <v>0</v>
      </c>
      <c r="S377" s="218">
        <v>0</v>
      </c>
      <c r="T377" s="219">
        <f>S377*H377</f>
        <v>0</v>
      </c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R377" s="220" t="s">
        <v>179</v>
      </c>
      <c r="AT377" s="220" t="s">
        <v>174</v>
      </c>
      <c r="AU377" s="220" t="s">
        <v>83</v>
      </c>
      <c r="AY377" s="18" t="s">
        <v>172</v>
      </c>
      <c r="BE377" s="221">
        <f>IF(N377="základní",J377,0)</f>
        <v>0</v>
      </c>
      <c r="BF377" s="221">
        <f>IF(N377="snížená",J377,0)</f>
        <v>0</v>
      </c>
      <c r="BG377" s="221">
        <f>IF(N377="zákl. přenesená",J377,0)</f>
        <v>0</v>
      </c>
      <c r="BH377" s="221">
        <f>IF(N377="sníž. přenesená",J377,0)</f>
        <v>0</v>
      </c>
      <c r="BI377" s="221">
        <f>IF(N377="nulová",J377,0)</f>
        <v>0</v>
      </c>
      <c r="BJ377" s="18" t="s">
        <v>81</v>
      </c>
      <c r="BK377" s="221">
        <f>ROUND(I377*H377,2)</f>
        <v>0</v>
      </c>
      <c r="BL377" s="18" t="s">
        <v>179</v>
      </c>
      <c r="BM377" s="220" t="s">
        <v>482</v>
      </c>
    </row>
    <row r="378" spans="1:65" s="14" customFormat="1">
      <c r="B378" s="233"/>
      <c r="C378" s="234"/>
      <c r="D378" s="224" t="s">
        <v>180</v>
      </c>
      <c r="E378" s="235" t="s">
        <v>1</v>
      </c>
      <c r="F378" s="236" t="s">
        <v>473</v>
      </c>
      <c r="G378" s="234"/>
      <c r="H378" s="237">
        <v>122.602</v>
      </c>
      <c r="I378" s="238"/>
      <c r="J378" s="234"/>
      <c r="K378" s="234"/>
      <c r="L378" s="239"/>
      <c r="M378" s="240"/>
      <c r="N378" s="241"/>
      <c r="O378" s="241"/>
      <c r="P378" s="241"/>
      <c r="Q378" s="241"/>
      <c r="R378" s="241"/>
      <c r="S378" s="241"/>
      <c r="T378" s="242"/>
      <c r="AT378" s="243" t="s">
        <v>180</v>
      </c>
      <c r="AU378" s="243" t="s">
        <v>83</v>
      </c>
      <c r="AV378" s="14" t="s">
        <v>83</v>
      </c>
      <c r="AW378" s="14" t="s">
        <v>30</v>
      </c>
      <c r="AX378" s="14" t="s">
        <v>73</v>
      </c>
      <c r="AY378" s="243" t="s">
        <v>172</v>
      </c>
    </row>
    <row r="379" spans="1:65" s="15" customFormat="1">
      <c r="B379" s="244"/>
      <c r="C379" s="245"/>
      <c r="D379" s="224" t="s">
        <v>180</v>
      </c>
      <c r="E379" s="246" t="s">
        <v>1</v>
      </c>
      <c r="F379" s="247" t="s">
        <v>186</v>
      </c>
      <c r="G379" s="245"/>
      <c r="H379" s="248">
        <v>122.602</v>
      </c>
      <c r="I379" s="249"/>
      <c r="J379" s="245"/>
      <c r="K379" s="245"/>
      <c r="L379" s="250"/>
      <c r="M379" s="251"/>
      <c r="N379" s="252"/>
      <c r="O379" s="252"/>
      <c r="P379" s="252"/>
      <c r="Q379" s="252"/>
      <c r="R379" s="252"/>
      <c r="S379" s="252"/>
      <c r="T379" s="253"/>
      <c r="AT379" s="254" t="s">
        <v>180</v>
      </c>
      <c r="AU379" s="254" t="s">
        <v>83</v>
      </c>
      <c r="AV379" s="15" t="s">
        <v>179</v>
      </c>
      <c r="AW379" s="15" t="s">
        <v>30</v>
      </c>
      <c r="AX379" s="15" t="s">
        <v>81</v>
      </c>
      <c r="AY379" s="254" t="s">
        <v>172</v>
      </c>
    </row>
    <row r="380" spans="1:65" s="2" customFormat="1" ht="16.5" customHeight="1">
      <c r="A380" s="35"/>
      <c r="B380" s="36"/>
      <c r="C380" s="209" t="s">
        <v>323</v>
      </c>
      <c r="D380" s="209" t="s">
        <v>174</v>
      </c>
      <c r="E380" s="210" t="s">
        <v>483</v>
      </c>
      <c r="F380" s="211" t="s">
        <v>484</v>
      </c>
      <c r="G380" s="212" t="s">
        <v>245</v>
      </c>
      <c r="H380" s="213">
        <v>40.866999999999997</v>
      </c>
      <c r="I380" s="214"/>
      <c r="J380" s="215">
        <f>ROUND(I380*H380,2)</f>
        <v>0</v>
      </c>
      <c r="K380" s="211" t="s">
        <v>178</v>
      </c>
      <c r="L380" s="40"/>
      <c r="M380" s="216" t="s">
        <v>1</v>
      </c>
      <c r="N380" s="217" t="s">
        <v>38</v>
      </c>
      <c r="O380" s="72"/>
      <c r="P380" s="218">
        <f>O380*H380</f>
        <v>0</v>
      </c>
      <c r="Q380" s="218">
        <v>0</v>
      </c>
      <c r="R380" s="218">
        <f>Q380*H380</f>
        <v>0</v>
      </c>
      <c r="S380" s="218">
        <v>0</v>
      </c>
      <c r="T380" s="219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220" t="s">
        <v>179</v>
      </c>
      <c r="AT380" s="220" t="s">
        <v>174</v>
      </c>
      <c r="AU380" s="220" t="s">
        <v>83</v>
      </c>
      <c r="AY380" s="18" t="s">
        <v>172</v>
      </c>
      <c r="BE380" s="221">
        <f>IF(N380="základní",J380,0)</f>
        <v>0</v>
      </c>
      <c r="BF380" s="221">
        <f>IF(N380="snížená",J380,0)</f>
        <v>0</v>
      </c>
      <c r="BG380" s="221">
        <f>IF(N380="zákl. přenesená",J380,0)</f>
        <v>0</v>
      </c>
      <c r="BH380" s="221">
        <f>IF(N380="sníž. přenesená",J380,0)</f>
        <v>0</v>
      </c>
      <c r="BI380" s="221">
        <f>IF(N380="nulová",J380,0)</f>
        <v>0</v>
      </c>
      <c r="BJ380" s="18" t="s">
        <v>81</v>
      </c>
      <c r="BK380" s="221">
        <f>ROUND(I380*H380,2)</f>
        <v>0</v>
      </c>
      <c r="BL380" s="18" t="s">
        <v>179</v>
      </c>
      <c r="BM380" s="220" t="s">
        <v>485</v>
      </c>
    </row>
    <row r="381" spans="1:65" s="2" customFormat="1" ht="21.75" customHeight="1">
      <c r="A381" s="35"/>
      <c r="B381" s="36"/>
      <c r="C381" s="209" t="s">
        <v>486</v>
      </c>
      <c r="D381" s="209" t="s">
        <v>174</v>
      </c>
      <c r="E381" s="210" t="s">
        <v>487</v>
      </c>
      <c r="F381" s="211" t="s">
        <v>488</v>
      </c>
      <c r="G381" s="212" t="s">
        <v>245</v>
      </c>
      <c r="H381" s="213">
        <v>327.20999999999998</v>
      </c>
      <c r="I381" s="214"/>
      <c r="J381" s="215">
        <f>ROUND(I381*H381,2)</f>
        <v>0</v>
      </c>
      <c r="K381" s="211" t="s">
        <v>178</v>
      </c>
      <c r="L381" s="40"/>
      <c r="M381" s="216" t="s">
        <v>1</v>
      </c>
      <c r="N381" s="217" t="s">
        <v>38</v>
      </c>
      <c r="O381" s="72"/>
      <c r="P381" s="218">
        <f>O381*H381</f>
        <v>0</v>
      </c>
      <c r="Q381" s="218">
        <v>1.2999999999999999E-4</v>
      </c>
      <c r="R381" s="218">
        <f>Q381*H381</f>
        <v>4.2537299999999993E-2</v>
      </c>
      <c r="S381" s="218">
        <v>0</v>
      </c>
      <c r="T381" s="219">
        <f>S381*H381</f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220" t="s">
        <v>179</v>
      </c>
      <c r="AT381" s="220" t="s">
        <v>174</v>
      </c>
      <c r="AU381" s="220" t="s">
        <v>83</v>
      </c>
      <c r="AY381" s="18" t="s">
        <v>172</v>
      </c>
      <c r="BE381" s="221">
        <f>IF(N381="základní",J381,0)</f>
        <v>0</v>
      </c>
      <c r="BF381" s="221">
        <f>IF(N381="snížená",J381,0)</f>
        <v>0</v>
      </c>
      <c r="BG381" s="221">
        <f>IF(N381="zákl. přenesená",J381,0)</f>
        <v>0</v>
      </c>
      <c r="BH381" s="221">
        <f>IF(N381="sníž. přenesená",J381,0)</f>
        <v>0</v>
      </c>
      <c r="BI381" s="221">
        <f>IF(N381="nulová",J381,0)</f>
        <v>0</v>
      </c>
      <c r="BJ381" s="18" t="s">
        <v>81</v>
      </c>
      <c r="BK381" s="221">
        <f>ROUND(I381*H381,2)</f>
        <v>0</v>
      </c>
      <c r="BL381" s="18" t="s">
        <v>179</v>
      </c>
      <c r="BM381" s="220" t="s">
        <v>489</v>
      </c>
    </row>
    <row r="382" spans="1:65" s="13" customFormat="1">
      <c r="B382" s="222"/>
      <c r="C382" s="223"/>
      <c r="D382" s="224" t="s">
        <v>180</v>
      </c>
      <c r="E382" s="225" t="s">
        <v>1</v>
      </c>
      <c r="F382" s="226" t="s">
        <v>387</v>
      </c>
      <c r="G382" s="223"/>
      <c r="H382" s="225" t="s">
        <v>1</v>
      </c>
      <c r="I382" s="227"/>
      <c r="J382" s="223"/>
      <c r="K382" s="223"/>
      <c r="L382" s="228"/>
      <c r="M382" s="229"/>
      <c r="N382" s="230"/>
      <c r="O382" s="230"/>
      <c r="P382" s="230"/>
      <c r="Q382" s="230"/>
      <c r="R382" s="230"/>
      <c r="S382" s="230"/>
      <c r="T382" s="231"/>
      <c r="AT382" s="232" t="s">
        <v>180</v>
      </c>
      <c r="AU382" s="232" t="s">
        <v>83</v>
      </c>
      <c r="AV382" s="13" t="s">
        <v>81</v>
      </c>
      <c r="AW382" s="13" t="s">
        <v>30</v>
      </c>
      <c r="AX382" s="13" t="s">
        <v>73</v>
      </c>
      <c r="AY382" s="232" t="s">
        <v>172</v>
      </c>
    </row>
    <row r="383" spans="1:65" s="13" customFormat="1">
      <c r="B383" s="222"/>
      <c r="C383" s="223"/>
      <c r="D383" s="224" t="s">
        <v>180</v>
      </c>
      <c r="E383" s="225" t="s">
        <v>1</v>
      </c>
      <c r="F383" s="226" t="s">
        <v>490</v>
      </c>
      <c r="G383" s="223"/>
      <c r="H383" s="225" t="s">
        <v>1</v>
      </c>
      <c r="I383" s="227"/>
      <c r="J383" s="223"/>
      <c r="K383" s="223"/>
      <c r="L383" s="228"/>
      <c r="M383" s="229"/>
      <c r="N383" s="230"/>
      <c r="O383" s="230"/>
      <c r="P383" s="230"/>
      <c r="Q383" s="230"/>
      <c r="R383" s="230"/>
      <c r="S383" s="230"/>
      <c r="T383" s="231"/>
      <c r="AT383" s="232" t="s">
        <v>180</v>
      </c>
      <c r="AU383" s="232" t="s">
        <v>83</v>
      </c>
      <c r="AV383" s="13" t="s">
        <v>81</v>
      </c>
      <c r="AW383" s="13" t="s">
        <v>30</v>
      </c>
      <c r="AX383" s="13" t="s">
        <v>73</v>
      </c>
      <c r="AY383" s="232" t="s">
        <v>172</v>
      </c>
    </row>
    <row r="384" spans="1:65" s="14" customFormat="1">
      <c r="B384" s="233"/>
      <c r="C384" s="234"/>
      <c r="D384" s="224" t="s">
        <v>180</v>
      </c>
      <c r="E384" s="235" t="s">
        <v>1</v>
      </c>
      <c r="F384" s="236" t="s">
        <v>491</v>
      </c>
      <c r="G384" s="234"/>
      <c r="H384" s="237">
        <v>49.03</v>
      </c>
      <c r="I384" s="238"/>
      <c r="J384" s="234"/>
      <c r="K384" s="234"/>
      <c r="L384" s="239"/>
      <c r="M384" s="240"/>
      <c r="N384" s="241"/>
      <c r="O384" s="241"/>
      <c r="P384" s="241"/>
      <c r="Q384" s="241"/>
      <c r="R384" s="241"/>
      <c r="S384" s="241"/>
      <c r="T384" s="242"/>
      <c r="AT384" s="243" t="s">
        <v>180</v>
      </c>
      <c r="AU384" s="243" t="s">
        <v>83</v>
      </c>
      <c r="AV384" s="14" t="s">
        <v>83</v>
      </c>
      <c r="AW384" s="14" t="s">
        <v>30</v>
      </c>
      <c r="AX384" s="14" t="s">
        <v>73</v>
      </c>
      <c r="AY384" s="243" t="s">
        <v>172</v>
      </c>
    </row>
    <row r="385" spans="2:51" s="14" customFormat="1">
      <c r="B385" s="233"/>
      <c r="C385" s="234"/>
      <c r="D385" s="224" t="s">
        <v>180</v>
      </c>
      <c r="E385" s="235" t="s">
        <v>1</v>
      </c>
      <c r="F385" s="236" t="s">
        <v>492</v>
      </c>
      <c r="G385" s="234"/>
      <c r="H385" s="237">
        <v>2.84</v>
      </c>
      <c r="I385" s="238"/>
      <c r="J385" s="234"/>
      <c r="K385" s="234"/>
      <c r="L385" s="239"/>
      <c r="M385" s="240"/>
      <c r="N385" s="241"/>
      <c r="O385" s="241"/>
      <c r="P385" s="241"/>
      <c r="Q385" s="241"/>
      <c r="R385" s="241"/>
      <c r="S385" s="241"/>
      <c r="T385" s="242"/>
      <c r="AT385" s="243" t="s">
        <v>180</v>
      </c>
      <c r="AU385" s="243" t="s">
        <v>83</v>
      </c>
      <c r="AV385" s="14" t="s">
        <v>83</v>
      </c>
      <c r="AW385" s="14" t="s">
        <v>30</v>
      </c>
      <c r="AX385" s="14" t="s">
        <v>73</v>
      </c>
      <c r="AY385" s="243" t="s">
        <v>172</v>
      </c>
    </row>
    <row r="386" spans="2:51" s="14" customFormat="1">
      <c r="B386" s="233"/>
      <c r="C386" s="234"/>
      <c r="D386" s="224" t="s">
        <v>180</v>
      </c>
      <c r="E386" s="235" t="s">
        <v>1</v>
      </c>
      <c r="F386" s="236" t="s">
        <v>493</v>
      </c>
      <c r="G386" s="234"/>
      <c r="H386" s="237">
        <v>4.9400000000000004</v>
      </c>
      <c r="I386" s="238"/>
      <c r="J386" s="234"/>
      <c r="K386" s="234"/>
      <c r="L386" s="239"/>
      <c r="M386" s="240"/>
      <c r="N386" s="241"/>
      <c r="O386" s="241"/>
      <c r="P386" s="241"/>
      <c r="Q386" s="241"/>
      <c r="R386" s="241"/>
      <c r="S386" s="241"/>
      <c r="T386" s="242"/>
      <c r="AT386" s="243" t="s">
        <v>180</v>
      </c>
      <c r="AU386" s="243" t="s">
        <v>83</v>
      </c>
      <c r="AV386" s="14" t="s">
        <v>83</v>
      </c>
      <c r="AW386" s="14" t="s">
        <v>30</v>
      </c>
      <c r="AX386" s="14" t="s">
        <v>73</v>
      </c>
      <c r="AY386" s="243" t="s">
        <v>172</v>
      </c>
    </row>
    <row r="387" spans="2:51" s="14" customFormat="1">
      <c r="B387" s="233"/>
      <c r="C387" s="234"/>
      <c r="D387" s="224" t="s">
        <v>180</v>
      </c>
      <c r="E387" s="235" t="s">
        <v>1</v>
      </c>
      <c r="F387" s="236" t="s">
        <v>494</v>
      </c>
      <c r="G387" s="234"/>
      <c r="H387" s="237">
        <v>11.03</v>
      </c>
      <c r="I387" s="238"/>
      <c r="J387" s="234"/>
      <c r="K387" s="234"/>
      <c r="L387" s="239"/>
      <c r="M387" s="240"/>
      <c r="N387" s="241"/>
      <c r="O387" s="241"/>
      <c r="P387" s="241"/>
      <c r="Q387" s="241"/>
      <c r="R387" s="241"/>
      <c r="S387" s="241"/>
      <c r="T387" s="242"/>
      <c r="AT387" s="243" t="s">
        <v>180</v>
      </c>
      <c r="AU387" s="243" t="s">
        <v>83</v>
      </c>
      <c r="AV387" s="14" t="s">
        <v>83</v>
      </c>
      <c r="AW387" s="14" t="s">
        <v>30</v>
      </c>
      <c r="AX387" s="14" t="s">
        <v>73</v>
      </c>
      <c r="AY387" s="243" t="s">
        <v>172</v>
      </c>
    </row>
    <row r="388" spans="2:51" s="14" customFormat="1">
      <c r="B388" s="233"/>
      <c r="C388" s="234"/>
      <c r="D388" s="224" t="s">
        <v>180</v>
      </c>
      <c r="E388" s="235" t="s">
        <v>1</v>
      </c>
      <c r="F388" s="236" t="s">
        <v>495</v>
      </c>
      <c r="G388" s="234"/>
      <c r="H388" s="237">
        <v>4.2</v>
      </c>
      <c r="I388" s="238"/>
      <c r="J388" s="234"/>
      <c r="K388" s="234"/>
      <c r="L388" s="239"/>
      <c r="M388" s="240"/>
      <c r="N388" s="241"/>
      <c r="O388" s="241"/>
      <c r="P388" s="241"/>
      <c r="Q388" s="241"/>
      <c r="R388" s="241"/>
      <c r="S388" s="241"/>
      <c r="T388" s="242"/>
      <c r="AT388" s="243" t="s">
        <v>180</v>
      </c>
      <c r="AU388" s="243" t="s">
        <v>83</v>
      </c>
      <c r="AV388" s="14" t="s">
        <v>83</v>
      </c>
      <c r="AW388" s="14" t="s">
        <v>30</v>
      </c>
      <c r="AX388" s="14" t="s">
        <v>73</v>
      </c>
      <c r="AY388" s="243" t="s">
        <v>172</v>
      </c>
    </row>
    <row r="389" spans="2:51" s="14" customFormat="1">
      <c r="B389" s="233"/>
      <c r="C389" s="234"/>
      <c r="D389" s="224" t="s">
        <v>180</v>
      </c>
      <c r="E389" s="235" t="s">
        <v>1</v>
      </c>
      <c r="F389" s="236" t="s">
        <v>496</v>
      </c>
      <c r="G389" s="234"/>
      <c r="H389" s="237">
        <v>9.51</v>
      </c>
      <c r="I389" s="238"/>
      <c r="J389" s="234"/>
      <c r="K389" s="234"/>
      <c r="L389" s="239"/>
      <c r="M389" s="240"/>
      <c r="N389" s="241"/>
      <c r="O389" s="241"/>
      <c r="P389" s="241"/>
      <c r="Q389" s="241"/>
      <c r="R389" s="241"/>
      <c r="S389" s="241"/>
      <c r="T389" s="242"/>
      <c r="AT389" s="243" t="s">
        <v>180</v>
      </c>
      <c r="AU389" s="243" t="s">
        <v>83</v>
      </c>
      <c r="AV389" s="14" t="s">
        <v>83</v>
      </c>
      <c r="AW389" s="14" t="s">
        <v>30</v>
      </c>
      <c r="AX389" s="14" t="s">
        <v>73</v>
      </c>
      <c r="AY389" s="243" t="s">
        <v>172</v>
      </c>
    </row>
    <row r="390" spans="2:51" s="14" customFormat="1">
      <c r="B390" s="233"/>
      <c r="C390" s="234"/>
      <c r="D390" s="224" t="s">
        <v>180</v>
      </c>
      <c r="E390" s="235" t="s">
        <v>1</v>
      </c>
      <c r="F390" s="236" t="s">
        <v>497</v>
      </c>
      <c r="G390" s="234"/>
      <c r="H390" s="237">
        <v>3.88</v>
      </c>
      <c r="I390" s="238"/>
      <c r="J390" s="234"/>
      <c r="K390" s="234"/>
      <c r="L390" s="239"/>
      <c r="M390" s="240"/>
      <c r="N390" s="241"/>
      <c r="O390" s="241"/>
      <c r="P390" s="241"/>
      <c r="Q390" s="241"/>
      <c r="R390" s="241"/>
      <c r="S390" s="241"/>
      <c r="T390" s="242"/>
      <c r="AT390" s="243" t="s">
        <v>180</v>
      </c>
      <c r="AU390" s="243" t="s">
        <v>83</v>
      </c>
      <c r="AV390" s="14" t="s">
        <v>83</v>
      </c>
      <c r="AW390" s="14" t="s">
        <v>30</v>
      </c>
      <c r="AX390" s="14" t="s">
        <v>73</v>
      </c>
      <c r="AY390" s="243" t="s">
        <v>172</v>
      </c>
    </row>
    <row r="391" spans="2:51" s="14" customFormat="1">
      <c r="B391" s="233"/>
      <c r="C391" s="234"/>
      <c r="D391" s="224" t="s">
        <v>180</v>
      </c>
      <c r="E391" s="235" t="s">
        <v>1</v>
      </c>
      <c r="F391" s="236" t="s">
        <v>498</v>
      </c>
      <c r="G391" s="234"/>
      <c r="H391" s="237">
        <v>1.5</v>
      </c>
      <c r="I391" s="238"/>
      <c r="J391" s="234"/>
      <c r="K391" s="234"/>
      <c r="L391" s="239"/>
      <c r="M391" s="240"/>
      <c r="N391" s="241"/>
      <c r="O391" s="241"/>
      <c r="P391" s="241"/>
      <c r="Q391" s="241"/>
      <c r="R391" s="241"/>
      <c r="S391" s="241"/>
      <c r="T391" s="242"/>
      <c r="AT391" s="243" t="s">
        <v>180</v>
      </c>
      <c r="AU391" s="243" t="s">
        <v>83</v>
      </c>
      <c r="AV391" s="14" t="s">
        <v>83</v>
      </c>
      <c r="AW391" s="14" t="s">
        <v>30</v>
      </c>
      <c r="AX391" s="14" t="s">
        <v>73</v>
      </c>
      <c r="AY391" s="243" t="s">
        <v>172</v>
      </c>
    </row>
    <row r="392" spans="2:51" s="14" customFormat="1">
      <c r="B392" s="233"/>
      <c r="C392" s="234"/>
      <c r="D392" s="224" t="s">
        <v>180</v>
      </c>
      <c r="E392" s="235" t="s">
        <v>1</v>
      </c>
      <c r="F392" s="236" t="s">
        <v>499</v>
      </c>
      <c r="G392" s="234"/>
      <c r="H392" s="237">
        <v>1.48</v>
      </c>
      <c r="I392" s="238"/>
      <c r="J392" s="234"/>
      <c r="K392" s="234"/>
      <c r="L392" s="239"/>
      <c r="M392" s="240"/>
      <c r="N392" s="241"/>
      <c r="O392" s="241"/>
      <c r="P392" s="241"/>
      <c r="Q392" s="241"/>
      <c r="R392" s="241"/>
      <c r="S392" s="241"/>
      <c r="T392" s="242"/>
      <c r="AT392" s="243" t="s">
        <v>180</v>
      </c>
      <c r="AU392" s="243" t="s">
        <v>83</v>
      </c>
      <c r="AV392" s="14" t="s">
        <v>83</v>
      </c>
      <c r="AW392" s="14" t="s">
        <v>30</v>
      </c>
      <c r="AX392" s="14" t="s">
        <v>73</v>
      </c>
      <c r="AY392" s="243" t="s">
        <v>172</v>
      </c>
    </row>
    <row r="393" spans="2:51" s="14" customFormat="1">
      <c r="B393" s="233"/>
      <c r="C393" s="234"/>
      <c r="D393" s="224" t="s">
        <v>180</v>
      </c>
      <c r="E393" s="235" t="s">
        <v>1</v>
      </c>
      <c r="F393" s="236" t="s">
        <v>500</v>
      </c>
      <c r="G393" s="234"/>
      <c r="H393" s="237">
        <v>1.48</v>
      </c>
      <c r="I393" s="238"/>
      <c r="J393" s="234"/>
      <c r="K393" s="234"/>
      <c r="L393" s="239"/>
      <c r="M393" s="240"/>
      <c r="N393" s="241"/>
      <c r="O393" s="241"/>
      <c r="P393" s="241"/>
      <c r="Q393" s="241"/>
      <c r="R393" s="241"/>
      <c r="S393" s="241"/>
      <c r="T393" s="242"/>
      <c r="AT393" s="243" t="s">
        <v>180</v>
      </c>
      <c r="AU393" s="243" t="s">
        <v>83</v>
      </c>
      <c r="AV393" s="14" t="s">
        <v>83</v>
      </c>
      <c r="AW393" s="14" t="s">
        <v>30</v>
      </c>
      <c r="AX393" s="14" t="s">
        <v>73</v>
      </c>
      <c r="AY393" s="243" t="s">
        <v>172</v>
      </c>
    </row>
    <row r="394" spans="2:51" s="14" customFormat="1">
      <c r="B394" s="233"/>
      <c r="C394" s="234"/>
      <c r="D394" s="224" t="s">
        <v>180</v>
      </c>
      <c r="E394" s="235" t="s">
        <v>1</v>
      </c>
      <c r="F394" s="236" t="s">
        <v>501</v>
      </c>
      <c r="G394" s="234"/>
      <c r="H394" s="237">
        <v>17.32</v>
      </c>
      <c r="I394" s="238"/>
      <c r="J394" s="234"/>
      <c r="K394" s="234"/>
      <c r="L394" s="239"/>
      <c r="M394" s="240"/>
      <c r="N394" s="241"/>
      <c r="O394" s="241"/>
      <c r="P394" s="241"/>
      <c r="Q394" s="241"/>
      <c r="R394" s="241"/>
      <c r="S394" s="241"/>
      <c r="T394" s="242"/>
      <c r="AT394" s="243" t="s">
        <v>180</v>
      </c>
      <c r="AU394" s="243" t="s">
        <v>83</v>
      </c>
      <c r="AV394" s="14" t="s">
        <v>83</v>
      </c>
      <c r="AW394" s="14" t="s">
        <v>30</v>
      </c>
      <c r="AX394" s="14" t="s">
        <v>73</v>
      </c>
      <c r="AY394" s="243" t="s">
        <v>172</v>
      </c>
    </row>
    <row r="395" spans="2:51" s="14" customFormat="1">
      <c r="B395" s="233"/>
      <c r="C395" s="234"/>
      <c r="D395" s="224" t="s">
        <v>180</v>
      </c>
      <c r="E395" s="235" t="s">
        <v>1</v>
      </c>
      <c r="F395" s="236" t="s">
        <v>502</v>
      </c>
      <c r="G395" s="234"/>
      <c r="H395" s="237">
        <v>22.93</v>
      </c>
      <c r="I395" s="238"/>
      <c r="J395" s="234"/>
      <c r="K395" s="234"/>
      <c r="L395" s="239"/>
      <c r="M395" s="240"/>
      <c r="N395" s="241"/>
      <c r="O395" s="241"/>
      <c r="P395" s="241"/>
      <c r="Q395" s="241"/>
      <c r="R395" s="241"/>
      <c r="S395" s="241"/>
      <c r="T395" s="242"/>
      <c r="AT395" s="243" t="s">
        <v>180</v>
      </c>
      <c r="AU395" s="243" t="s">
        <v>83</v>
      </c>
      <c r="AV395" s="14" t="s">
        <v>83</v>
      </c>
      <c r="AW395" s="14" t="s">
        <v>30</v>
      </c>
      <c r="AX395" s="14" t="s">
        <v>73</v>
      </c>
      <c r="AY395" s="243" t="s">
        <v>172</v>
      </c>
    </row>
    <row r="396" spans="2:51" s="14" customFormat="1">
      <c r="B396" s="233"/>
      <c r="C396" s="234"/>
      <c r="D396" s="224" t="s">
        <v>180</v>
      </c>
      <c r="E396" s="235" t="s">
        <v>1</v>
      </c>
      <c r="F396" s="236" t="s">
        <v>503</v>
      </c>
      <c r="G396" s="234"/>
      <c r="H396" s="237">
        <v>35.04</v>
      </c>
      <c r="I396" s="238"/>
      <c r="J396" s="234"/>
      <c r="K396" s="234"/>
      <c r="L396" s="239"/>
      <c r="M396" s="240"/>
      <c r="N396" s="241"/>
      <c r="O396" s="241"/>
      <c r="P396" s="241"/>
      <c r="Q396" s="241"/>
      <c r="R396" s="241"/>
      <c r="S396" s="241"/>
      <c r="T396" s="242"/>
      <c r="AT396" s="243" t="s">
        <v>180</v>
      </c>
      <c r="AU396" s="243" t="s">
        <v>83</v>
      </c>
      <c r="AV396" s="14" t="s">
        <v>83</v>
      </c>
      <c r="AW396" s="14" t="s">
        <v>30</v>
      </c>
      <c r="AX396" s="14" t="s">
        <v>73</v>
      </c>
      <c r="AY396" s="243" t="s">
        <v>172</v>
      </c>
    </row>
    <row r="397" spans="2:51" s="14" customFormat="1">
      <c r="B397" s="233"/>
      <c r="C397" s="234"/>
      <c r="D397" s="224" t="s">
        <v>180</v>
      </c>
      <c r="E397" s="235" t="s">
        <v>1</v>
      </c>
      <c r="F397" s="236" t="s">
        <v>504</v>
      </c>
      <c r="G397" s="234"/>
      <c r="H397" s="237">
        <v>15.95</v>
      </c>
      <c r="I397" s="238"/>
      <c r="J397" s="234"/>
      <c r="K397" s="234"/>
      <c r="L397" s="239"/>
      <c r="M397" s="240"/>
      <c r="N397" s="241"/>
      <c r="O397" s="241"/>
      <c r="P397" s="241"/>
      <c r="Q397" s="241"/>
      <c r="R397" s="241"/>
      <c r="S397" s="241"/>
      <c r="T397" s="242"/>
      <c r="AT397" s="243" t="s">
        <v>180</v>
      </c>
      <c r="AU397" s="243" t="s">
        <v>83</v>
      </c>
      <c r="AV397" s="14" t="s">
        <v>83</v>
      </c>
      <c r="AW397" s="14" t="s">
        <v>30</v>
      </c>
      <c r="AX397" s="14" t="s">
        <v>73</v>
      </c>
      <c r="AY397" s="243" t="s">
        <v>172</v>
      </c>
    </row>
    <row r="398" spans="2:51" s="13" customFormat="1">
      <c r="B398" s="222"/>
      <c r="C398" s="223"/>
      <c r="D398" s="224" t="s">
        <v>180</v>
      </c>
      <c r="E398" s="225" t="s">
        <v>1</v>
      </c>
      <c r="F398" s="226" t="s">
        <v>505</v>
      </c>
      <c r="G398" s="223"/>
      <c r="H398" s="225" t="s">
        <v>1</v>
      </c>
      <c r="I398" s="227"/>
      <c r="J398" s="223"/>
      <c r="K398" s="223"/>
      <c r="L398" s="228"/>
      <c r="M398" s="229"/>
      <c r="N398" s="230"/>
      <c r="O398" s="230"/>
      <c r="P398" s="230"/>
      <c r="Q398" s="230"/>
      <c r="R398" s="230"/>
      <c r="S398" s="230"/>
      <c r="T398" s="231"/>
      <c r="AT398" s="232" t="s">
        <v>180</v>
      </c>
      <c r="AU398" s="232" t="s">
        <v>83</v>
      </c>
      <c r="AV398" s="13" t="s">
        <v>81</v>
      </c>
      <c r="AW398" s="13" t="s">
        <v>30</v>
      </c>
      <c r="AX398" s="13" t="s">
        <v>73</v>
      </c>
      <c r="AY398" s="232" t="s">
        <v>172</v>
      </c>
    </row>
    <row r="399" spans="2:51" s="14" customFormat="1">
      <c r="B399" s="233"/>
      <c r="C399" s="234"/>
      <c r="D399" s="224" t="s">
        <v>180</v>
      </c>
      <c r="E399" s="235" t="s">
        <v>1</v>
      </c>
      <c r="F399" s="236" t="s">
        <v>506</v>
      </c>
      <c r="G399" s="234"/>
      <c r="H399" s="237">
        <v>74.38</v>
      </c>
      <c r="I399" s="238"/>
      <c r="J399" s="234"/>
      <c r="K399" s="234"/>
      <c r="L399" s="239"/>
      <c r="M399" s="240"/>
      <c r="N399" s="241"/>
      <c r="O399" s="241"/>
      <c r="P399" s="241"/>
      <c r="Q399" s="241"/>
      <c r="R399" s="241"/>
      <c r="S399" s="241"/>
      <c r="T399" s="242"/>
      <c r="AT399" s="243" t="s">
        <v>180</v>
      </c>
      <c r="AU399" s="243" t="s">
        <v>83</v>
      </c>
      <c r="AV399" s="14" t="s">
        <v>83</v>
      </c>
      <c r="AW399" s="14" t="s">
        <v>30</v>
      </c>
      <c r="AX399" s="14" t="s">
        <v>73</v>
      </c>
      <c r="AY399" s="243" t="s">
        <v>172</v>
      </c>
    </row>
    <row r="400" spans="2:51" s="14" customFormat="1">
      <c r="B400" s="233"/>
      <c r="C400" s="234"/>
      <c r="D400" s="224" t="s">
        <v>180</v>
      </c>
      <c r="E400" s="235" t="s">
        <v>1</v>
      </c>
      <c r="F400" s="236" t="s">
        <v>507</v>
      </c>
      <c r="G400" s="234"/>
      <c r="H400" s="237">
        <v>18.46</v>
      </c>
      <c r="I400" s="238"/>
      <c r="J400" s="234"/>
      <c r="K400" s="234"/>
      <c r="L400" s="239"/>
      <c r="M400" s="240"/>
      <c r="N400" s="241"/>
      <c r="O400" s="241"/>
      <c r="P400" s="241"/>
      <c r="Q400" s="241"/>
      <c r="R400" s="241"/>
      <c r="S400" s="241"/>
      <c r="T400" s="242"/>
      <c r="AT400" s="243" t="s">
        <v>180</v>
      </c>
      <c r="AU400" s="243" t="s">
        <v>83</v>
      </c>
      <c r="AV400" s="14" t="s">
        <v>83</v>
      </c>
      <c r="AW400" s="14" t="s">
        <v>30</v>
      </c>
      <c r="AX400" s="14" t="s">
        <v>73</v>
      </c>
      <c r="AY400" s="243" t="s">
        <v>172</v>
      </c>
    </row>
    <row r="401" spans="1:65" s="14" customFormat="1">
      <c r="B401" s="233"/>
      <c r="C401" s="234"/>
      <c r="D401" s="224" t="s">
        <v>180</v>
      </c>
      <c r="E401" s="235" t="s">
        <v>1</v>
      </c>
      <c r="F401" s="236" t="s">
        <v>508</v>
      </c>
      <c r="G401" s="234"/>
      <c r="H401" s="237">
        <v>34.58</v>
      </c>
      <c r="I401" s="238"/>
      <c r="J401" s="234"/>
      <c r="K401" s="234"/>
      <c r="L401" s="239"/>
      <c r="M401" s="240"/>
      <c r="N401" s="241"/>
      <c r="O401" s="241"/>
      <c r="P401" s="241"/>
      <c r="Q401" s="241"/>
      <c r="R401" s="241"/>
      <c r="S401" s="241"/>
      <c r="T401" s="242"/>
      <c r="AT401" s="243" t="s">
        <v>180</v>
      </c>
      <c r="AU401" s="243" t="s">
        <v>83</v>
      </c>
      <c r="AV401" s="14" t="s">
        <v>83</v>
      </c>
      <c r="AW401" s="14" t="s">
        <v>30</v>
      </c>
      <c r="AX401" s="14" t="s">
        <v>73</v>
      </c>
      <c r="AY401" s="243" t="s">
        <v>172</v>
      </c>
    </row>
    <row r="402" spans="1:65" s="14" customFormat="1">
      <c r="B402" s="233"/>
      <c r="C402" s="234"/>
      <c r="D402" s="224" t="s">
        <v>180</v>
      </c>
      <c r="E402" s="235" t="s">
        <v>1</v>
      </c>
      <c r="F402" s="236" t="s">
        <v>509</v>
      </c>
      <c r="G402" s="234"/>
      <c r="H402" s="237">
        <v>18.66</v>
      </c>
      <c r="I402" s="238"/>
      <c r="J402" s="234"/>
      <c r="K402" s="234"/>
      <c r="L402" s="239"/>
      <c r="M402" s="240"/>
      <c r="N402" s="241"/>
      <c r="O402" s="241"/>
      <c r="P402" s="241"/>
      <c r="Q402" s="241"/>
      <c r="R402" s="241"/>
      <c r="S402" s="241"/>
      <c r="T402" s="242"/>
      <c r="AT402" s="243" t="s">
        <v>180</v>
      </c>
      <c r="AU402" s="243" t="s">
        <v>83</v>
      </c>
      <c r="AV402" s="14" t="s">
        <v>83</v>
      </c>
      <c r="AW402" s="14" t="s">
        <v>30</v>
      </c>
      <c r="AX402" s="14" t="s">
        <v>73</v>
      </c>
      <c r="AY402" s="243" t="s">
        <v>172</v>
      </c>
    </row>
    <row r="403" spans="1:65" s="15" customFormat="1">
      <c r="B403" s="244"/>
      <c r="C403" s="245"/>
      <c r="D403" s="224" t="s">
        <v>180</v>
      </c>
      <c r="E403" s="246" t="s">
        <v>1</v>
      </c>
      <c r="F403" s="247" t="s">
        <v>186</v>
      </c>
      <c r="G403" s="245"/>
      <c r="H403" s="248">
        <v>327.20999999999998</v>
      </c>
      <c r="I403" s="249"/>
      <c r="J403" s="245"/>
      <c r="K403" s="245"/>
      <c r="L403" s="250"/>
      <c r="M403" s="251"/>
      <c r="N403" s="252"/>
      <c r="O403" s="252"/>
      <c r="P403" s="252"/>
      <c r="Q403" s="252"/>
      <c r="R403" s="252"/>
      <c r="S403" s="252"/>
      <c r="T403" s="253"/>
      <c r="AT403" s="254" t="s">
        <v>180</v>
      </c>
      <c r="AU403" s="254" t="s">
        <v>83</v>
      </c>
      <c r="AV403" s="15" t="s">
        <v>179</v>
      </c>
      <c r="AW403" s="15" t="s">
        <v>30</v>
      </c>
      <c r="AX403" s="15" t="s">
        <v>81</v>
      </c>
      <c r="AY403" s="254" t="s">
        <v>172</v>
      </c>
    </row>
    <row r="404" spans="1:65" s="12" customFormat="1" ht="22.9" customHeight="1">
      <c r="B404" s="193"/>
      <c r="C404" s="194"/>
      <c r="D404" s="195" t="s">
        <v>72</v>
      </c>
      <c r="E404" s="207" t="s">
        <v>510</v>
      </c>
      <c r="F404" s="207" t="s">
        <v>511</v>
      </c>
      <c r="G404" s="194"/>
      <c r="H404" s="194"/>
      <c r="I404" s="197"/>
      <c r="J404" s="208">
        <f>BK404</f>
        <v>0</v>
      </c>
      <c r="K404" s="194"/>
      <c r="L404" s="199"/>
      <c r="M404" s="200"/>
      <c r="N404" s="201"/>
      <c r="O404" s="201"/>
      <c r="P404" s="202">
        <f>P405</f>
        <v>0</v>
      </c>
      <c r="Q404" s="201"/>
      <c r="R404" s="202">
        <f>R405</f>
        <v>1.4E-2</v>
      </c>
      <c r="S404" s="201"/>
      <c r="T404" s="203">
        <f>T405</f>
        <v>0</v>
      </c>
      <c r="AR404" s="204" t="s">
        <v>81</v>
      </c>
      <c r="AT404" s="205" t="s">
        <v>72</v>
      </c>
      <c r="AU404" s="205" t="s">
        <v>81</v>
      </c>
      <c r="AY404" s="204" t="s">
        <v>172</v>
      </c>
      <c r="BK404" s="206">
        <f>BK405</f>
        <v>0</v>
      </c>
    </row>
    <row r="405" spans="1:65" s="2" customFormat="1" ht="21.75" customHeight="1">
      <c r="A405" s="35"/>
      <c r="B405" s="36"/>
      <c r="C405" s="209" t="s">
        <v>326</v>
      </c>
      <c r="D405" s="209" t="s">
        <v>174</v>
      </c>
      <c r="E405" s="210" t="s">
        <v>512</v>
      </c>
      <c r="F405" s="211" t="s">
        <v>513</v>
      </c>
      <c r="G405" s="212" t="s">
        <v>245</v>
      </c>
      <c r="H405" s="213">
        <v>350</v>
      </c>
      <c r="I405" s="214"/>
      <c r="J405" s="215">
        <f>ROUND(I405*H405,2)</f>
        <v>0</v>
      </c>
      <c r="K405" s="211" t="s">
        <v>178</v>
      </c>
      <c r="L405" s="40"/>
      <c r="M405" s="216" t="s">
        <v>1</v>
      </c>
      <c r="N405" s="217" t="s">
        <v>38</v>
      </c>
      <c r="O405" s="72"/>
      <c r="P405" s="218">
        <f>O405*H405</f>
        <v>0</v>
      </c>
      <c r="Q405" s="218">
        <v>4.0000000000000003E-5</v>
      </c>
      <c r="R405" s="218">
        <f>Q405*H405</f>
        <v>1.4E-2</v>
      </c>
      <c r="S405" s="218">
        <v>0</v>
      </c>
      <c r="T405" s="219">
        <f>S405*H405</f>
        <v>0</v>
      </c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R405" s="220" t="s">
        <v>179</v>
      </c>
      <c r="AT405" s="220" t="s">
        <v>174</v>
      </c>
      <c r="AU405" s="220" t="s">
        <v>83</v>
      </c>
      <c r="AY405" s="18" t="s">
        <v>172</v>
      </c>
      <c r="BE405" s="221">
        <f>IF(N405="základní",J405,0)</f>
        <v>0</v>
      </c>
      <c r="BF405" s="221">
        <f>IF(N405="snížená",J405,0)</f>
        <v>0</v>
      </c>
      <c r="BG405" s="221">
        <f>IF(N405="zákl. přenesená",J405,0)</f>
        <v>0</v>
      </c>
      <c r="BH405" s="221">
        <f>IF(N405="sníž. přenesená",J405,0)</f>
        <v>0</v>
      </c>
      <c r="BI405" s="221">
        <f>IF(N405="nulová",J405,0)</f>
        <v>0</v>
      </c>
      <c r="BJ405" s="18" t="s">
        <v>81</v>
      </c>
      <c r="BK405" s="221">
        <f>ROUND(I405*H405,2)</f>
        <v>0</v>
      </c>
      <c r="BL405" s="18" t="s">
        <v>179</v>
      </c>
      <c r="BM405" s="220" t="s">
        <v>514</v>
      </c>
    </row>
    <row r="406" spans="1:65" s="12" customFormat="1" ht="22.9" customHeight="1">
      <c r="B406" s="193"/>
      <c r="C406" s="194"/>
      <c r="D406" s="195" t="s">
        <v>72</v>
      </c>
      <c r="E406" s="207" t="s">
        <v>476</v>
      </c>
      <c r="F406" s="207" t="s">
        <v>515</v>
      </c>
      <c r="G406" s="194"/>
      <c r="H406" s="194"/>
      <c r="I406" s="197"/>
      <c r="J406" s="208">
        <f>BK406</f>
        <v>0</v>
      </c>
      <c r="K406" s="194"/>
      <c r="L406" s="199"/>
      <c r="M406" s="200"/>
      <c r="N406" s="201"/>
      <c r="O406" s="201"/>
      <c r="P406" s="202">
        <f>SUM(P407:P420)</f>
        <v>0</v>
      </c>
      <c r="Q406" s="201"/>
      <c r="R406" s="202">
        <f>SUM(R407:R420)</f>
        <v>0</v>
      </c>
      <c r="S406" s="201"/>
      <c r="T406" s="203">
        <f>SUM(T407:T420)</f>
        <v>4.7769539999999999</v>
      </c>
      <c r="AR406" s="204" t="s">
        <v>81</v>
      </c>
      <c r="AT406" s="205" t="s">
        <v>72</v>
      </c>
      <c r="AU406" s="205" t="s">
        <v>81</v>
      </c>
      <c r="AY406" s="204" t="s">
        <v>172</v>
      </c>
      <c r="BK406" s="206">
        <f>SUM(BK407:BK420)</f>
        <v>0</v>
      </c>
    </row>
    <row r="407" spans="1:65" s="2" customFormat="1" ht="21.75" customHeight="1">
      <c r="A407" s="35"/>
      <c r="B407" s="36"/>
      <c r="C407" s="209" t="s">
        <v>516</v>
      </c>
      <c r="D407" s="209" t="s">
        <v>174</v>
      </c>
      <c r="E407" s="210" t="s">
        <v>517</v>
      </c>
      <c r="F407" s="211" t="s">
        <v>518</v>
      </c>
      <c r="G407" s="212" t="s">
        <v>177</v>
      </c>
      <c r="H407" s="213">
        <v>1.0640000000000001</v>
      </c>
      <c r="I407" s="214"/>
      <c r="J407" s="215">
        <f>ROUND(I407*H407,2)</f>
        <v>0</v>
      </c>
      <c r="K407" s="211" t="s">
        <v>178</v>
      </c>
      <c r="L407" s="40"/>
      <c r="M407" s="216" t="s">
        <v>1</v>
      </c>
      <c r="N407" s="217" t="s">
        <v>38</v>
      </c>
      <c r="O407" s="72"/>
      <c r="P407" s="218">
        <f>O407*H407</f>
        <v>0</v>
      </c>
      <c r="Q407" s="218">
        <v>0</v>
      </c>
      <c r="R407" s="218">
        <f>Q407*H407</f>
        <v>0</v>
      </c>
      <c r="S407" s="218">
        <v>1.8</v>
      </c>
      <c r="T407" s="219">
        <f>S407*H407</f>
        <v>1.9152000000000002</v>
      </c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R407" s="220" t="s">
        <v>179</v>
      </c>
      <c r="AT407" s="220" t="s">
        <v>174</v>
      </c>
      <c r="AU407" s="220" t="s">
        <v>83</v>
      </c>
      <c r="AY407" s="18" t="s">
        <v>172</v>
      </c>
      <c r="BE407" s="221">
        <f>IF(N407="základní",J407,0)</f>
        <v>0</v>
      </c>
      <c r="BF407" s="221">
        <f>IF(N407="snížená",J407,0)</f>
        <v>0</v>
      </c>
      <c r="BG407" s="221">
        <f>IF(N407="zákl. přenesená",J407,0)</f>
        <v>0</v>
      </c>
      <c r="BH407" s="221">
        <f>IF(N407="sníž. přenesená",J407,0)</f>
        <v>0</v>
      </c>
      <c r="BI407" s="221">
        <f>IF(N407="nulová",J407,0)</f>
        <v>0</v>
      </c>
      <c r="BJ407" s="18" t="s">
        <v>81</v>
      </c>
      <c r="BK407" s="221">
        <f>ROUND(I407*H407,2)</f>
        <v>0</v>
      </c>
      <c r="BL407" s="18" t="s">
        <v>179</v>
      </c>
      <c r="BM407" s="220" t="s">
        <v>519</v>
      </c>
    </row>
    <row r="408" spans="1:65" s="13" customFormat="1">
      <c r="B408" s="222"/>
      <c r="C408" s="223"/>
      <c r="D408" s="224" t="s">
        <v>180</v>
      </c>
      <c r="E408" s="225" t="s">
        <v>1</v>
      </c>
      <c r="F408" s="226" t="s">
        <v>520</v>
      </c>
      <c r="G408" s="223"/>
      <c r="H408" s="225" t="s">
        <v>1</v>
      </c>
      <c r="I408" s="227"/>
      <c r="J408" s="223"/>
      <c r="K408" s="223"/>
      <c r="L408" s="228"/>
      <c r="M408" s="229"/>
      <c r="N408" s="230"/>
      <c r="O408" s="230"/>
      <c r="P408" s="230"/>
      <c r="Q408" s="230"/>
      <c r="R408" s="230"/>
      <c r="S408" s="230"/>
      <c r="T408" s="231"/>
      <c r="AT408" s="232" t="s">
        <v>180</v>
      </c>
      <c r="AU408" s="232" t="s">
        <v>83</v>
      </c>
      <c r="AV408" s="13" t="s">
        <v>81</v>
      </c>
      <c r="AW408" s="13" t="s">
        <v>30</v>
      </c>
      <c r="AX408" s="13" t="s">
        <v>73</v>
      </c>
      <c r="AY408" s="232" t="s">
        <v>172</v>
      </c>
    </row>
    <row r="409" spans="1:65" s="14" customFormat="1">
      <c r="B409" s="233"/>
      <c r="C409" s="234"/>
      <c r="D409" s="224" t="s">
        <v>180</v>
      </c>
      <c r="E409" s="235" t="s">
        <v>1</v>
      </c>
      <c r="F409" s="236" t="s">
        <v>521</v>
      </c>
      <c r="G409" s="234"/>
      <c r="H409" s="237">
        <v>1.0640000000000001</v>
      </c>
      <c r="I409" s="238"/>
      <c r="J409" s="234"/>
      <c r="K409" s="234"/>
      <c r="L409" s="239"/>
      <c r="M409" s="240"/>
      <c r="N409" s="241"/>
      <c r="O409" s="241"/>
      <c r="P409" s="241"/>
      <c r="Q409" s="241"/>
      <c r="R409" s="241"/>
      <c r="S409" s="241"/>
      <c r="T409" s="242"/>
      <c r="AT409" s="243" t="s">
        <v>180</v>
      </c>
      <c r="AU409" s="243" t="s">
        <v>83</v>
      </c>
      <c r="AV409" s="14" t="s">
        <v>83</v>
      </c>
      <c r="AW409" s="14" t="s">
        <v>30</v>
      </c>
      <c r="AX409" s="14" t="s">
        <v>73</v>
      </c>
      <c r="AY409" s="243" t="s">
        <v>172</v>
      </c>
    </row>
    <row r="410" spans="1:65" s="15" customFormat="1">
      <c r="B410" s="244"/>
      <c r="C410" s="245"/>
      <c r="D410" s="224" t="s">
        <v>180</v>
      </c>
      <c r="E410" s="246" t="s">
        <v>1</v>
      </c>
      <c r="F410" s="247" t="s">
        <v>186</v>
      </c>
      <c r="G410" s="245"/>
      <c r="H410" s="248">
        <v>1.0640000000000001</v>
      </c>
      <c r="I410" s="249"/>
      <c r="J410" s="245"/>
      <c r="K410" s="245"/>
      <c r="L410" s="250"/>
      <c r="M410" s="251"/>
      <c r="N410" s="252"/>
      <c r="O410" s="252"/>
      <c r="P410" s="252"/>
      <c r="Q410" s="252"/>
      <c r="R410" s="252"/>
      <c r="S410" s="252"/>
      <c r="T410" s="253"/>
      <c r="AT410" s="254" t="s">
        <v>180</v>
      </c>
      <c r="AU410" s="254" t="s">
        <v>83</v>
      </c>
      <c r="AV410" s="15" t="s">
        <v>179</v>
      </c>
      <c r="AW410" s="15" t="s">
        <v>30</v>
      </c>
      <c r="AX410" s="15" t="s">
        <v>81</v>
      </c>
      <c r="AY410" s="254" t="s">
        <v>172</v>
      </c>
    </row>
    <row r="411" spans="1:65" s="2" customFormat="1" ht="21.75" customHeight="1">
      <c r="A411" s="35"/>
      <c r="B411" s="36"/>
      <c r="C411" s="209" t="s">
        <v>332</v>
      </c>
      <c r="D411" s="209" t="s">
        <v>174</v>
      </c>
      <c r="E411" s="210" t="s">
        <v>522</v>
      </c>
      <c r="F411" s="211" t="s">
        <v>523</v>
      </c>
      <c r="G411" s="212" t="s">
        <v>245</v>
      </c>
      <c r="H411" s="213">
        <v>23.457000000000001</v>
      </c>
      <c r="I411" s="214"/>
      <c r="J411" s="215">
        <f>ROUND(I411*H411,2)</f>
        <v>0</v>
      </c>
      <c r="K411" s="211" t="s">
        <v>178</v>
      </c>
      <c r="L411" s="40"/>
      <c r="M411" s="216" t="s">
        <v>1</v>
      </c>
      <c r="N411" s="217" t="s">
        <v>38</v>
      </c>
      <c r="O411" s="72"/>
      <c r="P411" s="218">
        <f>O411*H411</f>
        <v>0</v>
      </c>
      <c r="Q411" s="218">
        <v>0</v>
      </c>
      <c r="R411" s="218">
        <f>Q411*H411</f>
        <v>0</v>
      </c>
      <c r="S411" s="218">
        <v>0.122</v>
      </c>
      <c r="T411" s="219">
        <f>S411*H411</f>
        <v>2.8617539999999999</v>
      </c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R411" s="220" t="s">
        <v>179</v>
      </c>
      <c r="AT411" s="220" t="s">
        <v>174</v>
      </c>
      <c r="AU411" s="220" t="s">
        <v>83</v>
      </c>
      <c r="AY411" s="18" t="s">
        <v>172</v>
      </c>
      <c r="BE411" s="221">
        <f>IF(N411="základní",J411,0)</f>
        <v>0</v>
      </c>
      <c r="BF411" s="221">
        <f>IF(N411="snížená",J411,0)</f>
        <v>0</v>
      </c>
      <c r="BG411" s="221">
        <f>IF(N411="zákl. přenesená",J411,0)</f>
        <v>0</v>
      </c>
      <c r="BH411" s="221">
        <f>IF(N411="sníž. přenesená",J411,0)</f>
        <v>0</v>
      </c>
      <c r="BI411" s="221">
        <f>IF(N411="nulová",J411,0)</f>
        <v>0</v>
      </c>
      <c r="BJ411" s="18" t="s">
        <v>81</v>
      </c>
      <c r="BK411" s="221">
        <f>ROUND(I411*H411,2)</f>
        <v>0</v>
      </c>
      <c r="BL411" s="18" t="s">
        <v>179</v>
      </c>
      <c r="BM411" s="220" t="s">
        <v>524</v>
      </c>
    </row>
    <row r="412" spans="1:65" s="13" customFormat="1">
      <c r="B412" s="222"/>
      <c r="C412" s="223"/>
      <c r="D412" s="224" t="s">
        <v>180</v>
      </c>
      <c r="E412" s="225" t="s">
        <v>1</v>
      </c>
      <c r="F412" s="226" t="s">
        <v>181</v>
      </c>
      <c r="G412" s="223"/>
      <c r="H412" s="225" t="s">
        <v>1</v>
      </c>
      <c r="I412" s="227"/>
      <c r="J412" s="223"/>
      <c r="K412" s="223"/>
      <c r="L412" s="228"/>
      <c r="M412" s="229"/>
      <c r="N412" s="230"/>
      <c r="O412" s="230"/>
      <c r="P412" s="230"/>
      <c r="Q412" s="230"/>
      <c r="R412" s="230"/>
      <c r="S412" s="230"/>
      <c r="T412" s="231"/>
      <c r="AT412" s="232" t="s">
        <v>180</v>
      </c>
      <c r="AU412" s="232" t="s">
        <v>83</v>
      </c>
      <c r="AV412" s="13" t="s">
        <v>81</v>
      </c>
      <c r="AW412" s="13" t="s">
        <v>30</v>
      </c>
      <c r="AX412" s="13" t="s">
        <v>73</v>
      </c>
      <c r="AY412" s="232" t="s">
        <v>172</v>
      </c>
    </row>
    <row r="413" spans="1:65" s="14" customFormat="1">
      <c r="B413" s="233"/>
      <c r="C413" s="234"/>
      <c r="D413" s="224" t="s">
        <v>180</v>
      </c>
      <c r="E413" s="235" t="s">
        <v>1</v>
      </c>
      <c r="F413" s="236" t="s">
        <v>525</v>
      </c>
      <c r="G413" s="234"/>
      <c r="H413" s="237">
        <v>10.808</v>
      </c>
      <c r="I413" s="238"/>
      <c r="J413" s="234"/>
      <c r="K413" s="234"/>
      <c r="L413" s="239"/>
      <c r="M413" s="240"/>
      <c r="N413" s="241"/>
      <c r="O413" s="241"/>
      <c r="P413" s="241"/>
      <c r="Q413" s="241"/>
      <c r="R413" s="241"/>
      <c r="S413" s="241"/>
      <c r="T413" s="242"/>
      <c r="AT413" s="243" t="s">
        <v>180</v>
      </c>
      <c r="AU413" s="243" t="s">
        <v>83</v>
      </c>
      <c r="AV413" s="14" t="s">
        <v>83</v>
      </c>
      <c r="AW413" s="14" t="s">
        <v>30</v>
      </c>
      <c r="AX413" s="14" t="s">
        <v>73</v>
      </c>
      <c r="AY413" s="243" t="s">
        <v>172</v>
      </c>
    </row>
    <row r="414" spans="1:65" s="13" customFormat="1">
      <c r="B414" s="222"/>
      <c r="C414" s="223"/>
      <c r="D414" s="224" t="s">
        <v>180</v>
      </c>
      <c r="E414" s="225" t="s">
        <v>1</v>
      </c>
      <c r="F414" s="226" t="s">
        <v>520</v>
      </c>
      <c r="G414" s="223"/>
      <c r="H414" s="225" t="s">
        <v>1</v>
      </c>
      <c r="I414" s="227"/>
      <c r="J414" s="223"/>
      <c r="K414" s="223"/>
      <c r="L414" s="228"/>
      <c r="M414" s="229"/>
      <c r="N414" s="230"/>
      <c r="O414" s="230"/>
      <c r="P414" s="230"/>
      <c r="Q414" s="230"/>
      <c r="R414" s="230"/>
      <c r="S414" s="230"/>
      <c r="T414" s="231"/>
      <c r="AT414" s="232" t="s">
        <v>180</v>
      </c>
      <c r="AU414" s="232" t="s">
        <v>83</v>
      </c>
      <c r="AV414" s="13" t="s">
        <v>81</v>
      </c>
      <c r="AW414" s="13" t="s">
        <v>30</v>
      </c>
      <c r="AX414" s="13" t="s">
        <v>73</v>
      </c>
      <c r="AY414" s="232" t="s">
        <v>172</v>
      </c>
    </row>
    <row r="415" spans="1:65" s="13" customFormat="1">
      <c r="B415" s="222"/>
      <c r="C415" s="223"/>
      <c r="D415" s="224" t="s">
        <v>180</v>
      </c>
      <c r="E415" s="225" t="s">
        <v>1</v>
      </c>
      <c r="F415" s="226" t="s">
        <v>526</v>
      </c>
      <c r="G415" s="223"/>
      <c r="H415" s="225" t="s">
        <v>1</v>
      </c>
      <c r="I415" s="227"/>
      <c r="J415" s="223"/>
      <c r="K415" s="223"/>
      <c r="L415" s="228"/>
      <c r="M415" s="229"/>
      <c r="N415" s="230"/>
      <c r="O415" s="230"/>
      <c r="P415" s="230"/>
      <c r="Q415" s="230"/>
      <c r="R415" s="230"/>
      <c r="S415" s="230"/>
      <c r="T415" s="231"/>
      <c r="AT415" s="232" t="s">
        <v>180</v>
      </c>
      <c r="AU415" s="232" t="s">
        <v>83</v>
      </c>
      <c r="AV415" s="13" t="s">
        <v>81</v>
      </c>
      <c r="AW415" s="13" t="s">
        <v>30</v>
      </c>
      <c r="AX415" s="13" t="s">
        <v>73</v>
      </c>
      <c r="AY415" s="232" t="s">
        <v>172</v>
      </c>
    </row>
    <row r="416" spans="1:65" s="14" customFormat="1">
      <c r="B416" s="233"/>
      <c r="C416" s="234"/>
      <c r="D416" s="224" t="s">
        <v>180</v>
      </c>
      <c r="E416" s="235" t="s">
        <v>1</v>
      </c>
      <c r="F416" s="236" t="s">
        <v>527</v>
      </c>
      <c r="G416" s="234"/>
      <c r="H416" s="237">
        <v>12.648999999999999</v>
      </c>
      <c r="I416" s="238"/>
      <c r="J416" s="234"/>
      <c r="K416" s="234"/>
      <c r="L416" s="239"/>
      <c r="M416" s="240"/>
      <c r="N416" s="241"/>
      <c r="O416" s="241"/>
      <c r="P416" s="241"/>
      <c r="Q416" s="241"/>
      <c r="R416" s="241"/>
      <c r="S416" s="241"/>
      <c r="T416" s="242"/>
      <c r="AT416" s="243" t="s">
        <v>180</v>
      </c>
      <c r="AU416" s="243" t="s">
        <v>83</v>
      </c>
      <c r="AV416" s="14" t="s">
        <v>83</v>
      </c>
      <c r="AW416" s="14" t="s">
        <v>30</v>
      </c>
      <c r="AX416" s="14" t="s">
        <v>73</v>
      </c>
      <c r="AY416" s="243" t="s">
        <v>172</v>
      </c>
    </row>
    <row r="417" spans="1:65" s="15" customFormat="1">
      <c r="B417" s="244"/>
      <c r="C417" s="245"/>
      <c r="D417" s="224" t="s">
        <v>180</v>
      </c>
      <c r="E417" s="246" t="s">
        <v>1</v>
      </c>
      <c r="F417" s="247" t="s">
        <v>186</v>
      </c>
      <c r="G417" s="245"/>
      <c r="H417" s="248">
        <v>23.457000000000001</v>
      </c>
      <c r="I417" s="249"/>
      <c r="J417" s="245"/>
      <c r="K417" s="245"/>
      <c r="L417" s="250"/>
      <c r="M417" s="251"/>
      <c r="N417" s="252"/>
      <c r="O417" s="252"/>
      <c r="P417" s="252"/>
      <c r="Q417" s="252"/>
      <c r="R417" s="252"/>
      <c r="S417" s="252"/>
      <c r="T417" s="253"/>
      <c r="AT417" s="254" t="s">
        <v>180</v>
      </c>
      <c r="AU417" s="254" t="s">
        <v>83</v>
      </c>
      <c r="AV417" s="15" t="s">
        <v>179</v>
      </c>
      <c r="AW417" s="15" t="s">
        <v>30</v>
      </c>
      <c r="AX417" s="15" t="s">
        <v>81</v>
      </c>
      <c r="AY417" s="254" t="s">
        <v>172</v>
      </c>
    </row>
    <row r="418" spans="1:65" s="2" customFormat="1" ht="21.75" customHeight="1">
      <c r="A418" s="35"/>
      <c r="B418" s="36"/>
      <c r="C418" s="209" t="s">
        <v>528</v>
      </c>
      <c r="D418" s="209" t="s">
        <v>174</v>
      </c>
      <c r="E418" s="210" t="s">
        <v>529</v>
      </c>
      <c r="F418" s="211" t="s">
        <v>530</v>
      </c>
      <c r="G418" s="212" t="s">
        <v>531</v>
      </c>
      <c r="H418" s="213">
        <v>4</v>
      </c>
      <c r="I418" s="214"/>
      <c r="J418" s="215">
        <f>ROUND(I418*H418,2)</f>
        <v>0</v>
      </c>
      <c r="K418" s="211" t="s">
        <v>1</v>
      </c>
      <c r="L418" s="40"/>
      <c r="M418" s="216" t="s">
        <v>1</v>
      </c>
      <c r="N418" s="217" t="s">
        <v>38</v>
      </c>
      <c r="O418" s="72"/>
      <c r="P418" s="218">
        <f>O418*H418</f>
        <v>0</v>
      </c>
      <c r="Q418" s="218">
        <v>0</v>
      </c>
      <c r="R418" s="218">
        <f>Q418*H418</f>
        <v>0</v>
      </c>
      <c r="S418" s="218">
        <v>0</v>
      </c>
      <c r="T418" s="219">
        <f>S418*H418</f>
        <v>0</v>
      </c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R418" s="220" t="s">
        <v>179</v>
      </c>
      <c r="AT418" s="220" t="s">
        <v>174</v>
      </c>
      <c r="AU418" s="220" t="s">
        <v>83</v>
      </c>
      <c r="AY418" s="18" t="s">
        <v>172</v>
      </c>
      <c r="BE418" s="221">
        <f>IF(N418="základní",J418,0)</f>
        <v>0</v>
      </c>
      <c r="BF418" s="221">
        <f>IF(N418="snížená",J418,0)</f>
        <v>0</v>
      </c>
      <c r="BG418" s="221">
        <f>IF(N418="zákl. přenesená",J418,0)</f>
        <v>0</v>
      </c>
      <c r="BH418" s="221">
        <f>IF(N418="sníž. přenesená",J418,0)</f>
        <v>0</v>
      </c>
      <c r="BI418" s="221">
        <f>IF(N418="nulová",J418,0)</f>
        <v>0</v>
      </c>
      <c r="BJ418" s="18" t="s">
        <v>81</v>
      </c>
      <c r="BK418" s="221">
        <f>ROUND(I418*H418,2)</f>
        <v>0</v>
      </c>
      <c r="BL418" s="18" t="s">
        <v>179</v>
      </c>
      <c r="BM418" s="220" t="s">
        <v>532</v>
      </c>
    </row>
    <row r="419" spans="1:65" s="14" customFormat="1">
      <c r="B419" s="233"/>
      <c r="C419" s="234"/>
      <c r="D419" s="224" t="s">
        <v>180</v>
      </c>
      <c r="E419" s="235" t="s">
        <v>1</v>
      </c>
      <c r="F419" s="236" t="s">
        <v>533</v>
      </c>
      <c r="G419" s="234"/>
      <c r="H419" s="237">
        <v>4</v>
      </c>
      <c r="I419" s="238"/>
      <c r="J419" s="234"/>
      <c r="K419" s="234"/>
      <c r="L419" s="239"/>
      <c r="M419" s="240"/>
      <c r="N419" s="241"/>
      <c r="O419" s="241"/>
      <c r="P419" s="241"/>
      <c r="Q419" s="241"/>
      <c r="R419" s="241"/>
      <c r="S419" s="241"/>
      <c r="T419" s="242"/>
      <c r="AT419" s="243" t="s">
        <v>180</v>
      </c>
      <c r="AU419" s="243" t="s">
        <v>83</v>
      </c>
      <c r="AV419" s="14" t="s">
        <v>83</v>
      </c>
      <c r="AW419" s="14" t="s">
        <v>30</v>
      </c>
      <c r="AX419" s="14" t="s">
        <v>73</v>
      </c>
      <c r="AY419" s="243" t="s">
        <v>172</v>
      </c>
    </row>
    <row r="420" spans="1:65" s="15" customFormat="1">
      <c r="B420" s="244"/>
      <c r="C420" s="245"/>
      <c r="D420" s="224" t="s">
        <v>180</v>
      </c>
      <c r="E420" s="246" t="s">
        <v>1</v>
      </c>
      <c r="F420" s="247" t="s">
        <v>186</v>
      </c>
      <c r="G420" s="245"/>
      <c r="H420" s="248">
        <v>4</v>
      </c>
      <c r="I420" s="249"/>
      <c r="J420" s="245"/>
      <c r="K420" s="245"/>
      <c r="L420" s="250"/>
      <c r="M420" s="251"/>
      <c r="N420" s="252"/>
      <c r="O420" s="252"/>
      <c r="P420" s="252"/>
      <c r="Q420" s="252"/>
      <c r="R420" s="252"/>
      <c r="S420" s="252"/>
      <c r="T420" s="253"/>
      <c r="AT420" s="254" t="s">
        <v>180</v>
      </c>
      <c r="AU420" s="254" t="s">
        <v>83</v>
      </c>
      <c r="AV420" s="15" t="s">
        <v>179</v>
      </c>
      <c r="AW420" s="15" t="s">
        <v>30</v>
      </c>
      <c r="AX420" s="15" t="s">
        <v>81</v>
      </c>
      <c r="AY420" s="254" t="s">
        <v>172</v>
      </c>
    </row>
    <row r="421" spans="1:65" s="12" customFormat="1" ht="22.9" customHeight="1">
      <c r="B421" s="193"/>
      <c r="C421" s="194"/>
      <c r="D421" s="195" t="s">
        <v>72</v>
      </c>
      <c r="E421" s="207" t="s">
        <v>534</v>
      </c>
      <c r="F421" s="207" t="s">
        <v>535</v>
      </c>
      <c r="G421" s="194"/>
      <c r="H421" s="194"/>
      <c r="I421" s="197"/>
      <c r="J421" s="208">
        <f>BK421</f>
        <v>0</v>
      </c>
      <c r="K421" s="194"/>
      <c r="L421" s="199"/>
      <c r="M421" s="200"/>
      <c r="N421" s="201"/>
      <c r="O421" s="201"/>
      <c r="P421" s="202">
        <f>P422+SUM(P423:P426)</f>
        <v>0</v>
      </c>
      <c r="Q421" s="201"/>
      <c r="R421" s="202">
        <f>R422+SUM(R423:R426)</f>
        <v>0</v>
      </c>
      <c r="S421" s="201"/>
      <c r="T421" s="203">
        <f>T422+SUM(T423:T426)</f>
        <v>0</v>
      </c>
      <c r="AR421" s="204" t="s">
        <v>81</v>
      </c>
      <c r="AT421" s="205" t="s">
        <v>72</v>
      </c>
      <c r="AU421" s="205" t="s">
        <v>81</v>
      </c>
      <c r="AY421" s="204" t="s">
        <v>172</v>
      </c>
      <c r="BK421" s="206">
        <f>BK422+SUM(BK423:BK426)</f>
        <v>0</v>
      </c>
    </row>
    <row r="422" spans="1:65" s="2" customFormat="1" ht="21.75" customHeight="1">
      <c r="A422" s="35"/>
      <c r="B422" s="36"/>
      <c r="C422" s="209" t="s">
        <v>343</v>
      </c>
      <c r="D422" s="209" t="s">
        <v>174</v>
      </c>
      <c r="E422" s="210" t="s">
        <v>536</v>
      </c>
      <c r="F422" s="211" t="s">
        <v>537</v>
      </c>
      <c r="G422" s="212" t="s">
        <v>538</v>
      </c>
      <c r="H422" s="213">
        <v>2</v>
      </c>
      <c r="I422" s="214"/>
      <c r="J422" s="215">
        <f>ROUND(I422*H422,2)</f>
        <v>0</v>
      </c>
      <c r="K422" s="211" t="s">
        <v>1</v>
      </c>
      <c r="L422" s="40"/>
      <c r="M422" s="216" t="s">
        <v>1</v>
      </c>
      <c r="N422" s="217" t="s">
        <v>38</v>
      </c>
      <c r="O422" s="72"/>
      <c r="P422" s="218">
        <f>O422*H422</f>
        <v>0</v>
      </c>
      <c r="Q422" s="218">
        <v>0</v>
      </c>
      <c r="R422" s="218">
        <f>Q422*H422</f>
        <v>0</v>
      </c>
      <c r="S422" s="218">
        <v>0</v>
      </c>
      <c r="T422" s="219">
        <f>S422*H422</f>
        <v>0</v>
      </c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R422" s="220" t="s">
        <v>179</v>
      </c>
      <c r="AT422" s="220" t="s">
        <v>174</v>
      </c>
      <c r="AU422" s="220" t="s">
        <v>83</v>
      </c>
      <c r="AY422" s="18" t="s">
        <v>172</v>
      </c>
      <c r="BE422" s="221">
        <f>IF(N422="základní",J422,0)</f>
        <v>0</v>
      </c>
      <c r="BF422" s="221">
        <f>IF(N422="snížená",J422,0)</f>
        <v>0</v>
      </c>
      <c r="BG422" s="221">
        <f>IF(N422="zákl. přenesená",J422,0)</f>
        <v>0</v>
      </c>
      <c r="BH422" s="221">
        <f>IF(N422="sníž. přenesená",J422,0)</f>
        <v>0</v>
      </c>
      <c r="BI422" s="221">
        <f>IF(N422="nulová",J422,0)</f>
        <v>0</v>
      </c>
      <c r="BJ422" s="18" t="s">
        <v>81</v>
      </c>
      <c r="BK422" s="221">
        <f>ROUND(I422*H422,2)</f>
        <v>0</v>
      </c>
      <c r="BL422" s="18" t="s">
        <v>179</v>
      </c>
      <c r="BM422" s="220" t="s">
        <v>539</v>
      </c>
    </row>
    <row r="423" spans="1:65" s="2" customFormat="1" ht="21.75" customHeight="1">
      <c r="A423" s="35"/>
      <c r="B423" s="36"/>
      <c r="C423" s="209" t="s">
        <v>540</v>
      </c>
      <c r="D423" s="209" t="s">
        <v>174</v>
      </c>
      <c r="E423" s="210" t="s">
        <v>541</v>
      </c>
      <c r="F423" s="211" t="s">
        <v>542</v>
      </c>
      <c r="G423" s="212" t="s">
        <v>538</v>
      </c>
      <c r="H423" s="213">
        <v>2</v>
      </c>
      <c r="I423" s="214"/>
      <c r="J423" s="215">
        <f>ROUND(I423*H423,2)</f>
        <v>0</v>
      </c>
      <c r="K423" s="211" t="s">
        <v>1</v>
      </c>
      <c r="L423" s="40"/>
      <c r="M423" s="216" t="s">
        <v>1</v>
      </c>
      <c r="N423" s="217" t="s">
        <v>38</v>
      </c>
      <c r="O423" s="72"/>
      <c r="P423" s="218">
        <f>O423*H423</f>
        <v>0</v>
      </c>
      <c r="Q423" s="218">
        <v>0</v>
      </c>
      <c r="R423" s="218">
        <f>Q423*H423</f>
        <v>0</v>
      </c>
      <c r="S423" s="218">
        <v>0</v>
      </c>
      <c r="T423" s="219">
        <f>S423*H423</f>
        <v>0</v>
      </c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R423" s="220" t="s">
        <v>179</v>
      </c>
      <c r="AT423" s="220" t="s">
        <v>174</v>
      </c>
      <c r="AU423" s="220" t="s">
        <v>83</v>
      </c>
      <c r="AY423" s="18" t="s">
        <v>172</v>
      </c>
      <c r="BE423" s="221">
        <f>IF(N423="základní",J423,0)</f>
        <v>0</v>
      </c>
      <c r="BF423" s="221">
        <f>IF(N423="snížená",J423,0)</f>
        <v>0</v>
      </c>
      <c r="BG423" s="221">
        <f>IF(N423="zákl. přenesená",J423,0)</f>
        <v>0</v>
      </c>
      <c r="BH423" s="221">
        <f>IF(N423="sníž. přenesená",J423,0)</f>
        <v>0</v>
      </c>
      <c r="BI423" s="221">
        <f>IF(N423="nulová",J423,0)</f>
        <v>0</v>
      </c>
      <c r="BJ423" s="18" t="s">
        <v>81</v>
      </c>
      <c r="BK423" s="221">
        <f>ROUND(I423*H423,2)</f>
        <v>0</v>
      </c>
      <c r="BL423" s="18" t="s">
        <v>179</v>
      </c>
      <c r="BM423" s="220" t="s">
        <v>543</v>
      </c>
    </row>
    <row r="424" spans="1:65" s="2" customFormat="1" ht="21.75" customHeight="1">
      <c r="A424" s="35"/>
      <c r="B424" s="36"/>
      <c r="C424" s="209" t="s">
        <v>346</v>
      </c>
      <c r="D424" s="209" t="s">
        <v>174</v>
      </c>
      <c r="E424" s="210" t="s">
        <v>544</v>
      </c>
      <c r="F424" s="211" t="s">
        <v>545</v>
      </c>
      <c r="G424" s="212" t="s">
        <v>538</v>
      </c>
      <c r="H424" s="213">
        <v>2</v>
      </c>
      <c r="I424" s="214"/>
      <c r="J424" s="215">
        <f>ROUND(I424*H424,2)</f>
        <v>0</v>
      </c>
      <c r="K424" s="211" t="s">
        <v>1</v>
      </c>
      <c r="L424" s="40"/>
      <c r="M424" s="216" t="s">
        <v>1</v>
      </c>
      <c r="N424" s="217" t="s">
        <v>38</v>
      </c>
      <c r="O424" s="72"/>
      <c r="P424" s="218">
        <f>O424*H424</f>
        <v>0</v>
      </c>
      <c r="Q424" s="218">
        <v>0</v>
      </c>
      <c r="R424" s="218">
        <f>Q424*H424</f>
        <v>0</v>
      </c>
      <c r="S424" s="218">
        <v>0</v>
      </c>
      <c r="T424" s="219">
        <f>S424*H424</f>
        <v>0</v>
      </c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R424" s="220" t="s">
        <v>179</v>
      </c>
      <c r="AT424" s="220" t="s">
        <v>174</v>
      </c>
      <c r="AU424" s="220" t="s">
        <v>83</v>
      </c>
      <c r="AY424" s="18" t="s">
        <v>172</v>
      </c>
      <c r="BE424" s="221">
        <f>IF(N424="základní",J424,0)</f>
        <v>0</v>
      </c>
      <c r="BF424" s="221">
        <f>IF(N424="snížená",J424,0)</f>
        <v>0</v>
      </c>
      <c r="BG424" s="221">
        <f>IF(N424="zákl. přenesená",J424,0)</f>
        <v>0</v>
      </c>
      <c r="BH424" s="221">
        <f>IF(N424="sníž. přenesená",J424,0)</f>
        <v>0</v>
      </c>
      <c r="BI424" s="221">
        <f>IF(N424="nulová",J424,0)</f>
        <v>0</v>
      </c>
      <c r="BJ424" s="18" t="s">
        <v>81</v>
      </c>
      <c r="BK424" s="221">
        <f>ROUND(I424*H424,2)</f>
        <v>0</v>
      </c>
      <c r="BL424" s="18" t="s">
        <v>179</v>
      </c>
      <c r="BM424" s="220" t="s">
        <v>546</v>
      </c>
    </row>
    <row r="425" spans="1:65" s="2" customFormat="1" ht="21.75" customHeight="1">
      <c r="A425" s="35"/>
      <c r="B425" s="36"/>
      <c r="C425" s="209" t="s">
        <v>547</v>
      </c>
      <c r="D425" s="209" t="s">
        <v>174</v>
      </c>
      <c r="E425" s="210" t="s">
        <v>548</v>
      </c>
      <c r="F425" s="211" t="s">
        <v>549</v>
      </c>
      <c r="G425" s="212" t="s">
        <v>538</v>
      </c>
      <c r="H425" s="213">
        <v>2</v>
      </c>
      <c r="I425" s="214"/>
      <c r="J425" s="215">
        <f>ROUND(I425*H425,2)</f>
        <v>0</v>
      </c>
      <c r="K425" s="211" t="s">
        <v>1</v>
      </c>
      <c r="L425" s="40"/>
      <c r="M425" s="216" t="s">
        <v>1</v>
      </c>
      <c r="N425" s="217" t="s">
        <v>38</v>
      </c>
      <c r="O425" s="72"/>
      <c r="P425" s="218">
        <f>O425*H425</f>
        <v>0</v>
      </c>
      <c r="Q425" s="218">
        <v>0</v>
      </c>
      <c r="R425" s="218">
        <f>Q425*H425</f>
        <v>0</v>
      </c>
      <c r="S425" s="218">
        <v>0</v>
      </c>
      <c r="T425" s="219">
        <f>S425*H425</f>
        <v>0</v>
      </c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R425" s="220" t="s">
        <v>179</v>
      </c>
      <c r="AT425" s="220" t="s">
        <v>174</v>
      </c>
      <c r="AU425" s="220" t="s">
        <v>83</v>
      </c>
      <c r="AY425" s="18" t="s">
        <v>172</v>
      </c>
      <c r="BE425" s="221">
        <f>IF(N425="základní",J425,0)</f>
        <v>0</v>
      </c>
      <c r="BF425" s="221">
        <f>IF(N425="snížená",J425,0)</f>
        <v>0</v>
      </c>
      <c r="BG425" s="221">
        <f>IF(N425="zákl. přenesená",J425,0)</f>
        <v>0</v>
      </c>
      <c r="BH425" s="221">
        <f>IF(N425="sníž. přenesená",J425,0)</f>
        <v>0</v>
      </c>
      <c r="BI425" s="221">
        <f>IF(N425="nulová",J425,0)</f>
        <v>0</v>
      </c>
      <c r="BJ425" s="18" t="s">
        <v>81</v>
      </c>
      <c r="BK425" s="221">
        <f>ROUND(I425*H425,2)</f>
        <v>0</v>
      </c>
      <c r="BL425" s="18" t="s">
        <v>179</v>
      </c>
      <c r="BM425" s="220" t="s">
        <v>550</v>
      </c>
    </row>
    <row r="426" spans="1:65" s="12" customFormat="1" ht="20.85" customHeight="1">
      <c r="B426" s="193"/>
      <c r="C426" s="194"/>
      <c r="D426" s="195" t="s">
        <v>72</v>
      </c>
      <c r="E426" s="207" t="s">
        <v>551</v>
      </c>
      <c r="F426" s="207" t="s">
        <v>552</v>
      </c>
      <c r="G426" s="194"/>
      <c r="H426" s="194"/>
      <c r="I426" s="197"/>
      <c r="J426" s="208">
        <f>BK426</f>
        <v>0</v>
      </c>
      <c r="K426" s="194"/>
      <c r="L426" s="199"/>
      <c r="M426" s="200"/>
      <c r="N426" s="201"/>
      <c r="O426" s="201"/>
      <c r="P426" s="202">
        <f>SUM(P427:P431)</f>
        <v>0</v>
      </c>
      <c r="Q426" s="201"/>
      <c r="R426" s="202">
        <f>SUM(R427:R431)</f>
        <v>0</v>
      </c>
      <c r="S426" s="201"/>
      <c r="T426" s="203">
        <f>SUM(T427:T431)</f>
        <v>0</v>
      </c>
      <c r="AR426" s="204" t="s">
        <v>81</v>
      </c>
      <c r="AT426" s="205" t="s">
        <v>72</v>
      </c>
      <c r="AU426" s="205" t="s">
        <v>83</v>
      </c>
      <c r="AY426" s="204" t="s">
        <v>172</v>
      </c>
      <c r="BK426" s="206">
        <f>SUM(BK427:BK431)</f>
        <v>0</v>
      </c>
    </row>
    <row r="427" spans="1:65" s="2" customFormat="1" ht="21.75" customHeight="1">
      <c r="A427" s="35"/>
      <c r="B427" s="36"/>
      <c r="C427" s="209" t="s">
        <v>386</v>
      </c>
      <c r="D427" s="209" t="s">
        <v>174</v>
      </c>
      <c r="E427" s="210" t="s">
        <v>553</v>
      </c>
      <c r="F427" s="211" t="s">
        <v>554</v>
      </c>
      <c r="G427" s="212" t="s">
        <v>222</v>
      </c>
      <c r="H427" s="213">
        <v>5.843</v>
      </c>
      <c r="I427" s="214"/>
      <c r="J427" s="215">
        <f>ROUND(I427*H427,2)</f>
        <v>0</v>
      </c>
      <c r="K427" s="211" t="s">
        <v>178</v>
      </c>
      <c r="L427" s="40"/>
      <c r="M427" s="216" t="s">
        <v>1</v>
      </c>
      <c r="N427" s="217" t="s">
        <v>38</v>
      </c>
      <c r="O427" s="72"/>
      <c r="P427" s="218">
        <f>O427*H427</f>
        <v>0</v>
      </c>
      <c r="Q427" s="218">
        <v>0</v>
      </c>
      <c r="R427" s="218">
        <f>Q427*H427</f>
        <v>0</v>
      </c>
      <c r="S427" s="218">
        <v>0</v>
      </c>
      <c r="T427" s="219">
        <f>S427*H427</f>
        <v>0</v>
      </c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R427" s="220" t="s">
        <v>179</v>
      </c>
      <c r="AT427" s="220" t="s">
        <v>174</v>
      </c>
      <c r="AU427" s="220" t="s">
        <v>192</v>
      </c>
      <c r="AY427" s="18" t="s">
        <v>172</v>
      </c>
      <c r="BE427" s="221">
        <f>IF(N427="základní",J427,0)</f>
        <v>0</v>
      </c>
      <c r="BF427" s="221">
        <f>IF(N427="snížená",J427,0)</f>
        <v>0</v>
      </c>
      <c r="BG427" s="221">
        <f>IF(N427="zákl. přenesená",J427,0)</f>
        <v>0</v>
      </c>
      <c r="BH427" s="221">
        <f>IF(N427="sníž. přenesená",J427,0)</f>
        <v>0</v>
      </c>
      <c r="BI427" s="221">
        <f>IF(N427="nulová",J427,0)</f>
        <v>0</v>
      </c>
      <c r="BJ427" s="18" t="s">
        <v>81</v>
      </c>
      <c r="BK427" s="221">
        <f>ROUND(I427*H427,2)</f>
        <v>0</v>
      </c>
      <c r="BL427" s="18" t="s">
        <v>179</v>
      </c>
      <c r="BM427" s="220" t="s">
        <v>555</v>
      </c>
    </row>
    <row r="428" spans="1:65" s="2" customFormat="1" ht="21.75" customHeight="1">
      <c r="A428" s="35"/>
      <c r="B428" s="36"/>
      <c r="C428" s="209" t="s">
        <v>556</v>
      </c>
      <c r="D428" s="209" t="s">
        <v>174</v>
      </c>
      <c r="E428" s="210" t="s">
        <v>557</v>
      </c>
      <c r="F428" s="211" t="s">
        <v>558</v>
      </c>
      <c r="G428" s="212" t="s">
        <v>222</v>
      </c>
      <c r="H428" s="213">
        <v>5.843</v>
      </c>
      <c r="I428" s="214"/>
      <c r="J428" s="215">
        <f>ROUND(I428*H428,2)</f>
        <v>0</v>
      </c>
      <c r="K428" s="211" t="s">
        <v>178</v>
      </c>
      <c r="L428" s="40"/>
      <c r="M428" s="216" t="s">
        <v>1</v>
      </c>
      <c r="N428" s="217" t="s">
        <v>38</v>
      </c>
      <c r="O428" s="72"/>
      <c r="P428" s="218">
        <f>O428*H428</f>
        <v>0</v>
      </c>
      <c r="Q428" s="218">
        <v>0</v>
      </c>
      <c r="R428" s="218">
        <f>Q428*H428</f>
        <v>0</v>
      </c>
      <c r="S428" s="218">
        <v>0</v>
      </c>
      <c r="T428" s="219">
        <f>S428*H428</f>
        <v>0</v>
      </c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R428" s="220" t="s">
        <v>179</v>
      </c>
      <c r="AT428" s="220" t="s">
        <v>174</v>
      </c>
      <c r="AU428" s="220" t="s">
        <v>192</v>
      </c>
      <c r="AY428" s="18" t="s">
        <v>172</v>
      </c>
      <c r="BE428" s="221">
        <f>IF(N428="základní",J428,0)</f>
        <v>0</v>
      </c>
      <c r="BF428" s="221">
        <f>IF(N428="snížená",J428,0)</f>
        <v>0</v>
      </c>
      <c r="BG428" s="221">
        <f>IF(N428="zákl. přenesená",J428,0)</f>
        <v>0</v>
      </c>
      <c r="BH428" s="221">
        <f>IF(N428="sníž. přenesená",J428,0)</f>
        <v>0</v>
      </c>
      <c r="BI428" s="221">
        <f>IF(N428="nulová",J428,0)</f>
        <v>0</v>
      </c>
      <c r="BJ428" s="18" t="s">
        <v>81</v>
      </c>
      <c r="BK428" s="221">
        <f>ROUND(I428*H428,2)</f>
        <v>0</v>
      </c>
      <c r="BL428" s="18" t="s">
        <v>179</v>
      </c>
      <c r="BM428" s="220" t="s">
        <v>559</v>
      </c>
    </row>
    <row r="429" spans="1:65" s="2" customFormat="1" ht="21.75" customHeight="1">
      <c r="A429" s="35"/>
      <c r="B429" s="36"/>
      <c r="C429" s="209" t="s">
        <v>398</v>
      </c>
      <c r="D429" s="209" t="s">
        <v>174</v>
      </c>
      <c r="E429" s="210" t="s">
        <v>560</v>
      </c>
      <c r="F429" s="211" t="s">
        <v>561</v>
      </c>
      <c r="G429" s="212" t="s">
        <v>222</v>
      </c>
      <c r="H429" s="213">
        <v>40.901000000000003</v>
      </c>
      <c r="I429" s="214"/>
      <c r="J429" s="215">
        <f>ROUND(I429*H429,2)</f>
        <v>0</v>
      </c>
      <c r="K429" s="211" t="s">
        <v>178</v>
      </c>
      <c r="L429" s="40"/>
      <c r="M429" s="216" t="s">
        <v>1</v>
      </c>
      <c r="N429" s="217" t="s">
        <v>38</v>
      </c>
      <c r="O429" s="72"/>
      <c r="P429" s="218">
        <f>O429*H429</f>
        <v>0</v>
      </c>
      <c r="Q429" s="218">
        <v>0</v>
      </c>
      <c r="R429" s="218">
        <f>Q429*H429</f>
        <v>0</v>
      </c>
      <c r="S429" s="218">
        <v>0</v>
      </c>
      <c r="T429" s="219">
        <f>S429*H429</f>
        <v>0</v>
      </c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R429" s="220" t="s">
        <v>179</v>
      </c>
      <c r="AT429" s="220" t="s">
        <v>174</v>
      </c>
      <c r="AU429" s="220" t="s">
        <v>192</v>
      </c>
      <c r="AY429" s="18" t="s">
        <v>172</v>
      </c>
      <c r="BE429" s="221">
        <f>IF(N429="základní",J429,0)</f>
        <v>0</v>
      </c>
      <c r="BF429" s="221">
        <f>IF(N429="snížená",J429,0)</f>
        <v>0</v>
      </c>
      <c r="BG429" s="221">
        <f>IF(N429="zákl. přenesená",J429,0)</f>
        <v>0</v>
      </c>
      <c r="BH429" s="221">
        <f>IF(N429="sníž. přenesená",J429,0)</f>
        <v>0</v>
      </c>
      <c r="BI429" s="221">
        <f>IF(N429="nulová",J429,0)</f>
        <v>0</v>
      </c>
      <c r="BJ429" s="18" t="s">
        <v>81</v>
      </c>
      <c r="BK429" s="221">
        <f>ROUND(I429*H429,2)</f>
        <v>0</v>
      </c>
      <c r="BL429" s="18" t="s">
        <v>179</v>
      </c>
      <c r="BM429" s="220" t="s">
        <v>562</v>
      </c>
    </row>
    <row r="430" spans="1:65" s="14" customFormat="1">
      <c r="B430" s="233"/>
      <c r="C430" s="234"/>
      <c r="D430" s="224" t="s">
        <v>180</v>
      </c>
      <c r="E430" s="234"/>
      <c r="F430" s="236" t="s">
        <v>563</v>
      </c>
      <c r="G430" s="234"/>
      <c r="H430" s="237">
        <v>40.901000000000003</v>
      </c>
      <c r="I430" s="238"/>
      <c r="J430" s="234"/>
      <c r="K430" s="234"/>
      <c r="L430" s="239"/>
      <c r="M430" s="240"/>
      <c r="N430" s="241"/>
      <c r="O430" s="241"/>
      <c r="P430" s="241"/>
      <c r="Q430" s="241"/>
      <c r="R430" s="241"/>
      <c r="S430" s="241"/>
      <c r="T430" s="242"/>
      <c r="AT430" s="243" t="s">
        <v>180</v>
      </c>
      <c r="AU430" s="243" t="s">
        <v>192</v>
      </c>
      <c r="AV430" s="14" t="s">
        <v>83</v>
      </c>
      <c r="AW430" s="14" t="s">
        <v>4</v>
      </c>
      <c r="AX430" s="14" t="s">
        <v>81</v>
      </c>
      <c r="AY430" s="243" t="s">
        <v>172</v>
      </c>
    </row>
    <row r="431" spans="1:65" s="2" customFormat="1" ht="44.25" customHeight="1">
      <c r="A431" s="35"/>
      <c r="B431" s="36"/>
      <c r="C431" s="209" t="s">
        <v>564</v>
      </c>
      <c r="D431" s="209" t="s">
        <v>174</v>
      </c>
      <c r="E431" s="210" t="s">
        <v>565</v>
      </c>
      <c r="F431" s="211" t="s">
        <v>566</v>
      </c>
      <c r="G431" s="212" t="s">
        <v>222</v>
      </c>
      <c r="H431" s="213">
        <v>5.843</v>
      </c>
      <c r="I431" s="214"/>
      <c r="J431" s="215">
        <f>ROUND(I431*H431,2)</f>
        <v>0</v>
      </c>
      <c r="K431" s="211" t="s">
        <v>178</v>
      </c>
      <c r="L431" s="40"/>
      <c r="M431" s="216" t="s">
        <v>1</v>
      </c>
      <c r="N431" s="217" t="s">
        <v>38</v>
      </c>
      <c r="O431" s="72"/>
      <c r="P431" s="218">
        <f>O431*H431</f>
        <v>0</v>
      </c>
      <c r="Q431" s="218">
        <v>0</v>
      </c>
      <c r="R431" s="218">
        <f>Q431*H431</f>
        <v>0</v>
      </c>
      <c r="S431" s="218">
        <v>0</v>
      </c>
      <c r="T431" s="219">
        <f>S431*H431</f>
        <v>0</v>
      </c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R431" s="220" t="s">
        <v>179</v>
      </c>
      <c r="AT431" s="220" t="s">
        <v>174</v>
      </c>
      <c r="AU431" s="220" t="s">
        <v>192</v>
      </c>
      <c r="AY431" s="18" t="s">
        <v>172</v>
      </c>
      <c r="BE431" s="221">
        <f>IF(N431="základní",J431,0)</f>
        <v>0</v>
      </c>
      <c r="BF431" s="221">
        <f>IF(N431="snížená",J431,0)</f>
        <v>0</v>
      </c>
      <c r="BG431" s="221">
        <f>IF(N431="zákl. přenesená",J431,0)</f>
        <v>0</v>
      </c>
      <c r="BH431" s="221">
        <f>IF(N431="sníž. přenesená",J431,0)</f>
        <v>0</v>
      </c>
      <c r="BI431" s="221">
        <f>IF(N431="nulová",J431,0)</f>
        <v>0</v>
      </c>
      <c r="BJ431" s="18" t="s">
        <v>81</v>
      </c>
      <c r="BK431" s="221">
        <f>ROUND(I431*H431,2)</f>
        <v>0</v>
      </c>
      <c r="BL431" s="18" t="s">
        <v>179</v>
      </c>
      <c r="BM431" s="220" t="s">
        <v>567</v>
      </c>
    </row>
    <row r="432" spans="1:65" s="12" customFormat="1" ht="22.9" customHeight="1">
      <c r="B432" s="193"/>
      <c r="C432" s="194"/>
      <c r="D432" s="195" t="s">
        <v>72</v>
      </c>
      <c r="E432" s="207" t="s">
        <v>568</v>
      </c>
      <c r="F432" s="207" t="s">
        <v>569</v>
      </c>
      <c r="G432" s="194"/>
      <c r="H432" s="194"/>
      <c r="I432" s="197"/>
      <c r="J432" s="208">
        <f>BK432</f>
        <v>0</v>
      </c>
      <c r="K432" s="194"/>
      <c r="L432" s="199"/>
      <c r="M432" s="200"/>
      <c r="N432" s="201"/>
      <c r="O432" s="201"/>
      <c r="P432" s="202">
        <f>P433</f>
        <v>0</v>
      </c>
      <c r="Q432" s="201"/>
      <c r="R432" s="202">
        <f>R433</f>
        <v>0</v>
      </c>
      <c r="S432" s="201"/>
      <c r="T432" s="203">
        <f>T433</f>
        <v>0</v>
      </c>
      <c r="AR432" s="204" t="s">
        <v>81</v>
      </c>
      <c r="AT432" s="205" t="s">
        <v>72</v>
      </c>
      <c r="AU432" s="205" t="s">
        <v>81</v>
      </c>
      <c r="AY432" s="204" t="s">
        <v>172</v>
      </c>
      <c r="BK432" s="206">
        <f>BK433</f>
        <v>0</v>
      </c>
    </row>
    <row r="433" spans="1:65" s="2" customFormat="1" ht="21.75" customHeight="1">
      <c r="A433" s="35"/>
      <c r="B433" s="36"/>
      <c r="C433" s="209" t="s">
        <v>411</v>
      </c>
      <c r="D433" s="209" t="s">
        <v>174</v>
      </c>
      <c r="E433" s="210" t="s">
        <v>570</v>
      </c>
      <c r="F433" s="211" t="s">
        <v>571</v>
      </c>
      <c r="G433" s="212" t="s">
        <v>222</v>
      </c>
      <c r="H433" s="213">
        <v>39.859000000000002</v>
      </c>
      <c r="I433" s="214"/>
      <c r="J433" s="215">
        <f>ROUND(I433*H433,2)</f>
        <v>0</v>
      </c>
      <c r="K433" s="211" t="s">
        <v>178</v>
      </c>
      <c r="L433" s="40"/>
      <c r="M433" s="216" t="s">
        <v>1</v>
      </c>
      <c r="N433" s="217" t="s">
        <v>38</v>
      </c>
      <c r="O433" s="72"/>
      <c r="P433" s="218">
        <f>O433*H433</f>
        <v>0</v>
      </c>
      <c r="Q433" s="218">
        <v>0</v>
      </c>
      <c r="R433" s="218">
        <f>Q433*H433</f>
        <v>0</v>
      </c>
      <c r="S433" s="218">
        <v>0</v>
      </c>
      <c r="T433" s="219">
        <f>S433*H433</f>
        <v>0</v>
      </c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R433" s="220" t="s">
        <v>179</v>
      </c>
      <c r="AT433" s="220" t="s">
        <v>174</v>
      </c>
      <c r="AU433" s="220" t="s">
        <v>83</v>
      </c>
      <c r="AY433" s="18" t="s">
        <v>172</v>
      </c>
      <c r="BE433" s="221">
        <f>IF(N433="základní",J433,0)</f>
        <v>0</v>
      </c>
      <c r="BF433" s="221">
        <f>IF(N433="snížená",J433,0)</f>
        <v>0</v>
      </c>
      <c r="BG433" s="221">
        <f>IF(N433="zákl. přenesená",J433,0)</f>
        <v>0</v>
      </c>
      <c r="BH433" s="221">
        <f>IF(N433="sníž. přenesená",J433,0)</f>
        <v>0</v>
      </c>
      <c r="BI433" s="221">
        <f>IF(N433="nulová",J433,0)</f>
        <v>0</v>
      </c>
      <c r="BJ433" s="18" t="s">
        <v>81</v>
      </c>
      <c r="BK433" s="221">
        <f>ROUND(I433*H433,2)</f>
        <v>0</v>
      </c>
      <c r="BL433" s="18" t="s">
        <v>179</v>
      </c>
      <c r="BM433" s="220" t="s">
        <v>572</v>
      </c>
    </row>
    <row r="434" spans="1:65" s="12" customFormat="1" ht="25.9" customHeight="1">
      <c r="B434" s="193"/>
      <c r="C434" s="194"/>
      <c r="D434" s="195" t="s">
        <v>72</v>
      </c>
      <c r="E434" s="196" t="s">
        <v>573</v>
      </c>
      <c r="F434" s="196" t="s">
        <v>573</v>
      </c>
      <c r="G434" s="194"/>
      <c r="H434" s="194"/>
      <c r="I434" s="197"/>
      <c r="J434" s="198">
        <f>BK434</f>
        <v>0</v>
      </c>
      <c r="K434" s="194"/>
      <c r="L434" s="199"/>
      <c r="M434" s="200"/>
      <c r="N434" s="201"/>
      <c r="O434" s="201"/>
      <c r="P434" s="202">
        <v>0</v>
      </c>
      <c r="Q434" s="201"/>
      <c r="R434" s="202">
        <v>0</v>
      </c>
      <c r="S434" s="201"/>
      <c r="T434" s="203">
        <v>0</v>
      </c>
      <c r="AR434" s="204" t="s">
        <v>81</v>
      </c>
      <c r="AT434" s="205" t="s">
        <v>72</v>
      </c>
      <c r="AU434" s="205" t="s">
        <v>73</v>
      </c>
      <c r="AY434" s="204" t="s">
        <v>172</v>
      </c>
      <c r="BK434" s="206">
        <v>0</v>
      </c>
    </row>
    <row r="435" spans="1:65" s="12" customFormat="1" ht="25.9" customHeight="1">
      <c r="B435" s="193"/>
      <c r="C435" s="194"/>
      <c r="D435" s="195" t="s">
        <v>72</v>
      </c>
      <c r="E435" s="196" t="s">
        <v>574</v>
      </c>
      <c r="F435" s="196" t="s">
        <v>575</v>
      </c>
      <c r="G435" s="194"/>
      <c r="H435" s="194"/>
      <c r="I435" s="197"/>
      <c r="J435" s="198">
        <f>BK435</f>
        <v>0</v>
      </c>
      <c r="K435" s="194"/>
      <c r="L435" s="199"/>
      <c r="M435" s="200"/>
      <c r="N435" s="201"/>
      <c r="O435" s="201"/>
      <c r="P435" s="202">
        <f>P436+P489+P543+P593+P619+P635+P639+P678+P683+P704+P761</f>
        <v>0</v>
      </c>
      <c r="Q435" s="201"/>
      <c r="R435" s="202">
        <f>R436+R489+R543+R593+R619+R635+R639+R678+R683+R704+R761</f>
        <v>3.5201902099999995</v>
      </c>
      <c r="S435" s="201"/>
      <c r="T435" s="203">
        <f>T436+T489+T543+T593+T619+T635+T639+T678+T683+T704+T761</f>
        <v>1.066071</v>
      </c>
      <c r="AR435" s="204" t="s">
        <v>83</v>
      </c>
      <c r="AT435" s="205" t="s">
        <v>72</v>
      </c>
      <c r="AU435" s="205" t="s">
        <v>73</v>
      </c>
      <c r="AY435" s="204" t="s">
        <v>172</v>
      </c>
      <c r="BK435" s="206">
        <f>BK436+BK489+BK543+BK593+BK619+BK635+BK639+BK678+BK683+BK704+BK761</f>
        <v>0</v>
      </c>
    </row>
    <row r="436" spans="1:65" s="12" customFormat="1" ht="22.9" customHeight="1">
      <c r="B436" s="193"/>
      <c r="C436" s="194"/>
      <c r="D436" s="195" t="s">
        <v>72</v>
      </c>
      <c r="E436" s="207" t="s">
        <v>576</v>
      </c>
      <c r="F436" s="207" t="s">
        <v>577</v>
      </c>
      <c r="G436" s="194"/>
      <c r="H436" s="194"/>
      <c r="I436" s="197"/>
      <c r="J436" s="208">
        <f>BK436</f>
        <v>0</v>
      </c>
      <c r="K436" s="194"/>
      <c r="L436" s="199"/>
      <c r="M436" s="200"/>
      <c r="N436" s="201"/>
      <c r="O436" s="201"/>
      <c r="P436" s="202">
        <f>SUM(P437:P488)</f>
        <v>0</v>
      </c>
      <c r="Q436" s="201"/>
      <c r="R436" s="202">
        <f>SUM(R437:R488)</f>
        <v>0.3032762</v>
      </c>
      <c r="S436" s="201"/>
      <c r="T436" s="203">
        <f>SUM(T437:T488)</f>
        <v>0</v>
      </c>
      <c r="AR436" s="204" t="s">
        <v>83</v>
      </c>
      <c r="AT436" s="205" t="s">
        <v>72</v>
      </c>
      <c r="AU436" s="205" t="s">
        <v>81</v>
      </c>
      <c r="AY436" s="204" t="s">
        <v>172</v>
      </c>
      <c r="BK436" s="206">
        <f>SUM(BK437:BK488)</f>
        <v>0</v>
      </c>
    </row>
    <row r="437" spans="1:65" s="2" customFormat="1" ht="21.75" customHeight="1">
      <c r="A437" s="35"/>
      <c r="B437" s="36"/>
      <c r="C437" s="209" t="s">
        <v>578</v>
      </c>
      <c r="D437" s="209" t="s">
        <v>174</v>
      </c>
      <c r="E437" s="210" t="s">
        <v>579</v>
      </c>
      <c r="F437" s="211" t="s">
        <v>580</v>
      </c>
      <c r="G437" s="212" t="s">
        <v>245</v>
      </c>
      <c r="H437" s="213">
        <v>17.295999999999999</v>
      </c>
      <c r="I437" s="214"/>
      <c r="J437" s="215">
        <f>ROUND(I437*H437,2)</f>
        <v>0</v>
      </c>
      <c r="K437" s="211" t="s">
        <v>178</v>
      </c>
      <c r="L437" s="40"/>
      <c r="M437" s="216" t="s">
        <v>1</v>
      </c>
      <c r="N437" s="217" t="s">
        <v>38</v>
      </c>
      <c r="O437" s="72"/>
      <c r="P437" s="218">
        <f>O437*H437</f>
        <v>0</v>
      </c>
      <c r="Q437" s="218">
        <v>0</v>
      </c>
      <c r="R437" s="218">
        <f>Q437*H437</f>
        <v>0</v>
      </c>
      <c r="S437" s="218">
        <v>0</v>
      </c>
      <c r="T437" s="219">
        <f>S437*H437</f>
        <v>0</v>
      </c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R437" s="220" t="s">
        <v>223</v>
      </c>
      <c r="AT437" s="220" t="s">
        <v>174</v>
      </c>
      <c r="AU437" s="220" t="s">
        <v>83</v>
      </c>
      <c r="AY437" s="18" t="s">
        <v>172</v>
      </c>
      <c r="BE437" s="221">
        <f>IF(N437="základní",J437,0)</f>
        <v>0</v>
      </c>
      <c r="BF437" s="221">
        <f>IF(N437="snížená",J437,0)</f>
        <v>0</v>
      </c>
      <c r="BG437" s="221">
        <f>IF(N437="zákl. přenesená",J437,0)</f>
        <v>0</v>
      </c>
      <c r="BH437" s="221">
        <f>IF(N437="sníž. přenesená",J437,0)</f>
        <v>0</v>
      </c>
      <c r="BI437" s="221">
        <f>IF(N437="nulová",J437,0)</f>
        <v>0</v>
      </c>
      <c r="BJ437" s="18" t="s">
        <v>81</v>
      </c>
      <c r="BK437" s="221">
        <f>ROUND(I437*H437,2)</f>
        <v>0</v>
      </c>
      <c r="BL437" s="18" t="s">
        <v>223</v>
      </c>
      <c r="BM437" s="220" t="s">
        <v>581</v>
      </c>
    </row>
    <row r="438" spans="1:65" s="2" customFormat="1" ht="21.75" customHeight="1">
      <c r="A438" s="35"/>
      <c r="B438" s="36"/>
      <c r="C438" s="209" t="s">
        <v>433</v>
      </c>
      <c r="D438" s="209" t="s">
        <v>174</v>
      </c>
      <c r="E438" s="210" t="s">
        <v>582</v>
      </c>
      <c r="F438" s="211" t="s">
        <v>583</v>
      </c>
      <c r="G438" s="212" t="s">
        <v>245</v>
      </c>
      <c r="H438" s="213">
        <v>16.588000000000001</v>
      </c>
      <c r="I438" s="214"/>
      <c r="J438" s="215">
        <f>ROUND(I438*H438,2)</f>
        <v>0</v>
      </c>
      <c r="K438" s="211" t="s">
        <v>178</v>
      </c>
      <c r="L438" s="40"/>
      <c r="M438" s="216" t="s">
        <v>1</v>
      </c>
      <c r="N438" s="217" t="s">
        <v>38</v>
      </c>
      <c r="O438" s="72"/>
      <c r="P438" s="218">
        <f>O438*H438</f>
        <v>0</v>
      </c>
      <c r="Q438" s="218">
        <v>0</v>
      </c>
      <c r="R438" s="218">
        <f>Q438*H438</f>
        <v>0</v>
      </c>
      <c r="S438" s="218">
        <v>0</v>
      </c>
      <c r="T438" s="219">
        <f>S438*H438</f>
        <v>0</v>
      </c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R438" s="220" t="s">
        <v>223</v>
      </c>
      <c r="AT438" s="220" t="s">
        <v>174</v>
      </c>
      <c r="AU438" s="220" t="s">
        <v>83</v>
      </c>
      <c r="AY438" s="18" t="s">
        <v>172</v>
      </c>
      <c r="BE438" s="221">
        <f>IF(N438="základní",J438,0)</f>
        <v>0</v>
      </c>
      <c r="BF438" s="221">
        <f>IF(N438="snížená",J438,0)</f>
        <v>0</v>
      </c>
      <c r="BG438" s="221">
        <f>IF(N438="zákl. přenesená",J438,0)</f>
        <v>0</v>
      </c>
      <c r="BH438" s="221">
        <f>IF(N438="sníž. přenesená",J438,0)</f>
        <v>0</v>
      </c>
      <c r="BI438" s="221">
        <f>IF(N438="nulová",J438,0)</f>
        <v>0</v>
      </c>
      <c r="BJ438" s="18" t="s">
        <v>81</v>
      </c>
      <c r="BK438" s="221">
        <f>ROUND(I438*H438,2)</f>
        <v>0</v>
      </c>
      <c r="BL438" s="18" t="s">
        <v>223</v>
      </c>
      <c r="BM438" s="220" t="s">
        <v>584</v>
      </c>
    </row>
    <row r="439" spans="1:65" s="2" customFormat="1" ht="16.5" customHeight="1">
      <c r="A439" s="35"/>
      <c r="B439" s="36"/>
      <c r="C439" s="255" t="s">
        <v>585</v>
      </c>
      <c r="D439" s="255" t="s">
        <v>358</v>
      </c>
      <c r="E439" s="256" t="s">
        <v>586</v>
      </c>
      <c r="F439" s="257" t="s">
        <v>587</v>
      </c>
      <c r="G439" s="258" t="s">
        <v>222</v>
      </c>
      <c r="H439" s="259">
        <v>1.2E-2</v>
      </c>
      <c r="I439" s="260"/>
      <c r="J439" s="261">
        <f>ROUND(I439*H439,2)</f>
        <v>0</v>
      </c>
      <c r="K439" s="257" t="s">
        <v>178</v>
      </c>
      <c r="L439" s="262"/>
      <c r="M439" s="263" t="s">
        <v>1</v>
      </c>
      <c r="N439" s="264" t="s">
        <v>38</v>
      </c>
      <c r="O439" s="72"/>
      <c r="P439" s="218">
        <f>O439*H439</f>
        <v>0</v>
      </c>
      <c r="Q439" s="218">
        <v>1</v>
      </c>
      <c r="R439" s="218">
        <f>Q439*H439</f>
        <v>1.2E-2</v>
      </c>
      <c r="S439" s="218">
        <v>0</v>
      </c>
      <c r="T439" s="219">
        <f>S439*H439</f>
        <v>0</v>
      </c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R439" s="220" t="s">
        <v>264</v>
      </c>
      <c r="AT439" s="220" t="s">
        <v>358</v>
      </c>
      <c r="AU439" s="220" t="s">
        <v>83</v>
      </c>
      <c r="AY439" s="18" t="s">
        <v>172</v>
      </c>
      <c r="BE439" s="221">
        <f>IF(N439="základní",J439,0)</f>
        <v>0</v>
      </c>
      <c r="BF439" s="221">
        <f>IF(N439="snížená",J439,0)</f>
        <v>0</v>
      </c>
      <c r="BG439" s="221">
        <f>IF(N439="zákl. přenesená",J439,0)</f>
        <v>0</v>
      </c>
      <c r="BH439" s="221">
        <f>IF(N439="sníž. přenesená",J439,0)</f>
        <v>0</v>
      </c>
      <c r="BI439" s="221">
        <f>IF(N439="nulová",J439,0)</f>
        <v>0</v>
      </c>
      <c r="BJ439" s="18" t="s">
        <v>81</v>
      </c>
      <c r="BK439" s="221">
        <f>ROUND(I439*H439,2)</f>
        <v>0</v>
      </c>
      <c r="BL439" s="18" t="s">
        <v>223</v>
      </c>
      <c r="BM439" s="220" t="s">
        <v>588</v>
      </c>
    </row>
    <row r="440" spans="1:65" s="13" customFormat="1">
      <c r="B440" s="222"/>
      <c r="C440" s="223"/>
      <c r="D440" s="224" t="s">
        <v>180</v>
      </c>
      <c r="E440" s="225" t="s">
        <v>1</v>
      </c>
      <c r="F440" s="226" t="s">
        <v>235</v>
      </c>
      <c r="G440" s="223"/>
      <c r="H440" s="225" t="s">
        <v>1</v>
      </c>
      <c r="I440" s="227"/>
      <c r="J440" s="223"/>
      <c r="K440" s="223"/>
      <c r="L440" s="228"/>
      <c r="M440" s="229"/>
      <c r="N440" s="230"/>
      <c r="O440" s="230"/>
      <c r="P440" s="230"/>
      <c r="Q440" s="230"/>
      <c r="R440" s="230"/>
      <c r="S440" s="230"/>
      <c r="T440" s="231"/>
      <c r="AT440" s="232" t="s">
        <v>180</v>
      </c>
      <c r="AU440" s="232" t="s">
        <v>83</v>
      </c>
      <c r="AV440" s="13" t="s">
        <v>81</v>
      </c>
      <c r="AW440" s="13" t="s">
        <v>30</v>
      </c>
      <c r="AX440" s="13" t="s">
        <v>73</v>
      </c>
      <c r="AY440" s="232" t="s">
        <v>172</v>
      </c>
    </row>
    <row r="441" spans="1:65" s="14" customFormat="1">
      <c r="B441" s="233"/>
      <c r="C441" s="234"/>
      <c r="D441" s="224" t="s">
        <v>180</v>
      </c>
      <c r="E441" s="235" t="s">
        <v>1</v>
      </c>
      <c r="F441" s="236" t="s">
        <v>589</v>
      </c>
      <c r="G441" s="234"/>
      <c r="H441" s="237">
        <v>7.0000000000000001E-3</v>
      </c>
      <c r="I441" s="238"/>
      <c r="J441" s="234"/>
      <c r="K441" s="234"/>
      <c r="L441" s="239"/>
      <c r="M441" s="240"/>
      <c r="N441" s="241"/>
      <c r="O441" s="241"/>
      <c r="P441" s="241"/>
      <c r="Q441" s="241"/>
      <c r="R441" s="241"/>
      <c r="S441" s="241"/>
      <c r="T441" s="242"/>
      <c r="AT441" s="243" t="s">
        <v>180</v>
      </c>
      <c r="AU441" s="243" t="s">
        <v>83</v>
      </c>
      <c r="AV441" s="14" t="s">
        <v>83</v>
      </c>
      <c r="AW441" s="14" t="s">
        <v>30</v>
      </c>
      <c r="AX441" s="14" t="s">
        <v>73</v>
      </c>
      <c r="AY441" s="243" t="s">
        <v>172</v>
      </c>
    </row>
    <row r="442" spans="1:65" s="14" customFormat="1">
      <c r="B442" s="233"/>
      <c r="C442" s="234"/>
      <c r="D442" s="224" t="s">
        <v>180</v>
      </c>
      <c r="E442" s="235" t="s">
        <v>1</v>
      </c>
      <c r="F442" s="236" t="s">
        <v>590</v>
      </c>
      <c r="G442" s="234"/>
      <c r="H442" s="237">
        <v>5.0000000000000001E-3</v>
      </c>
      <c r="I442" s="238"/>
      <c r="J442" s="234"/>
      <c r="K442" s="234"/>
      <c r="L442" s="239"/>
      <c r="M442" s="240"/>
      <c r="N442" s="241"/>
      <c r="O442" s="241"/>
      <c r="P442" s="241"/>
      <c r="Q442" s="241"/>
      <c r="R442" s="241"/>
      <c r="S442" s="241"/>
      <c r="T442" s="242"/>
      <c r="AT442" s="243" t="s">
        <v>180</v>
      </c>
      <c r="AU442" s="243" t="s">
        <v>83</v>
      </c>
      <c r="AV442" s="14" t="s">
        <v>83</v>
      </c>
      <c r="AW442" s="14" t="s">
        <v>30</v>
      </c>
      <c r="AX442" s="14" t="s">
        <v>73</v>
      </c>
      <c r="AY442" s="243" t="s">
        <v>172</v>
      </c>
    </row>
    <row r="443" spans="1:65" s="15" customFormat="1">
      <c r="B443" s="244"/>
      <c r="C443" s="245"/>
      <c r="D443" s="224" t="s">
        <v>180</v>
      </c>
      <c r="E443" s="246" t="s">
        <v>1</v>
      </c>
      <c r="F443" s="247" t="s">
        <v>186</v>
      </c>
      <c r="G443" s="245"/>
      <c r="H443" s="248">
        <v>1.2E-2</v>
      </c>
      <c r="I443" s="249"/>
      <c r="J443" s="245"/>
      <c r="K443" s="245"/>
      <c r="L443" s="250"/>
      <c r="M443" s="251"/>
      <c r="N443" s="252"/>
      <c r="O443" s="252"/>
      <c r="P443" s="252"/>
      <c r="Q443" s="252"/>
      <c r="R443" s="252"/>
      <c r="S443" s="252"/>
      <c r="T443" s="253"/>
      <c r="AT443" s="254" t="s">
        <v>180</v>
      </c>
      <c r="AU443" s="254" t="s">
        <v>83</v>
      </c>
      <c r="AV443" s="15" t="s">
        <v>179</v>
      </c>
      <c r="AW443" s="15" t="s">
        <v>30</v>
      </c>
      <c r="AX443" s="15" t="s">
        <v>81</v>
      </c>
      <c r="AY443" s="254" t="s">
        <v>172</v>
      </c>
    </row>
    <row r="444" spans="1:65" s="2" customFormat="1" ht="21.75" customHeight="1">
      <c r="A444" s="35"/>
      <c r="B444" s="36"/>
      <c r="C444" s="209" t="s">
        <v>437</v>
      </c>
      <c r="D444" s="209" t="s">
        <v>174</v>
      </c>
      <c r="E444" s="210" t="s">
        <v>591</v>
      </c>
      <c r="F444" s="211" t="s">
        <v>592</v>
      </c>
      <c r="G444" s="212" t="s">
        <v>245</v>
      </c>
      <c r="H444" s="213">
        <v>17.295999999999999</v>
      </c>
      <c r="I444" s="214"/>
      <c r="J444" s="215">
        <f>ROUND(I444*H444,2)</f>
        <v>0</v>
      </c>
      <c r="K444" s="211" t="s">
        <v>178</v>
      </c>
      <c r="L444" s="40"/>
      <c r="M444" s="216" t="s">
        <v>1</v>
      </c>
      <c r="N444" s="217" t="s">
        <v>38</v>
      </c>
      <c r="O444" s="72"/>
      <c r="P444" s="218">
        <f>O444*H444</f>
        <v>0</v>
      </c>
      <c r="Q444" s="218">
        <v>4.0000000000000002E-4</v>
      </c>
      <c r="R444" s="218">
        <f>Q444*H444</f>
        <v>6.9183999999999999E-3</v>
      </c>
      <c r="S444" s="218">
        <v>0</v>
      </c>
      <c r="T444" s="219">
        <f>S444*H444</f>
        <v>0</v>
      </c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R444" s="220" t="s">
        <v>223</v>
      </c>
      <c r="AT444" s="220" t="s">
        <v>174</v>
      </c>
      <c r="AU444" s="220" t="s">
        <v>83</v>
      </c>
      <c r="AY444" s="18" t="s">
        <v>172</v>
      </c>
      <c r="BE444" s="221">
        <f>IF(N444="základní",J444,0)</f>
        <v>0</v>
      </c>
      <c r="BF444" s="221">
        <f>IF(N444="snížená",J444,0)</f>
        <v>0</v>
      </c>
      <c r="BG444" s="221">
        <f>IF(N444="zákl. přenesená",J444,0)</f>
        <v>0</v>
      </c>
      <c r="BH444" s="221">
        <f>IF(N444="sníž. přenesená",J444,0)</f>
        <v>0</v>
      </c>
      <c r="BI444" s="221">
        <f>IF(N444="nulová",J444,0)</f>
        <v>0</v>
      </c>
      <c r="BJ444" s="18" t="s">
        <v>81</v>
      </c>
      <c r="BK444" s="221">
        <f>ROUND(I444*H444,2)</f>
        <v>0</v>
      </c>
      <c r="BL444" s="18" t="s">
        <v>223</v>
      </c>
      <c r="BM444" s="220" t="s">
        <v>593</v>
      </c>
    </row>
    <row r="445" spans="1:65" s="13" customFormat="1">
      <c r="B445" s="222"/>
      <c r="C445" s="223"/>
      <c r="D445" s="224" t="s">
        <v>180</v>
      </c>
      <c r="E445" s="225" t="s">
        <v>1</v>
      </c>
      <c r="F445" s="226" t="s">
        <v>235</v>
      </c>
      <c r="G445" s="223"/>
      <c r="H445" s="225" t="s">
        <v>1</v>
      </c>
      <c r="I445" s="227"/>
      <c r="J445" s="223"/>
      <c r="K445" s="223"/>
      <c r="L445" s="228"/>
      <c r="M445" s="229"/>
      <c r="N445" s="230"/>
      <c r="O445" s="230"/>
      <c r="P445" s="230"/>
      <c r="Q445" s="230"/>
      <c r="R445" s="230"/>
      <c r="S445" s="230"/>
      <c r="T445" s="231"/>
      <c r="AT445" s="232" t="s">
        <v>180</v>
      </c>
      <c r="AU445" s="232" t="s">
        <v>83</v>
      </c>
      <c r="AV445" s="13" t="s">
        <v>81</v>
      </c>
      <c r="AW445" s="13" t="s">
        <v>30</v>
      </c>
      <c r="AX445" s="13" t="s">
        <v>73</v>
      </c>
      <c r="AY445" s="232" t="s">
        <v>172</v>
      </c>
    </row>
    <row r="446" spans="1:65" s="14" customFormat="1">
      <c r="B446" s="233"/>
      <c r="C446" s="234"/>
      <c r="D446" s="224" t="s">
        <v>180</v>
      </c>
      <c r="E446" s="235" t="s">
        <v>1</v>
      </c>
      <c r="F446" s="236" t="s">
        <v>594</v>
      </c>
      <c r="G446" s="234"/>
      <c r="H446" s="237">
        <v>17.295999999999999</v>
      </c>
      <c r="I446" s="238"/>
      <c r="J446" s="234"/>
      <c r="K446" s="234"/>
      <c r="L446" s="239"/>
      <c r="M446" s="240"/>
      <c r="N446" s="241"/>
      <c r="O446" s="241"/>
      <c r="P446" s="241"/>
      <c r="Q446" s="241"/>
      <c r="R446" s="241"/>
      <c r="S446" s="241"/>
      <c r="T446" s="242"/>
      <c r="AT446" s="243" t="s">
        <v>180</v>
      </c>
      <c r="AU446" s="243" t="s">
        <v>83</v>
      </c>
      <c r="AV446" s="14" t="s">
        <v>83</v>
      </c>
      <c r="AW446" s="14" t="s">
        <v>30</v>
      </c>
      <c r="AX446" s="14" t="s">
        <v>73</v>
      </c>
      <c r="AY446" s="243" t="s">
        <v>172</v>
      </c>
    </row>
    <row r="447" spans="1:65" s="15" customFormat="1">
      <c r="B447" s="244"/>
      <c r="C447" s="245"/>
      <c r="D447" s="224" t="s">
        <v>180</v>
      </c>
      <c r="E447" s="246" t="s">
        <v>1</v>
      </c>
      <c r="F447" s="247" t="s">
        <v>186</v>
      </c>
      <c r="G447" s="245"/>
      <c r="H447" s="248">
        <v>17.295999999999999</v>
      </c>
      <c r="I447" s="249"/>
      <c r="J447" s="245"/>
      <c r="K447" s="245"/>
      <c r="L447" s="250"/>
      <c r="M447" s="251"/>
      <c r="N447" s="252"/>
      <c r="O447" s="252"/>
      <c r="P447" s="252"/>
      <c r="Q447" s="252"/>
      <c r="R447" s="252"/>
      <c r="S447" s="252"/>
      <c r="T447" s="253"/>
      <c r="AT447" s="254" t="s">
        <v>180</v>
      </c>
      <c r="AU447" s="254" t="s">
        <v>83</v>
      </c>
      <c r="AV447" s="15" t="s">
        <v>179</v>
      </c>
      <c r="AW447" s="15" t="s">
        <v>30</v>
      </c>
      <c r="AX447" s="15" t="s">
        <v>81</v>
      </c>
      <c r="AY447" s="254" t="s">
        <v>172</v>
      </c>
    </row>
    <row r="448" spans="1:65" s="2" customFormat="1" ht="21.75" customHeight="1">
      <c r="A448" s="35"/>
      <c r="B448" s="36"/>
      <c r="C448" s="209" t="s">
        <v>595</v>
      </c>
      <c r="D448" s="209" t="s">
        <v>174</v>
      </c>
      <c r="E448" s="210" t="s">
        <v>596</v>
      </c>
      <c r="F448" s="211" t="s">
        <v>597</v>
      </c>
      <c r="G448" s="212" t="s">
        <v>245</v>
      </c>
      <c r="H448" s="213">
        <v>16.588000000000001</v>
      </c>
      <c r="I448" s="214"/>
      <c r="J448" s="215">
        <f>ROUND(I448*H448,2)</f>
        <v>0</v>
      </c>
      <c r="K448" s="211" t="s">
        <v>178</v>
      </c>
      <c r="L448" s="40"/>
      <c r="M448" s="216" t="s">
        <v>1</v>
      </c>
      <c r="N448" s="217" t="s">
        <v>38</v>
      </c>
      <c r="O448" s="72"/>
      <c r="P448" s="218">
        <f>O448*H448</f>
        <v>0</v>
      </c>
      <c r="Q448" s="218">
        <v>4.0000000000000002E-4</v>
      </c>
      <c r="R448" s="218">
        <f>Q448*H448</f>
        <v>6.6352000000000008E-3</v>
      </c>
      <c r="S448" s="218">
        <v>0</v>
      </c>
      <c r="T448" s="219">
        <f>S448*H448</f>
        <v>0</v>
      </c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R448" s="220" t="s">
        <v>223</v>
      </c>
      <c r="AT448" s="220" t="s">
        <v>174</v>
      </c>
      <c r="AU448" s="220" t="s">
        <v>83</v>
      </c>
      <c r="AY448" s="18" t="s">
        <v>172</v>
      </c>
      <c r="BE448" s="221">
        <f>IF(N448="základní",J448,0)</f>
        <v>0</v>
      </c>
      <c r="BF448" s="221">
        <f>IF(N448="snížená",J448,0)</f>
        <v>0</v>
      </c>
      <c r="BG448" s="221">
        <f>IF(N448="zákl. přenesená",J448,0)</f>
        <v>0</v>
      </c>
      <c r="BH448" s="221">
        <f>IF(N448="sníž. přenesená",J448,0)</f>
        <v>0</v>
      </c>
      <c r="BI448" s="221">
        <f>IF(N448="nulová",J448,0)</f>
        <v>0</v>
      </c>
      <c r="BJ448" s="18" t="s">
        <v>81</v>
      </c>
      <c r="BK448" s="221">
        <f>ROUND(I448*H448,2)</f>
        <v>0</v>
      </c>
      <c r="BL448" s="18" t="s">
        <v>223</v>
      </c>
      <c r="BM448" s="220" t="s">
        <v>598</v>
      </c>
    </row>
    <row r="449" spans="1:65" s="13" customFormat="1">
      <c r="B449" s="222"/>
      <c r="C449" s="223"/>
      <c r="D449" s="224" t="s">
        <v>180</v>
      </c>
      <c r="E449" s="225" t="s">
        <v>1</v>
      </c>
      <c r="F449" s="226" t="s">
        <v>235</v>
      </c>
      <c r="G449" s="223"/>
      <c r="H449" s="225" t="s">
        <v>1</v>
      </c>
      <c r="I449" s="227"/>
      <c r="J449" s="223"/>
      <c r="K449" s="223"/>
      <c r="L449" s="228"/>
      <c r="M449" s="229"/>
      <c r="N449" s="230"/>
      <c r="O449" s="230"/>
      <c r="P449" s="230"/>
      <c r="Q449" s="230"/>
      <c r="R449" s="230"/>
      <c r="S449" s="230"/>
      <c r="T449" s="231"/>
      <c r="AT449" s="232" t="s">
        <v>180</v>
      </c>
      <c r="AU449" s="232" t="s">
        <v>83</v>
      </c>
      <c r="AV449" s="13" t="s">
        <v>81</v>
      </c>
      <c r="AW449" s="13" t="s">
        <v>30</v>
      </c>
      <c r="AX449" s="13" t="s">
        <v>73</v>
      </c>
      <c r="AY449" s="232" t="s">
        <v>172</v>
      </c>
    </row>
    <row r="450" spans="1:65" s="14" customFormat="1">
      <c r="B450" s="233"/>
      <c r="C450" s="234"/>
      <c r="D450" s="224" t="s">
        <v>180</v>
      </c>
      <c r="E450" s="235" t="s">
        <v>1</v>
      </c>
      <c r="F450" s="236" t="s">
        <v>599</v>
      </c>
      <c r="G450" s="234"/>
      <c r="H450" s="237">
        <v>16.588000000000001</v>
      </c>
      <c r="I450" s="238"/>
      <c r="J450" s="234"/>
      <c r="K450" s="234"/>
      <c r="L450" s="239"/>
      <c r="M450" s="240"/>
      <c r="N450" s="241"/>
      <c r="O450" s="241"/>
      <c r="P450" s="241"/>
      <c r="Q450" s="241"/>
      <c r="R450" s="241"/>
      <c r="S450" s="241"/>
      <c r="T450" s="242"/>
      <c r="AT450" s="243" t="s">
        <v>180</v>
      </c>
      <c r="AU450" s="243" t="s">
        <v>83</v>
      </c>
      <c r="AV450" s="14" t="s">
        <v>83</v>
      </c>
      <c r="AW450" s="14" t="s">
        <v>30</v>
      </c>
      <c r="AX450" s="14" t="s">
        <v>73</v>
      </c>
      <c r="AY450" s="243" t="s">
        <v>172</v>
      </c>
    </row>
    <row r="451" spans="1:65" s="15" customFormat="1">
      <c r="B451" s="244"/>
      <c r="C451" s="245"/>
      <c r="D451" s="224" t="s">
        <v>180</v>
      </c>
      <c r="E451" s="246" t="s">
        <v>1</v>
      </c>
      <c r="F451" s="247" t="s">
        <v>186</v>
      </c>
      <c r="G451" s="245"/>
      <c r="H451" s="248">
        <v>16.588000000000001</v>
      </c>
      <c r="I451" s="249"/>
      <c r="J451" s="245"/>
      <c r="K451" s="245"/>
      <c r="L451" s="250"/>
      <c r="M451" s="251"/>
      <c r="N451" s="252"/>
      <c r="O451" s="252"/>
      <c r="P451" s="252"/>
      <c r="Q451" s="252"/>
      <c r="R451" s="252"/>
      <c r="S451" s="252"/>
      <c r="T451" s="253"/>
      <c r="AT451" s="254" t="s">
        <v>180</v>
      </c>
      <c r="AU451" s="254" t="s">
        <v>83</v>
      </c>
      <c r="AV451" s="15" t="s">
        <v>179</v>
      </c>
      <c r="AW451" s="15" t="s">
        <v>30</v>
      </c>
      <c r="AX451" s="15" t="s">
        <v>81</v>
      </c>
      <c r="AY451" s="254" t="s">
        <v>172</v>
      </c>
    </row>
    <row r="452" spans="1:65" s="2" customFormat="1" ht="33" customHeight="1">
      <c r="A452" s="35"/>
      <c r="B452" s="36"/>
      <c r="C452" s="255" t="s">
        <v>443</v>
      </c>
      <c r="D452" s="255" t="s">
        <v>358</v>
      </c>
      <c r="E452" s="256" t="s">
        <v>600</v>
      </c>
      <c r="F452" s="257" t="s">
        <v>601</v>
      </c>
      <c r="G452" s="258" t="s">
        <v>245</v>
      </c>
      <c r="H452" s="259">
        <v>39.795999999999999</v>
      </c>
      <c r="I452" s="260"/>
      <c r="J452" s="261">
        <f>ROUND(I452*H452,2)</f>
        <v>0</v>
      </c>
      <c r="K452" s="257" t="s">
        <v>178</v>
      </c>
      <c r="L452" s="262"/>
      <c r="M452" s="263" t="s">
        <v>1</v>
      </c>
      <c r="N452" s="264" t="s">
        <v>38</v>
      </c>
      <c r="O452" s="72"/>
      <c r="P452" s="218">
        <f>O452*H452</f>
        <v>0</v>
      </c>
      <c r="Q452" s="218">
        <v>5.4000000000000003E-3</v>
      </c>
      <c r="R452" s="218">
        <f>Q452*H452</f>
        <v>0.21489840000000002</v>
      </c>
      <c r="S452" s="218">
        <v>0</v>
      </c>
      <c r="T452" s="219">
        <f>S452*H452</f>
        <v>0</v>
      </c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R452" s="220" t="s">
        <v>264</v>
      </c>
      <c r="AT452" s="220" t="s">
        <v>358</v>
      </c>
      <c r="AU452" s="220" t="s">
        <v>83</v>
      </c>
      <c r="AY452" s="18" t="s">
        <v>172</v>
      </c>
      <c r="BE452" s="221">
        <f>IF(N452="základní",J452,0)</f>
        <v>0</v>
      </c>
      <c r="BF452" s="221">
        <f>IF(N452="snížená",J452,0)</f>
        <v>0</v>
      </c>
      <c r="BG452" s="221">
        <f>IF(N452="zákl. přenesená",J452,0)</f>
        <v>0</v>
      </c>
      <c r="BH452" s="221">
        <f>IF(N452="sníž. přenesená",J452,0)</f>
        <v>0</v>
      </c>
      <c r="BI452" s="221">
        <f>IF(N452="nulová",J452,0)</f>
        <v>0</v>
      </c>
      <c r="BJ452" s="18" t="s">
        <v>81</v>
      </c>
      <c r="BK452" s="221">
        <f>ROUND(I452*H452,2)</f>
        <v>0</v>
      </c>
      <c r="BL452" s="18" t="s">
        <v>223</v>
      </c>
      <c r="BM452" s="220" t="s">
        <v>602</v>
      </c>
    </row>
    <row r="453" spans="1:65" s="13" customFormat="1">
      <c r="B453" s="222"/>
      <c r="C453" s="223"/>
      <c r="D453" s="224" t="s">
        <v>180</v>
      </c>
      <c r="E453" s="225" t="s">
        <v>1</v>
      </c>
      <c r="F453" s="226" t="s">
        <v>235</v>
      </c>
      <c r="G453" s="223"/>
      <c r="H453" s="225" t="s">
        <v>1</v>
      </c>
      <c r="I453" s="227"/>
      <c r="J453" s="223"/>
      <c r="K453" s="223"/>
      <c r="L453" s="228"/>
      <c r="M453" s="229"/>
      <c r="N453" s="230"/>
      <c r="O453" s="230"/>
      <c r="P453" s="230"/>
      <c r="Q453" s="230"/>
      <c r="R453" s="230"/>
      <c r="S453" s="230"/>
      <c r="T453" s="231"/>
      <c r="AT453" s="232" t="s">
        <v>180</v>
      </c>
      <c r="AU453" s="232" t="s">
        <v>83</v>
      </c>
      <c r="AV453" s="13" t="s">
        <v>81</v>
      </c>
      <c r="AW453" s="13" t="s">
        <v>30</v>
      </c>
      <c r="AX453" s="13" t="s">
        <v>73</v>
      </c>
      <c r="AY453" s="232" t="s">
        <v>172</v>
      </c>
    </row>
    <row r="454" spans="1:65" s="14" customFormat="1">
      <c r="B454" s="233"/>
      <c r="C454" s="234"/>
      <c r="D454" s="224" t="s">
        <v>180</v>
      </c>
      <c r="E454" s="235" t="s">
        <v>1</v>
      </c>
      <c r="F454" s="236" t="s">
        <v>603</v>
      </c>
      <c r="G454" s="234"/>
      <c r="H454" s="237">
        <v>19.905999999999999</v>
      </c>
      <c r="I454" s="238"/>
      <c r="J454" s="234"/>
      <c r="K454" s="234"/>
      <c r="L454" s="239"/>
      <c r="M454" s="240"/>
      <c r="N454" s="241"/>
      <c r="O454" s="241"/>
      <c r="P454" s="241"/>
      <c r="Q454" s="241"/>
      <c r="R454" s="241"/>
      <c r="S454" s="241"/>
      <c r="T454" s="242"/>
      <c r="AT454" s="243" t="s">
        <v>180</v>
      </c>
      <c r="AU454" s="243" t="s">
        <v>83</v>
      </c>
      <c r="AV454" s="14" t="s">
        <v>83</v>
      </c>
      <c r="AW454" s="14" t="s">
        <v>30</v>
      </c>
      <c r="AX454" s="14" t="s">
        <v>73</v>
      </c>
      <c r="AY454" s="243" t="s">
        <v>172</v>
      </c>
    </row>
    <row r="455" spans="1:65" s="14" customFormat="1">
      <c r="B455" s="233"/>
      <c r="C455" s="234"/>
      <c r="D455" s="224" t="s">
        <v>180</v>
      </c>
      <c r="E455" s="235" t="s">
        <v>1</v>
      </c>
      <c r="F455" s="236" t="s">
        <v>604</v>
      </c>
      <c r="G455" s="234"/>
      <c r="H455" s="237">
        <v>19.89</v>
      </c>
      <c r="I455" s="238"/>
      <c r="J455" s="234"/>
      <c r="K455" s="234"/>
      <c r="L455" s="239"/>
      <c r="M455" s="240"/>
      <c r="N455" s="241"/>
      <c r="O455" s="241"/>
      <c r="P455" s="241"/>
      <c r="Q455" s="241"/>
      <c r="R455" s="241"/>
      <c r="S455" s="241"/>
      <c r="T455" s="242"/>
      <c r="AT455" s="243" t="s">
        <v>180</v>
      </c>
      <c r="AU455" s="243" t="s">
        <v>83</v>
      </c>
      <c r="AV455" s="14" t="s">
        <v>83</v>
      </c>
      <c r="AW455" s="14" t="s">
        <v>30</v>
      </c>
      <c r="AX455" s="14" t="s">
        <v>73</v>
      </c>
      <c r="AY455" s="243" t="s">
        <v>172</v>
      </c>
    </row>
    <row r="456" spans="1:65" s="15" customFormat="1">
      <c r="B456" s="244"/>
      <c r="C456" s="245"/>
      <c r="D456" s="224" t="s">
        <v>180</v>
      </c>
      <c r="E456" s="246" t="s">
        <v>1</v>
      </c>
      <c r="F456" s="247" t="s">
        <v>186</v>
      </c>
      <c r="G456" s="245"/>
      <c r="H456" s="248">
        <v>39.795999999999999</v>
      </c>
      <c r="I456" s="249"/>
      <c r="J456" s="245"/>
      <c r="K456" s="245"/>
      <c r="L456" s="250"/>
      <c r="M456" s="251"/>
      <c r="N456" s="252"/>
      <c r="O456" s="252"/>
      <c r="P456" s="252"/>
      <c r="Q456" s="252"/>
      <c r="R456" s="252"/>
      <c r="S456" s="252"/>
      <c r="T456" s="253"/>
      <c r="AT456" s="254" t="s">
        <v>180</v>
      </c>
      <c r="AU456" s="254" t="s">
        <v>83</v>
      </c>
      <c r="AV456" s="15" t="s">
        <v>179</v>
      </c>
      <c r="AW456" s="15" t="s">
        <v>30</v>
      </c>
      <c r="AX456" s="15" t="s">
        <v>81</v>
      </c>
      <c r="AY456" s="254" t="s">
        <v>172</v>
      </c>
    </row>
    <row r="457" spans="1:65" s="2" customFormat="1" ht="21.75" customHeight="1">
      <c r="A457" s="35"/>
      <c r="B457" s="36"/>
      <c r="C457" s="209" t="s">
        <v>605</v>
      </c>
      <c r="D457" s="209" t="s">
        <v>174</v>
      </c>
      <c r="E457" s="210" t="s">
        <v>606</v>
      </c>
      <c r="F457" s="211" t="s">
        <v>607</v>
      </c>
      <c r="G457" s="212" t="s">
        <v>245</v>
      </c>
      <c r="H457" s="213">
        <v>21.782</v>
      </c>
      <c r="I457" s="214"/>
      <c r="J457" s="215">
        <f>ROUND(I457*H457,2)</f>
        <v>0</v>
      </c>
      <c r="K457" s="211" t="s">
        <v>178</v>
      </c>
      <c r="L457" s="40"/>
      <c r="M457" s="216" t="s">
        <v>1</v>
      </c>
      <c r="N457" s="217" t="s">
        <v>38</v>
      </c>
      <c r="O457" s="72"/>
      <c r="P457" s="218">
        <f>O457*H457</f>
        <v>0</v>
      </c>
      <c r="Q457" s="218">
        <v>1.5E-3</v>
      </c>
      <c r="R457" s="218">
        <f>Q457*H457</f>
        <v>3.2673000000000001E-2</v>
      </c>
      <c r="S457" s="218">
        <v>0</v>
      </c>
      <c r="T457" s="219">
        <f>S457*H457</f>
        <v>0</v>
      </c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R457" s="220" t="s">
        <v>223</v>
      </c>
      <c r="AT457" s="220" t="s">
        <v>174</v>
      </c>
      <c r="AU457" s="220" t="s">
        <v>83</v>
      </c>
      <c r="AY457" s="18" t="s">
        <v>172</v>
      </c>
      <c r="BE457" s="221">
        <f>IF(N457="základní",J457,0)</f>
        <v>0</v>
      </c>
      <c r="BF457" s="221">
        <f>IF(N457="snížená",J457,0)</f>
        <v>0</v>
      </c>
      <c r="BG457" s="221">
        <f>IF(N457="zákl. přenesená",J457,0)</f>
        <v>0</v>
      </c>
      <c r="BH457" s="221">
        <f>IF(N457="sníž. přenesená",J457,0)</f>
        <v>0</v>
      </c>
      <c r="BI457" s="221">
        <f>IF(N457="nulová",J457,0)</f>
        <v>0</v>
      </c>
      <c r="BJ457" s="18" t="s">
        <v>81</v>
      </c>
      <c r="BK457" s="221">
        <f>ROUND(I457*H457,2)</f>
        <v>0</v>
      </c>
      <c r="BL457" s="18" t="s">
        <v>223</v>
      </c>
      <c r="BM457" s="220" t="s">
        <v>608</v>
      </c>
    </row>
    <row r="458" spans="1:65" s="13" customFormat="1">
      <c r="B458" s="222"/>
      <c r="C458" s="223"/>
      <c r="D458" s="224" t="s">
        <v>180</v>
      </c>
      <c r="E458" s="225" t="s">
        <v>1</v>
      </c>
      <c r="F458" s="226" t="s">
        <v>444</v>
      </c>
      <c r="G458" s="223"/>
      <c r="H458" s="225" t="s">
        <v>1</v>
      </c>
      <c r="I458" s="227"/>
      <c r="J458" s="223"/>
      <c r="K458" s="223"/>
      <c r="L458" s="228"/>
      <c r="M458" s="229"/>
      <c r="N458" s="230"/>
      <c r="O458" s="230"/>
      <c r="P458" s="230"/>
      <c r="Q458" s="230"/>
      <c r="R458" s="230"/>
      <c r="S458" s="230"/>
      <c r="T458" s="231"/>
      <c r="AT458" s="232" t="s">
        <v>180</v>
      </c>
      <c r="AU458" s="232" t="s">
        <v>83</v>
      </c>
      <c r="AV458" s="13" t="s">
        <v>81</v>
      </c>
      <c r="AW458" s="13" t="s">
        <v>30</v>
      </c>
      <c r="AX458" s="13" t="s">
        <v>73</v>
      </c>
      <c r="AY458" s="232" t="s">
        <v>172</v>
      </c>
    </row>
    <row r="459" spans="1:65" s="13" customFormat="1">
      <c r="B459" s="222"/>
      <c r="C459" s="223"/>
      <c r="D459" s="224" t="s">
        <v>180</v>
      </c>
      <c r="E459" s="225" t="s">
        <v>1</v>
      </c>
      <c r="F459" s="226" t="s">
        <v>445</v>
      </c>
      <c r="G459" s="223"/>
      <c r="H459" s="225" t="s">
        <v>1</v>
      </c>
      <c r="I459" s="227"/>
      <c r="J459" s="223"/>
      <c r="K459" s="223"/>
      <c r="L459" s="228"/>
      <c r="M459" s="229"/>
      <c r="N459" s="230"/>
      <c r="O459" s="230"/>
      <c r="P459" s="230"/>
      <c r="Q459" s="230"/>
      <c r="R459" s="230"/>
      <c r="S459" s="230"/>
      <c r="T459" s="231"/>
      <c r="AT459" s="232" t="s">
        <v>180</v>
      </c>
      <c r="AU459" s="232" t="s">
        <v>83</v>
      </c>
      <c r="AV459" s="13" t="s">
        <v>81</v>
      </c>
      <c r="AW459" s="13" t="s">
        <v>30</v>
      </c>
      <c r="AX459" s="13" t="s">
        <v>73</v>
      </c>
      <c r="AY459" s="232" t="s">
        <v>172</v>
      </c>
    </row>
    <row r="460" spans="1:65" s="14" customFormat="1">
      <c r="B460" s="233"/>
      <c r="C460" s="234"/>
      <c r="D460" s="224" t="s">
        <v>180</v>
      </c>
      <c r="E460" s="235" t="s">
        <v>1</v>
      </c>
      <c r="F460" s="236" t="s">
        <v>609</v>
      </c>
      <c r="G460" s="234"/>
      <c r="H460" s="237">
        <v>21.782</v>
      </c>
      <c r="I460" s="238"/>
      <c r="J460" s="234"/>
      <c r="K460" s="234"/>
      <c r="L460" s="239"/>
      <c r="M460" s="240"/>
      <c r="N460" s="241"/>
      <c r="O460" s="241"/>
      <c r="P460" s="241"/>
      <c r="Q460" s="241"/>
      <c r="R460" s="241"/>
      <c r="S460" s="241"/>
      <c r="T460" s="242"/>
      <c r="AT460" s="243" t="s">
        <v>180</v>
      </c>
      <c r="AU460" s="243" t="s">
        <v>83</v>
      </c>
      <c r="AV460" s="14" t="s">
        <v>83</v>
      </c>
      <c r="AW460" s="14" t="s">
        <v>30</v>
      </c>
      <c r="AX460" s="14" t="s">
        <v>73</v>
      </c>
      <c r="AY460" s="243" t="s">
        <v>172</v>
      </c>
    </row>
    <row r="461" spans="1:65" s="15" customFormat="1">
      <c r="B461" s="244"/>
      <c r="C461" s="245"/>
      <c r="D461" s="224" t="s">
        <v>180</v>
      </c>
      <c r="E461" s="246" t="s">
        <v>1</v>
      </c>
      <c r="F461" s="247" t="s">
        <v>186</v>
      </c>
      <c r="G461" s="245"/>
      <c r="H461" s="248">
        <v>21.782</v>
      </c>
      <c r="I461" s="249"/>
      <c r="J461" s="245"/>
      <c r="K461" s="245"/>
      <c r="L461" s="250"/>
      <c r="M461" s="251"/>
      <c r="N461" s="252"/>
      <c r="O461" s="252"/>
      <c r="P461" s="252"/>
      <c r="Q461" s="252"/>
      <c r="R461" s="252"/>
      <c r="S461" s="252"/>
      <c r="T461" s="253"/>
      <c r="AT461" s="254" t="s">
        <v>180</v>
      </c>
      <c r="AU461" s="254" t="s">
        <v>83</v>
      </c>
      <c r="AV461" s="15" t="s">
        <v>179</v>
      </c>
      <c r="AW461" s="15" t="s">
        <v>30</v>
      </c>
      <c r="AX461" s="15" t="s">
        <v>81</v>
      </c>
      <c r="AY461" s="254" t="s">
        <v>172</v>
      </c>
    </row>
    <row r="462" spans="1:65" s="2" customFormat="1" ht="16.5" customHeight="1">
      <c r="A462" s="35"/>
      <c r="B462" s="36"/>
      <c r="C462" s="209" t="s">
        <v>451</v>
      </c>
      <c r="D462" s="209" t="s">
        <v>174</v>
      </c>
      <c r="E462" s="210" t="s">
        <v>610</v>
      </c>
      <c r="F462" s="211" t="s">
        <v>611</v>
      </c>
      <c r="G462" s="212" t="s">
        <v>245</v>
      </c>
      <c r="H462" s="213">
        <v>21</v>
      </c>
      <c r="I462" s="214"/>
      <c r="J462" s="215">
        <f>ROUND(I462*H462,2)</f>
        <v>0</v>
      </c>
      <c r="K462" s="211" t="s">
        <v>1</v>
      </c>
      <c r="L462" s="40"/>
      <c r="M462" s="216" t="s">
        <v>1</v>
      </c>
      <c r="N462" s="217" t="s">
        <v>38</v>
      </c>
      <c r="O462" s="72"/>
      <c r="P462" s="218">
        <f>O462*H462</f>
        <v>0</v>
      </c>
      <c r="Q462" s="218">
        <v>0</v>
      </c>
      <c r="R462" s="218">
        <f>Q462*H462</f>
        <v>0</v>
      </c>
      <c r="S462" s="218">
        <v>0</v>
      </c>
      <c r="T462" s="219">
        <f>S462*H462</f>
        <v>0</v>
      </c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R462" s="220" t="s">
        <v>223</v>
      </c>
      <c r="AT462" s="220" t="s">
        <v>174</v>
      </c>
      <c r="AU462" s="220" t="s">
        <v>83</v>
      </c>
      <c r="AY462" s="18" t="s">
        <v>172</v>
      </c>
      <c r="BE462" s="221">
        <f>IF(N462="základní",J462,0)</f>
        <v>0</v>
      </c>
      <c r="BF462" s="221">
        <f>IF(N462="snížená",J462,0)</f>
        <v>0</v>
      </c>
      <c r="BG462" s="221">
        <f>IF(N462="zákl. přenesená",J462,0)</f>
        <v>0</v>
      </c>
      <c r="BH462" s="221">
        <f>IF(N462="sníž. přenesená",J462,0)</f>
        <v>0</v>
      </c>
      <c r="BI462" s="221">
        <f>IF(N462="nulová",J462,0)</f>
        <v>0</v>
      </c>
      <c r="BJ462" s="18" t="s">
        <v>81</v>
      </c>
      <c r="BK462" s="221">
        <f>ROUND(I462*H462,2)</f>
        <v>0</v>
      </c>
      <c r="BL462" s="18" t="s">
        <v>223</v>
      </c>
      <c r="BM462" s="220" t="s">
        <v>612</v>
      </c>
    </row>
    <row r="463" spans="1:65" s="13" customFormat="1">
      <c r="B463" s="222"/>
      <c r="C463" s="223"/>
      <c r="D463" s="224" t="s">
        <v>180</v>
      </c>
      <c r="E463" s="225" t="s">
        <v>1</v>
      </c>
      <c r="F463" s="226" t="s">
        <v>444</v>
      </c>
      <c r="G463" s="223"/>
      <c r="H463" s="225" t="s">
        <v>1</v>
      </c>
      <c r="I463" s="227"/>
      <c r="J463" s="223"/>
      <c r="K463" s="223"/>
      <c r="L463" s="228"/>
      <c r="M463" s="229"/>
      <c r="N463" s="230"/>
      <c r="O463" s="230"/>
      <c r="P463" s="230"/>
      <c r="Q463" s="230"/>
      <c r="R463" s="230"/>
      <c r="S463" s="230"/>
      <c r="T463" s="231"/>
      <c r="AT463" s="232" t="s">
        <v>180</v>
      </c>
      <c r="AU463" s="232" t="s">
        <v>83</v>
      </c>
      <c r="AV463" s="13" t="s">
        <v>81</v>
      </c>
      <c r="AW463" s="13" t="s">
        <v>30</v>
      </c>
      <c r="AX463" s="13" t="s">
        <v>73</v>
      </c>
      <c r="AY463" s="232" t="s">
        <v>172</v>
      </c>
    </row>
    <row r="464" spans="1:65" s="13" customFormat="1">
      <c r="B464" s="222"/>
      <c r="C464" s="223"/>
      <c r="D464" s="224" t="s">
        <v>180</v>
      </c>
      <c r="E464" s="225" t="s">
        <v>1</v>
      </c>
      <c r="F464" s="226" t="s">
        <v>447</v>
      </c>
      <c r="G464" s="223"/>
      <c r="H464" s="225" t="s">
        <v>1</v>
      </c>
      <c r="I464" s="227"/>
      <c r="J464" s="223"/>
      <c r="K464" s="223"/>
      <c r="L464" s="228"/>
      <c r="M464" s="229"/>
      <c r="N464" s="230"/>
      <c r="O464" s="230"/>
      <c r="P464" s="230"/>
      <c r="Q464" s="230"/>
      <c r="R464" s="230"/>
      <c r="S464" s="230"/>
      <c r="T464" s="231"/>
      <c r="AT464" s="232" t="s">
        <v>180</v>
      </c>
      <c r="AU464" s="232" t="s">
        <v>83</v>
      </c>
      <c r="AV464" s="13" t="s">
        <v>81</v>
      </c>
      <c r="AW464" s="13" t="s">
        <v>30</v>
      </c>
      <c r="AX464" s="13" t="s">
        <v>73</v>
      </c>
      <c r="AY464" s="232" t="s">
        <v>172</v>
      </c>
    </row>
    <row r="465" spans="1:65" s="14" customFormat="1">
      <c r="B465" s="233"/>
      <c r="C465" s="234"/>
      <c r="D465" s="224" t="s">
        <v>180</v>
      </c>
      <c r="E465" s="235" t="s">
        <v>1</v>
      </c>
      <c r="F465" s="236" t="s">
        <v>613</v>
      </c>
      <c r="G465" s="234"/>
      <c r="H465" s="237">
        <v>21</v>
      </c>
      <c r="I465" s="238"/>
      <c r="J465" s="234"/>
      <c r="K465" s="234"/>
      <c r="L465" s="239"/>
      <c r="M465" s="240"/>
      <c r="N465" s="241"/>
      <c r="O465" s="241"/>
      <c r="P465" s="241"/>
      <c r="Q465" s="241"/>
      <c r="R465" s="241"/>
      <c r="S465" s="241"/>
      <c r="T465" s="242"/>
      <c r="AT465" s="243" t="s">
        <v>180</v>
      </c>
      <c r="AU465" s="243" t="s">
        <v>83</v>
      </c>
      <c r="AV465" s="14" t="s">
        <v>83</v>
      </c>
      <c r="AW465" s="14" t="s">
        <v>30</v>
      </c>
      <c r="AX465" s="14" t="s">
        <v>73</v>
      </c>
      <c r="AY465" s="243" t="s">
        <v>172</v>
      </c>
    </row>
    <row r="466" spans="1:65" s="15" customFormat="1">
      <c r="B466" s="244"/>
      <c r="C466" s="245"/>
      <c r="D466" s="224" t="s">
        <v>180</v>
      </c>
      <c r="E466" s="246" t="s">
        <v>1</v>
      </c>
      <c r="F466" s="247" t="s">
        <v>186</v>
      </c>
      <c r="G466" s="245"/>
      <c r="H466" s="248">
        <v>21</v>
      </c>
      <c r="I466" s="249"/>
      <c r="J466" s="245"/>
      <c r="K466" s="245"/>
      <c r="L466" s="250"/>
      <c r="M466" s="251"/>
      <c r="N466" s="252"/>
      <c r="O466" s="252"/>
      <c r="P466" s="252"/>
      <c r="Q466" s="252"/>
      <c r="R466" s="252"/>
      <c r="S466" s="252"/>
      <c r="T466" s="253"/>
      <c r="AT466" s="254" t="s">
        <v>180</v>
      </c>
      <c r="AU466" s="254" t="s">
        <v>83</v>
      </c>
      <c r="AV466" s="15" t="s">
        <v>179</v>
      </c>
      <c r="AW466" s="15" t="s">
        <v>30</v>
      </c>
      <c r="AX466" s="15" t="s">
        <v>81</v>
      </c>
      <c r="AY466" s="254" t="s">
        <v>172</v>
      </c>
    </row>
    <row r="467" spans="1:65" s="2" customFormat="1" ht="16.5" customHeight="1">
      <c r="A467" s="35"/>
      <c r="B467" s="36"/>
      <c r="C467" s="209" t="s">
        <v>614</v>
      </c>
      <c r="D467" s="209" t="s">
        <v>174</v>
      </c>
      <c r="E467" s="210" t="s">
        <v>615</v>
      </c>
      <c r="F467" s="211" t="s">
        <v>616</v>
      </c>
      <c r="G467" s="212" t="s">
        <v>195</v>
      </c>
      <c r="H467" s="213">
        <v>27.24</v>
      </c>
      <c r="I467" s="214"/>
      <c r="J467" s="215">
        <f>ROUND(I467*H467,2)</f>
        <v>0</v>
      </c>
      <c r="K467" s="211" t="s">
        <v>178</v>
      </c>
      <c r="L467" s="40"/>
      <c r="M467" s="216" t="s">
        <v>1</v>
      </c>
      <c r="N467" s="217" t="s">
        <v>38</v>
      </c>
      <c r="O467" s="72"/>
      <c r="P467" s="218">
        <f>O467*H467</f>
        <v>0</v>
      </c>
      <c r="Q467" s="218">
        <v>3.2000000000000003E-4</v>
      </c>
      <c r="R467" s="218">
        <f>Q467*H467</f>
        <v>8.7168000000000002E-3</v>
      </c>
      <c r="S467" s="218">
        <v>0</v>
      </c>
      <c r="T467" s="219">
        <f>S467*H467</f>
        <v>0</v>
      </c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R467" s="220" t="s">
        <v>223</v>
      </c>
      <c r="AT467" s="220" t="s">
        <v>174</v>
      </c>
      <c r="AU467" s="220" t="s">
        <v>83</v>
      </c>
      <c r="AY467" s="18" t="s">
        <v>172</v>
      </c>
      <c r="BE467" s="221">
        <f>IF(N467="základní",J467,0)</f>
        <v>0</v>
      </c>
      <c r="BF467" s="221">
        <f>IF(N467="snížená",J467,0)</f>
        <v>0</v>
      </c>
      <c r="BG467" s="221">
        <f>IF(N467="zákl. přenesená",J467,0)</f>
        <v>0</v>
      </c>
      <c r="BH467" s="221">
        <f>IF(N467="sníž. přenesená",J467,0)</f>
        <v>0</v>
      </c>
      <c r="BI467" s="221">
        <f>IF(N467="nulová",J467,0)</f>
        <v>0</v>
      </c>
      <c r="BJ467" s="18" t="s">
        <v>81</v>
      </c>
      <c r="BK467" s="221">
        <f>ROUND(I467*H467,2)</f>
        <v>0</v>
      </c>
      <c r="BL467" s="18" t="s">
        <v>223</v>
      </c>
      <c r="BM467" s="220" t="s">
        <v>617</v>
      </c>
    </row>
    <row r="468" spans="1:65" s="13" customFormat="1">
      <c r="B468" s="222"/>
      <c r="C468" s="223"/>
      <c r="D468" s="224" t="s">
        <v>180</v>
      </c>
      <c r="E468" s="225" t="s">
        <v>1</v>
      </c>
      <c r="F468" s="226" t="s">
        <v>444</v>
      </c>
      <c r="G468" s="223"/>
      <c r="H468" s="225" t="s">
        <v>1</v>
      </c>
      <c r="I468" s="227"/>
      <c r="J468" s="223"/>
      <c r="K468" s="223"/>
      <c r="L468" s="228"/>
      <c r="M468" s="229"/>
      <c r="N468" s="230"/>
      <c r="O468" s="230"/>
      <c r="P468" s="230"/>
      <c r="Q468" s="230"/>
      <c r="R468" s="230"/>
      <c r="S468" s="230"/>
      <c r="T468" s="231"/>
      <c r="AT468" s="232" t="s">
        <v>180</v>
      </c>
      <c r="AU468" s="232" t="s">
        <v>83</v>
      </c>
      <c r="AV468" s="13" t="s">
        <v>81</v>
      </c>
      <c r="AW468" s="13" t="s">
        <v>30</v>
      </c>
      <c r="AX468" s="13" t="s">
        <v>73</v>
      </c>
      <c r="AY468" s="232" t="s">
        <v>172</v>
      </c>
    </row>
    <row r="469" spans="1:65" s="13" customFormat="1">
      <c r="B469" s="222"/>
      <c r="C469" s="223"/>
      <c r="D469" s="224" t="s">
        <v>180</v>
      </c>
      <c r="E469" s="225" t="s">
        <v>1</v>
      </c>
      <c r="F469" s="226" t="s">
        <v>445</v>
      </c>
      <c r="G469" s="223"/>
      <c r="H469" s="225" t="s">
        <v>1</v>
      </c>
      <c r="I469" s="227"/>
      <c r="J469" s="223"/>
      <c r="K469" s="223"/>
      <c r="L469" s="228"/>
      <c r="M469" s="229"/>
      <c r="N469" s="230"/>
      <c r="O469" s="230"/>
      <c r="P469" s="230"/>
      <c r="Q469" s="230"/>
      <c r="R469" s="230"/>
      <c r="S469" s="230"/>
      <c r="T469" s="231"/>
      <c r="AT469" s="232" t="s">
        <v>180</v>
      </c>
      <c r="AU469" s="232" t="s">
        <v>83</v>
      </c>
      <c r="AV469" s="13" t="s">
        <v>81</v>
      </c>
      <c r="AW469" s="13" t="s">
        <v>30</v>
      </c>
      <c r="AX469" s="13" t="s">
        <v>73</v>
      </c>
      <c r="AY469" s="232" t="s">
        <v>172</v>
      </c>
    </row>
    <row r="470" spans="1:65" s="14" customFormat="1">
      <c r="B470" s="233"/>
      <c r="C470" s="234"/>
      <c r="D470" s="224" t="s">
        <v>180</v>
      </c>
      <c r="E470" s="235" t="s">
        <v>1</v>
      </c>
      <c r="F470" s="236" t="s">
        <v>618</v>
      </c>
      <c r="G470" s="234"/>
      <c r="H470" s="237">
        <v>19.440000000000001</v>
      </c>
      <c r="I470" s="238"/>
      <c r="J470" s="234"/>
      <c r="K470" s="234"/>
      <c r="L470" s="239"/>
      <c r="M470" s="240"/>
      <c r="N470" s="241"/>
      <c r="O470" s="241"/>
      <c r="P470" s="241"/>
      <c r="Q470" s="241"/>
      <c r="R470" s="241"/>
      <c r="S470" s="241"/>
      <c r="T470" s="242"/>
      <c r="AT470" s="243" t="s">
        <v>180</v>
      </c>
      <c r="AU470" s="243" t="s">
        <v>83</v>
      </c>
      <c r="AV470" s="14" t="s">
        <v>83</v>
      </c>
      <c r="AW470" s="14" t="s">
        <v>30</v>
      </c>
      <c r="AX470" s="14" t="s">
        <v>73</v>
      </c>
      <c r="AY470" s="243" t="s">
        <v>172</v>
      </c>
    </row>
    <row r="471" spans="1:65" s="13" customFormat="1">
      <c r="B471" s="222"/>
      <c r="C471" s="223"/>
      <c r="D471" s="224" t="s">
        <v>180</v>
      </c>
      <c r="E471" s="225" t="s">
        <v>1</v>
      </c>
      <c r="F471" s="226" t="s">
        <v>447</v>
      </c>
      <c r="G471" s="223"/>
      <c r="H471" s="225" t="s">
        <v>1</v>
      </c>
      <c r="I471" s="227"/>
      <c r="J471" s="223"/>
      <c r="K471" s="223"/>
      <c r="L471" s="228"/>
      <c r="M471" s="229"/>
      <c r="N471" s="230"/>
      <c r="O471" s="230"/>
      <c r="P471" s="230"/>
      <c r="Q471" s="230"/>
      <c r="R471" s="230"/>
      <c r="S471" s="230"/>
      <c r="T471" s="231"/>
      <c r="AT471" s="232" t="s">
        <v>180</v>
      </c>
      <c r="AU471" s="232" t="s">
        <v>83</v>
      </c>
      <c r="AV471" s="13" t="s">
        <v>81</v>
      </c>
      <c r="AW471" s="13" t="s">
        <v>30</v>
      </c>
      <c r="AX471" s="13" t="s">
        <v>73</v>
      </c>
      <c r="AY471" s="232" t="s">
        <v>172</v>
      </c>
    </row>
    <row r="472" spans="1:65" s="14" customFormat="1">
      <c r="B472" s="233"/>
      <c r="C472" s="234"/>
      <c r="D472" s="224" t="s">
        <v>180</v>
      </c>
      <c r="E472" s="235" t="s">
        <v>1</v>
      </c>
      <c r="F472" s="236" t="s">
        <v>619</v>
      </c>
      <c r="G472" s="234"/>
      <c r="H472" s="237">
        <v>7.8</v>
      </c>
      <c r="I472" s="238"/>
      <c r="J472" s="234"/>
      <c r="K472" s="234"/>
      <c r="L472" s="239"/>
      <c r="M472" s="240"/>
      <c r="N472" s="241"/>
      <c r="O472" s="241"/>
      <c r="P472" s="241"/>
      <c r="Q472" s="241"/>
      <c r="R472" s="241"/>
      <c r="S472" s="241"/>
      <c r="T472" s="242"/>
      <c r="AT472" s="243" t="s">
        <v>180</v>
      </c>
      <c r="AU472" s="243" t="s">
        <v>83</v>
      </c>
      <c r="AV472" s="14" t="s">
        <v>83</v>
      </c>
      <c r="AW472" s="14" t="s">
        <v>30</v>
      </c>
      <c r="AX472" s="14" t="s">
        <v>73</v>
      </c>
      <c r="AY472" s="243" t="s">
        <v>172</v>
      </c>
    </row>
    <row r="473" spans="1:65" s="15" customFormat="1">
      <c r="B473" s="244"/>
      <c r="C473" s="245"/>
      <c r="D473" s="224" t="s">
        <v>180</v>
      </c>
      <c r="E473" s="246" t="s">
        <v>1</v>
      </c>
      <c r="F473" s="247" t="s">
        <v>186</v>
      </c>
      <c r="G473" s="245"/>
      <c r="H473" s="248">
        <v>27.240000000000002</v>
      </c>
      <c r="I473" s="249"/>
      <c r="J473" s="245"/>
      <c r="K473" s="245"/>
      <c r="L473" s="250"/>
      <c r="M473" s="251"/>
      <c r="N473" s="252"/>
      <c r="O473" s="252"/>
      <c r="P473" s="252"/>
      <c r="Q473" s="252"/>
      <c r="R473" s="252"/>
      <c r="S473" s="252"/>
      <c r="T473" s="253"/>
      <c r="AT473" s="254" t="s">
        <v>180</v>
      </c>
      <c r="AU473" s="254" t="s">
        <v>83</v>
      </c>
      <c r="AV473" s="15" t="s">
        <v>179</v>
      </c>
      <c r="AW473" s="15" t="s">
        <v>30</v>
      </c>
      <c r="AX473" s="15" t="s">
        <v>81</v>
      </c>
      <c r="AY473" s="254" t="s">
        <v>172</v>
      </c>
    </row>
    <row r="474" spans="1:65" s="2" customFormat="1" ht="21.75" customHeight="1">
      <c r="A474" s="35"/>
      <c r="B474" s="36"/>
      <c r="C474" s="209" t="s">
        <v>455</v>
      </c>
      <c r="D474" s="209" t="s">
        <v>174</v>
      </c>
      <c r="E474" s="210" t="s">
        <v>620</v>
      </c>
      <c r="F474" s="211" t="s">
        <v>621</v>
      </c>
      <c r="G474" s="212" t="s">
        <v>245</v>
      </c>
      <c r="H474" s="213">
        <v>18.72</v>
      </c>
      <c r="I474" s="214"/>
      <c r="J474" s="215">
        <f>ROUND(I474*H474,2)</f>
        <v>0</v>
      </c>
      <c r="K474" s="211" t="s">
        <v>178</v>
      </c>
      <c r="L474" s="40"/>
      <c r="M474" s="216" t="s">
        <v>1</v>
      </c>
      <c r="N474" s="217" t="s">
        <v>38</v>
      </c>
      <c r="O474" s="72"/>
      <c r="P474" s="218">
        <f>O474*H474</f>
        <v>0</v>
      </c>
      <c r="Q474" s="218">
        <v>8.0000000000000004E-4</v>
      </c>
      <c r="R474" s="218">
        <f>Q474*H474</f>
        <v>1.4976E-2</v>
      </c>
      <c r="S474" s="218">
        <v>0</v>
      </c>
      <c r="T474" s="219">
        <f>S474*H474</f>
        <v>0</v>
      </c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  <c r="AR474" s="220" t="s">
        <v>223</v>
      </c>
      <c r="AT474" s="220" t="s">
        <v>174</v>
      </c>
      <c r="AU474" s="220" t="s">
        <v>83</v>
      </c>
      <c r="AY474" s="18" t="s">
        <v>172</v>
      </c>
      <c r="BE474" s="221">
        <f>IF(N474="základní",J474,0)</f>
        <v>0</v>
      </c>
      <c r="BF474" s="221">
        <f>IF(N474="snížená",J474,0)</f>
        <v>0</v>
      </c>
      <c r="BG474" s="221">
        <f>IF(N474="zákl. přenesená",J474,0)</f>
        <v>0</v>
      </c>
      <c r="BH474" s="221">
        <f>IF(N474="sníž. přenesená",J474,0)</f>
        <v>0</v>
      </c>
      <c r="BI474" s="221">
        <f>IF(N474="nulová",J474,0)</f>
        <v>0</v>
      </c>
      <c r="BJ474" s="18" t="s">
        <v>81</v>
      </c>
      <c r="BK474" s="221">
        <f>ROUND(I474*H474,2)</f>
        <v>0</v>
      </c>
      <c r="BL474" s="18" t="s">
        <v>223</v>
      </c>
      <c r="BM474" s="220" t="s">
        <v>622</v>
      </c>
    </row>
    <row r="475" spans="1:65" s="13" customFormat="1">
      <c r="B475" s="222"/>
      <c r="C475" s="223"/>
      <c r="D475" s="224" t="s">
        <v>180</v>
      </c>
      <c r="E475" s="225" t="s">
        <v>1</v>
      </c>
      <c r="F475" s="226" t="s">
        <v>387</v>
      </c>
      <c r="G475" s="223"/>
      <c r="H475" s="225" t="s">
        <v>1</v>
      </c>
      <c r="I475" s="227"/>
      <c r="J475" s="223"/>
      <c r="K475" s="223"/>
      <c r="L475" s="228"/>
      <c r="M475" s="229"/>
      <c r="N475" s="230"/>
      <c r="O475" s="230"/>
      <c r="P475" s="230"/>
      <c r="Q475" s="230"/>
      <c r="R475" s="230"/>
      <c r="S475" s="230"/>
      <c r="T475" s="231"/>
      <c r="AT475" s="232" t="s">
        <v>180</v>
      </c>
      <c r="AU475" s="232" t="s">
        <v>83</v>
      </c>
      <c r="AV475" s="13" t="s">
        <v>81</v>
      </c>
      <c r="AW475" s="13" t="s">
        <v>30</v>
      </c>
      <c r="AX475" s="13" t="s">
        <v>73</v>
      </c>
      <c r="AY475" s="232" t="s">
        <v>172</v>
      </c>
    </row>
    <row r="476" spans="1:65" s="14" customFormat="1">
      <c r="B476" s="233"/>
      <c r="C476" s="234"/>
      <c r="D476" s="224" t="s">
        <v>180</v>
      </c>
      <c r="E476" s="235" t="s">
        <v>1</v>
      </c>
      <c r="F476" s="236" t="s">
        <v>623</v>
      </c>
      <c r="G476" s="234"/>
      <c r="H476" s="237">
        <v>18.72</v>
      </c>
      <c r="I476" s="238"/>
      <c r="J476" s="234"/>
      <c r="K476" s="234"/>
      <c r="L476" s="239"/>
      <c r="M476" s="240"/>
      <c r="N476" s="241"/>
      <c r="O476" s="241"/>
      <c r="P476" s="241"/>
      <c r="Q476" s="241"/>
      <c r="R476" s="241"/>
      <c r="S476" s="241"/>
      <c r="T476" s="242"/>
      <c r="AT476" s="243" t="s">
        <v>180</v>
      </c>
      <c r="AU476" s="243" t="s">
        <v>83</v>
      </c>
      <c r="AV476" s="14" t="s">
        <v>83</v>
      </c>
      <c r="AW476" s="14" t="s">
        <v>30</v>
      </c>
      <c r="AX476" s="14" t="s">
        <v>73</v>
      </c>
      <c r="AY476" s="243" t="s">
        <v>172</v>
      </c>
    </row>
    <row r="477" spans="1:65" s="15" customFormat="1">
      <c r="B477" s="244"/>
      <c r="C477" s="245"/>
      <c r="D477" s="224" t="s">
        <v>180</v>
      </c>
      <c r="E477" s="246" t="s">
        <v>1</v>
      </c>
      <c r="F477" s="247" t="s">
        <v>186</v>
      </c>
      <c r="G477" s="245"/>
      <c r="H477" s="248">
        <v>18.72</v>
      </c>
      <c r="I477" s="249"/>
      <c r="J477" s="245"/>
      <c r="K477" s="245"/>
      <c r="L477" s="250"/>
      <c r="M477" s="251"/>
      <c r="N477" s="252"/>
      <c r="O477" s="252"/>
      <c r="P477" s="252"/>
      <c r="Q477" s="252"/>
      <c r="R477" s="252"/>
      <c r="S477" s="252"/>
      <c r="T477" s="253"/>
      <c r="AT477" s="254" t="s">
        <v>180</v>
      </c>
      <c r="AU477" s="254" t="s">
        <v>83</v>
      </c>
      <c r="AV477" s="15" t="s">
        <v>179</v>
      </c>
      <c r="AW477" s="15" t="s">
        <v>30</v>
      </c>
      <c r="AX477" s="15" t="s">
        <v>81</v>
      </c>
      <c r="AY477" s="254" t="s">
        <v>172</v>
      </c>
    </row>
    <row r="478" spans="1:65" s="2" customFormat="1" ht="21.75" customHeight="1">
      <c r="A478" s="35"/>
      <c r="B478" s="36"/>
      <c r="C478" s="209" t="s">
        <v>624</v>
      </c>
      <c r="D478" s="209" t="s">
        <v>174</v>
      </c>
      <c r="E478" s="210" t="s">
        <v>625</v>
      </c>
      <c r="F478" s="211" t="s">
        <v>626</v>
      </c>
      <c r="G478" s="212" t="s">
        <v>195</v>
      </c>
      <c r="H478" s="213">
        <v>12.48</v>
      </c>
      <c r="I478" s="214"/>
      <c r="J478" s="215">
        <f>ROUND(I478*H478,2)</f>
        <v>0</v>
      </c>
      <c r="K478" s="211" t="s">
        <v>1</v>
      </c>
      <c r="L478" s="40"/>
      <c r="M478" s="216" t="s">
        <v>1</v>
      </c>
      <c r="N478" s="217" t="s">
        <v>38</v>
      </c>
      <c r="O478" s="72"/>
      <c r="P478" s="218">
        <f>O478*H478</f>
        <v>0</v>
      </c>
      <c r="Q478" s="218">
        <v>0</v>
      </c>
      <c r="R478" s="218">
        <f>Q478*H478</f>
        <v>0</v>
      </c>
      <c r="S478" s="218">
        <v>0</v>
      </c>
      <c r="T478" s="219">
        <f>S478*H478</f>
        <v>0</v>
      </c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R478" s="220" t="s">
        <v>223</v>
      </c>
      <c r="AT478" s="220" t="s">
        <v>174</v>
      </c>
      <c r="AU478" s="220" t="s">
        <v>83</v>
      </c>
      <c r="AY478" s="18" t="s">
        <v>172</v>
      </c>
      <c r="BE478" s="221">
        <f>IF(N478="základní",J478,0)</f>
        <v>0</v>
      </c>
      <c r="BF478" s="221">
        <f>IF(N478="snížená",J478,0)</f>
        <v>0</v>
      </c>
      <c r="BG478" s="221">
        <f>IF(N478="zákl. přenesená",J478,0)</f>
        <v>0</v>
      </c>
      <c r="BH478" s="221">
        <f>IF(N478="sníž. přenesená",J478,0)</f>
        <v>0</v>
      </c>
      <c r="BI478" s="221">
        <f>IF(N478="nulová",J478,0)</f>
        <v>0</v>
      </c>
      <c r="BJ478" s="18" t="s">
        <v>81</v>
      </c>
      <c r="BK478" s="221">
        <f>ROUND(I478*H478,2)</f>
        <v>0</v>
      </c>
      <c r="BL478" s="18" t="s">
        <v>223</v>
      </c>
      <c r="BM478" s="220" t="s">
        <v>627</v>
      </c>
    </row>
    <row r="479" spans="1:65" s="13" customFormat="1">
      <c r="B479" s="222"/>
      <c r="C479" s="223"/>
      <c r="D479" s="224" t="s">
        <v>180</v>
      </c>
      <c r="E479" s="225" t="s">
        <v>1</v>
      </c>
      <c r="F479" s="226" t="s">
        <v>387</v>
      </c>
      <c r="G479" s="223"/>
      <c r="H479" s="225" t="s">
        <v>1</v>
      </c>
      <c r="I479" s="227"/>
      <c r="J479" s="223"/>
      <c r="K479" s="223"/>
      <c r="L479" s="228"/>
      <c r="M479" s="229"/>
      <c r="N479" s="230"/>
      <c r="O479" s="230"/>
      <c r="P479" s="230"/>
      <c r="Q479" s="230"/>
      <c r="R479" s="230"/>
      <c r="S479" s="230"/>
      <c r="T479" s="231"/>
      <c r="AT479" s="232" t="s">
        <v>180</v>
      </c>
      <c r="AU479" s="232" t="s">
        <v>83</v>
      </c>
      <c r="AV479" s="13" t="s">
        <v>81</v>
      </c>
      <c r="AW479" s="13" t="s">
        <v>30</v>
      </c>
      <c r="AX479" s="13" t="s">
        <v>73</v>
      </c>
      <c r="AY479" s="232" t="s">
        <v>172</v>
      </c>
    </row>
    <row r="480" spans="1:65" s="14" customFormat="1">
      <c r="B480" s="233"/>
      <c r="C480" s="234"/>
      <c r="D480" s="224" t="s">
        <v>180</v>
      </c>
      <c r="E480" s="235" t="s">
        <v>1</v>
      </c>
      <c r="F480" s="236" t="s">
        <v>628</v>
      </c>
      <c r="G480" s="234"/>
      <c r="H480" s="237">
        <v>12.48</v>
      </c>
      <c r="I480" s="238"/>
      <c r="J480" s="234"/>
      <c r="K480" s="234"/>
      <c r="L480" s="239"/>
      <c r="M480" s="240"/>
      <c r="N480" s="241"/>
      <c r="O480" s="241"/>
      <c r="P480" s="241"/>
      <c r="Q480" s="241"/>
      <c r="R480" s="241"/>
      <c r="S480" s="241"/>
      <c r="T480" s="242"/>
      <c r="AT480" s="243" t="s">
        <v>180</v>
      </c>
      <c r="AU480" s="243" t="s">
        <v>83</v>
      </c>
      <c r="AV480" s="14" t="s">
        <v>83</v>
      </c>
      <c r="AW480" s="14" t="s">
        <v>30</v>
      </c>
      <c r="AX480" s="14" t="s">
        <v>73</v>
      </c>
      <c r="AY480" s="243" t="s">
        <v>172</v>
      </c>
    </row>
    <row r="481" spans="1:65" s="15" customFormat="1">
      <c r="B481" s="244"/>
      <c r="C481" s="245"/>
      <c r="D481" s="224" t="s">
        <v>180</v>
      </c>
      <c r="E481" s="246" t="s">
        <v>1</v>
      </c>
      <c r="F481" s="247" t="s">
        <v>186</v>
      </c>
      <c r="G481" s="245"/>
      <c r="H481" s="248">
        <v>12.48</v>
      </c>
      <c r="I481" s="249"/>
      <c r="J481" s="245"/>
      <c r="K481" s="245"/>
      <c r="L481" s="250"/>
      <c r="M481" s="251"/>
      <c r="N481" s="252"/>
      <c r="O481" s="252"/>
      <c r="P481" s="252"/>
      <c r="Q481" s="252"/>
      <c r="R481" s="252"/>
      <c r="S481" s="252"/>
      <c r="T481" s="253"/>
      <c r="AT481" s="254" t="s">
        <v>180</v>
      </c>
      <c r="AU481" s="254" t="s">
        <v>83</v>
      </c>
      <c r="AV481" s="15" t="s">
        <v>179</v>
      </c>
      <c r="AW481" s="15" t="s">
        <v>30</v>
      </c>
      <c r="AX481" s="15" t="s">
        <v>81</v>
      </c>
      <c r="AY481" s="254" t="s">
        <v>172</v>
      </c>
    </row>
    <row r="482" spans="1:65" s="2" customFormat="1" ht="21.75" customHeight="1">
      <c r="A482" s="35"/>
      <c r="B482" s="36"/>
      <c r="C482" s="209" t="s">
        <v>460</v>
      </c>
      <c r="D482" s="209" t="s">
        <v>174</v>
      </c>
      <c r="E482" s="210" t="s">
        <v>629</v>
      </c>
      <c r="F482" s="211" t="s">
        <v>630</v>
      </c>
      <c r="G482" s="212" t="s">
        <v>245</v>
      </c>
      <c r="H482" s="213">
        <v>18.72</v>
      </c>
      <c r="I482" s="214"/>
      <c r="J482" s="215">
        <f>ROUND(I482*H482,2)</f>
        <v>0</v>
      </c>
      <c r="K482" s="211" t="s">
        <v>178</v>
      </c>
      <c r="L482" s="40"/>
      <c r="M482" s="216" t="s">
        <v>1</v>
      </c>
      <c r="N482" s="217" t="s">
        <v>38</v>
      </c>
      <c r="O482" s="72"/>
      <c r="P482" s="218">
        <f>O482*H482</f>
        <v>0</v>
      </c>
      <c r="Q482" s="218">
        <v>0</v>
      </c>
      <c r="R482" s="218">
        <f>Q482*H482</f>
        <v>0</v>
      </c>
      <c r="S482" s="218">
        <v>0</v>
      </c>
      <c r="T482" s="219">
        <f>S482*H482</f>
        <v>0</v>
      </c>
      <c r="U482" s="35"/>
      <c r="V482" s="35"/>
      <c r="W482" s="35"/>
      <c r="X482" s="35"/>
      <c r="Y482" s="35"/>
      <c r="Z482" s="35"/>
      <c r="AA482" s="35"/>
      <c r="AB482" s="35"/>
      <c r="AC482" s="35"/>
      <c r="AD482" s="35"/>
      <c r="AE482" s="35"/>
      <c r="AR482" s="220" t="s">
        <v>223</v>
      </c>
      <c r="AT482" s="220" t="s">
        <v>174</v>
      </c>
      <c r="AU482" s="220" t="s">
        <v>83</v>
      </c>
      <c r="AY482" s="18" t="s">
        <v>172</v>
      </c>
      <c r="BE482" s="221">
        <f>IF(N482="základní",J482,0)</f>
        <v>0</v>
      </c>
      <c r="BF482" s="221">
        <f>IF(N482="snížená",J482,0)</f>
        <v>0</v>
      </c>
      <c r="BG482" s="221">
        <f>IF(N482="zákl. přenesená",J482,0)</f>
        <v>0</v>
      </c>
      <c r="BH482" s="221">
        <f>IF(N482="sníž. přenesená",J482,0)</f>
        <v>0</v>
      </c>
      <c r="BI482" s="221">
        <f>IF(N482="nulová",J482,0)</f>
        <v>0</v>
      </c>
      <c r="BJ482" s="18" t="s">
        <v>81</v>
      </c>
      <c r="BK482" s="221">
        <f>ROUND(I482*H482,2)</f>
        <v>0</v>
      </c>
      <c r="BL482" s="18" t="s">
        <v>223</v>
      </c>
      <c r="BM482" s="220" t="s">
        <v>631</v>
      </c>
    </row>
    <row r="483" spans="1:65" s="13" customFormat="1">
      <c r="B483" s="222"/>
      <c r="C483" s="223"/>
      <c r="D483" s="224" t="s">
        <v>180</v>
      </c>
      <c r="E483" s="225" t="s">
        <v>1</v>
      </c>
      <c r="F483" s="226" t="s">
        <v>387</v>
      </c>
      <c r="G483" s="223"/>
      <c r="H483" s="225" t="s">
        <v>1</v>
      </c>
      <c r="I483" s="227"/>
      <c r="J483" s="223"/>
      <c r="K483" s="223"/>
      <c r="L483" s="228"/>
      <c r="M483" s="229"/>
      <c r="N483" s="230"/>
      <c r="O483" s="230"/>
      <c r="P483" s="230"/>
      <c r="Q483" s="230"/>
      <c r="R483" s="230"/>
      <c r="S483" s="230"/>
      <c r="T483" s="231"/>
      <c r="AT483" s="232" t="s">
        <v>180</v>
      </c>
      <c r="AU483" s="232" t="s">
        <v>83</v>
      </c>
      <c r="AV483" s="13" t="s">
        <v>81</v>
      </c>
      <c r="AW483" s="13" t="s">
        <v>30</v>
      </c>
      <c r="AX483" s="13" t="s">
        <v>73</v>
      </c>
      <c r="AY483" s="232" t="s">
        <v>172</v>
      </c>
    </row>
    <row r="484" spans="1:65" s="14" customFormat="1">
      <c r="B484" s="233"/>
      <c r="C484" s="234"/>
      <c r="D484" s="224" t="s">
        <v>180</v>
      </c>
      <c r="E484" s="235" t="s">
        <v>1</v>
      </c>
      <c r="F484" s="236" t="s">
        <v>623</v>
      </c>
      <c r="G484" s="234"/>
      <c r="H484" s="237">
        <v>18.72</v>
      </c>
      <c r="I484" s="238"/>
      <c r="J484" s="234"/>
      <c r="K484" s="234"/>
      <c r="L484" s="239"/>
      <c r="M484" s="240"/>
      <c r="N484" s="241"/>
      <c r="O484" s="241"/>
      <c r="P484" s="241"/>
      <c r="Q484" s="241"/>
      <c r="R484" s="241"/>
      <c r="S484" s="241"/>
      <c r="T484" s="242"/>
      <c r="AT484" s="243" t="s">
        <v>180</v>
      </c>
      <c r="AU484" s="243" t="s">
        <v>83</v>
      </c>
      <c r="AV484" s="14" t="s">
        <v>83</v>
      </c>
      <c r="AW484" s="14" t="s">
        <v>30</v>
      </c>
      <c r="AX484" s="14" t="s">
        <v>73</v>
      </c>
      <c r="AY484" s="243" t="s">
        <v>172</v>
      </c>
    </row>
    <row r="485" spans="1:65" s="15" customFormat="1">
      <c r="B485" s="244"/>
      <c r="C485" s="245"/>
      <c r="D485" s="224" t="s">
        <v>180</v>
      </c>
      <c r="E485" s="246" t="s">
        <v>1</v>
      </c>
      <c r="F485" s="247" t="s">
        <v>186</v>
      </c>
      <c r="G485" s="245"/>
      <c r="H485" s="248">
        <v>18.72</v>
      </c>
      <c r="I485" s="249"/>
      <c r="J485" s="245"/>
      <c r="K485" s="245"/>
      <c r="L485" s="250"/>
      <c r="M485" s="251"/>
      <c r="N485" s="252"/>
      <c r="O485" s="252"/>
      <c r="P485" s="252"/>
      <c r="Q485" s="252"/>
      <c r="R485" s="252"/>
      <c r="S485" s="252"/>
      <c r="T485" s="253"/>
      <c r="AT485" s="254" t="s">
        <v>180</v>
      </c>
      <c r="AU485" s="254" t="s">
        <v>83</v>
      </c>
      <c r="AV485" s="15" t="s">
        <v>179</v>
      </c>
      <c r="AW485" s="15" t="s">
        <v>30</v>
      </c>
      <c r="AX485" s="15" t="s">
        <v>81</v>
      </c>
      <c r="AY485" s="254" t="s">
        <v>172</v>
      </c>
    </row>
    <row r="486" spans="1:65" s="2" customFormat="1" ht="16.5" customHeight="1">
      <c r="A486" s="35"/>
      <c r="B486" s="36"/>
      <c r="C486" s="255" t="s">
        <v>632</v>
      </c>
      <c r="D486" s="255" t="s">
        <v>358</v>
      </c>
      <c r="E486" s="256" t="s">
        <v>633</v>
      </c>
      <c r="F486" s="257" t="s">
        <v>634</v>
      </c>
      <c r="G486" s="258" t="s">
        <v>245</v>
      </c>
      <c r="H486" s="259">
        <v>21.527999999999999</v>
      </c>
      <c r="I486" s="260"/>
      <c r="J486" s="261">
        <f>ROUND(I486*H486,2)</f>
        <v>0</v>
      </c>
      <c r="K486" s="257" t="s">
        <v>178</v>
      </c>
      <c r="L486" s="262"/>
      <c r="M486" s="263" t="s">
        <v>1</v>
      </c>
      <c r="N486" s="264" t="s">
        <v>38</v>
      </c>
      <c r="O486" s="72"/>
      <c r="P486" s="218">
        <f>O486*H486</f>
        <v>0</v>
      </c>
      <c r="Q486" s="218">
        <v>2.9999999999999997E-4</v>
      </c>
      <c r="R486" s="218">
        <f>Q486*H486</f>
        <v>6.4583999999999987E-3</v>
      </c>
      <c r="S486" s="218">
        <v>0</v>
      </c>
      <c r="T486" s="219">
        <f>S486*H486</f>
        <v>0</v>
      </c>
      <c r="U486" s="35"/>
      <c r="V486" s="35"/>
      <c r="W486" s="35"/>
      <c r="X486" s="35"/>
      <c r="Y486" s="35"/>
      <c r="Z486" s="35"/>
      <c r="AA486" s="35"/>
      <c r="AB486" s="35"/>
      <c r="AC486" s="35"/>
      <c r="AD486" s="35"/>
      <c r="AE486" s="35"/>
      <c r="AR486" s="220" t="s">
        <v>264</v>
      </c>
      <c r="AT486" s="220" t="s">
        <v>358</v>
      </c>
      <c r="AU486" s="220" t="s">
        <v>83</v>
      </c>
      <c r="AY486" s="18" t="s">
        <v>172</v>
      </c>
      <c r="BE486" s="221">
        <f>IF(N486="základní",J486,0)</f>
        <v>0</v>
      </c>
      <c r="BF486" s="221">
        <f>IF(N486="snížená",J486,0)</f>
        <v>0</v>
      </c>
      <c r="BG486" s="221">
        <f>IF(N486="zákl. přenesená",J486,0)</f>
        <v>0</v>
      </c>
      <c r="BH486" s="221">
        <f>IF(N486="sníž. přenesená",J486,0)</f>
        <v>0</v>
      </c>
      <c r="BI486" s="221">
        <f>IF(N486="nulová",J486,0)</f>
        <v>0</v>
      </c>
      <c r="BJ486" s="18" t="s">
        <v>81</v>
      </c>
      <c r="BK486" s="221">
        <f>ROUND(I486*H486,2)</f>
        <v>0</v>
      </c>
      <c r="BL486" s="18" t="s">
        <v>223</v>
      </c>
      <c r="BM486" s="220" t="s">
        <v>635</v>
      </c>
    </row>
    <row r="487" spans="1:65" s="14" customFormat="1">
      <c r="B487" s="233"/>
      <c r="C487" s="234"/>
      <c r="D487" s="224" t="s">
        <v>180</v>
      </c>
      <c r="E487" s="234"/>
      <c r="F487" s="236" t="s">
        <v>636</v>
      </c>
      <c r="G487" s="234"/>
      <c r="H487" s="237">
        <v>21.527999999999999</v>
      </c>
      <c r="I487" s="238"/>
      <c r="J487" s="234"/>
      <c r="K487" s="234"/>
      <c r="L487" s="239"/>
      <c r="M487" s="240"/>
      <c r="N487" s="241"/>
      <c r="O487" s="241"/>
      <c r="P487" s="241"/>
      <c r="Q487" s="241"/>
      <c r="R487" s="241"/>
      <c r="S487" s="241"/>
      <c r="T487" s="242"/>
      <c r="AT487" s="243" t="s">
        <v>180</v>
      </c>
      <c r="AU487" s="243" t="s">
        <v>83</v>
      </c>
      <c r="AV487" s="14" t="s">
        <v>83</v>
      </c>
      <c r="AW487" s="14" t="s">
        <v>4</v>
      </c>
      <c r="AX487" s="14" t="s">
        <v>81</v>
      </c>
      <c r="AY487" s="243" t="s">
        <v>172</v>
      </c>
    </row>
    <row r="488" spans="1:65" s="2" customFormat="1" ht="21.75" customHeight="1">
      <c r="A488" s="35"/>
      <c r="B488" s="36"/>
      <c r="C488" s="209" t="s">
        <v>469</v>
      </c>
      <c r="D488" s="209" t="s">
        <v>174</v>
      </c>
      <c r="E488" s="210" t="s">
        <v>637</v>
      </c>
      <c r="F488" s="211" t="s">
        <v>638</v>
      </c>
      <c r="G488" s="212" t="s">
        <v>222</v>
      </c>
      <c r="H488" s="213">
        <v>0.30299999999999999</v>
      </c>
      <c r="I488" s="214"/>
      <c r="J488" s="215">
        <f>ROUND(I488*H488,2)</f>
        <v>0</v>
      </c>
      <c r="K488" s="211" t="s">
        <v>178</v>
      </c>
      <c r="L488" s="40"/>
      <c r="M488" s="216" t="s">
        <v>1</v>
      </c>
      <c r="N488" s="217" t="s">
        <v>38</v>
      </c>
      <c r="O488" s="72"/>
      <c r="P488" s="218">
        <f>O488*H488</f>
        <v>0</v>
      </c>
      <c r="Q488" s="218">
        <v>0</v>
      </c>
      <c r="R488" s="218">
        <f>Q488*H488</f>
        <v>0</v>
      </c>
      <c r="S488" s="218">
        <v>0</v>
      </c>
      <c r="T488" s="219">
        <f>S488*H488</f>
        <v>0</v>
      </c>
      <c r="U488" s="35"/>
      <c r="V488" s="35"/>
      <c r="W488" s="35"/>
      <c r="X488" s="35"/>
      <c r="Y488" s="35"/>
      <c r="Z488" s="35"/>
      <c r="AA488" s="35"/>
      <c r="AB488" s="35"/>
      <c r="AC488" s="35"/>
      <c r="AD488" s="35"/>
      <c r="AE488" s="35"/>
      <c r="AR488" s="220" t="s">
        <v>223</v>
      </c>
      <c r="AT488" s="220" t="s">
        <v>174</v>
      </c>
      <c r="AU488" s="220" t="s">
        <v>83</v>
      </c>
      <c r="AY488" s="18" t="s">
        <v>172</v>
      </c>
      <c r="BE488" s="221">
        <f>IF(N488="základní",J488,0)</f>
        <v>0</v>
      </c>
      <c r="BF488" s="221">
        <f>IF(N488="snížená",J488,0)</f>
        <v>0</v>
      </c>
      <c r="BG488" s="221">
        <f>IF(N488="zákl. přenesená",J488,0)</f>
        <v>0</v>
      </c>
      <c r="BH488" s="221">
        <f>IF(N488="sníž. přenesená",J488,0)</f>
        <v>0</v>
      </c>
      <c r="BI488" s="221">
        <f>IF(N488="nulová",J488,0)</f>
        <v>0</v>
      </c>
      <c r="BJ488" s="18" t="s">
        <v>81</v>
      </c>
      <c r="BK488" s="221">
        <f>ROUND(I488*H488,2)</f>
        <v>0</v>
      </c>
      <c r="BL488" s="18" t="s">
        <v>223</v>
      </c>
      <c r="BM488" s="220" t="s">
        <v>639</v>
      </c>
    </row>
    <row r="489" spans="1:65" s="12" customFormat="1" ht="22.9" customHeight="1">
      <c r="B489" s="193"/>
      <c r="C489" s="194"/>
      <c r="D489" s="195" t="s">
        <v>72</v>
      </c>
      <c r="E489" s="207" t="s">
        <v>640</v>
      </c>
      <c r="F489" s="207" t="s">
        <v>641</v>
      </c>
      <c r="G489" s="194"/>
      <c r="H489" s="194"/>
      <c r="I489" s="197"/>
      <c r="J489" s="208">
        <f>BK489</f>
        <v>0</v>
      </c>
      <c r="K489" s="194"/>
      <c r="L489" s="199"/>
      <c r="M489" s="200"/>
      <c r="N489" s="201"/>
      <c r="O489" s="201"/>
      <c r="P489" s="202">
        <f>SUM(P490:P542)</f>
        <v>0</v>
      </c>
      <c r="Q489" s="201"/>
      <c r="R489" s="202">
        <f>SUM(R490:R542)</f>
        <v>0.83159279999999991</v>
      </c>
      <c r="S489" s="201"/>
      <c r="T489" s="203">
        <f>SUM(T490:T542)</f>
        <v>0</v>
      </c>
      <c r="AR489" s="204" t="s">
        <v>83</v>
      </c>
      <c r="AT489" s="205" t="s">
        <v>72</v>
      </c>
      <c r="AU489" s="205" t="s">
        <v>81</v>
      </c>
      <c r="AY489" s="204" t="s">
        <v>172</v>
      </c>
      <c r="BK489" s="206">
        <f>SUM(BK490:BK542)</f>
        <v>0</v>
      </c>
    </row>
    <row r="490" spans="1:65" s="2" customFormat="1" ht="21.75" customHeight="1">
      <c r="A490" s="35"/>
      <c r="B490" s="36"/>
      <c r="C490" s="209" t="s">
        <v>642</v>
      </c>
      <c r="D490" s="209" t="s">
        <v>174</v>
      </c>
      <c r="E490" s="210" t="s">
        <v>643</v>
      </c>
      <c r="F490" s="211" t="s">
        <v>644</v>
      </c>
      <c r="G490" s="212" t="s">
        <v>177</v>
      </c>
      <c r="H490" s="213">
        <v>1.25</v>
      </c>
      <c r="I490" s="214"/>
      <c r="J490" s="215">
        <f>ROUND(I490*H490,2)</f>
        <v>0</v>
      </c>
      <c r="K490" s="211" t="s">
        <v>178</v>
      </c>
      <c r="L490" s="40"/>
      <c r="M490" s="216" t="s">
        <v>1</v>
      </c>
      <c r="N490" s="217" t="s">
        <v>38</v>
      </c>
      <c r="O490" s="72"/>
      <c r="P490" s="218">
        <f>O490*H490</f>
        <v>0</v>
      </c>
      <c r="Q490" s="218">
        <v>0.505</v>
      </c>
      <c r="R490" s="218">
        <f>Q490*H490</f>
        <v>0.63124999999999998</v>
      </c>
      <c r="S490" s="218">
        <v>0</v>
      </c>
      <c r="T490" s="219">
        <f>S490*H490</f>
        <v>0</v>
      </c>
      <c r="U490" s="35"/>
      <c r="V490" s="35"/>
      <c r="W490" s="35"/>
      <c r="X490" s="35"/>
      <c r="Y490" s="35"/>
      <c r="Z490" s="35"/>
      <c r="AA490" s="35"/>
      <c r="AB490" s="35"/>
      <c r="AC490" s="35"/>
      <c r="AD490" s="35"/>
      <c r="AE490" s="35"/>
      <c r="AR490" s="220" t="s">
        <v>223</v>
      </c>
      <c r="AT490" s="220" t="s">
        <v>174</v>
      </c>
      <c r="AU490" s="220" t="s">
        <v>83</v>
      </c>
      <c r="AY490" s="18" t="s">
        <v>172</v>
      </c>
      <c r="BE490" s="221">
        <f>IF(N490="základní",J490,0)</f>
        <v>0</v>
      </c>
      <c r="BF490" s="221">
        <f>IF(N490="snížená",J490,0)</f>
        <v>0</v>
      </c>
      <c r="BG490" s="221">
        <f>IF(N490="zákl. přenesená",J490,0)</f>
        <v>0</v>
      </c>
      <c r="BH490" s="221">
        <f>IF(N490="sníž. přenesená",J490,0)</f>
        <v>0</v>
      </c>
      <c r="BI490" s="221">
        <f>IF(N490="nulová",J490,0)</f>
        <v>0</v>
      </c>
      <c r="BJ490" s="18" t="s">
        <v>81</v>
      </c>
      <c r="BK490" s="221">
        <f>ROUND(I490*H490,2)</f>
        <v>0</v>
      </c>
      <c r="BL490" s="18" t="s">
        <v>223</v>
      </c>
      <c r="BM490" s="220" t="s">
        <v>645</v>
      </c>
    </row>
    <row r="491" spans="1:65" s="13" customFormat="1">
      <c r="B491" s="222"/>
      <c r="C491" s="223"/>
      <c r="D491" s="224" t="s">
        <v>180</v>
      </c>
      <c r="E491" s="225" t="s">
        <v>1</v>
      </c>
      <c r="F491" s="226" t="s">
        <v>646</v>
      </c>
      <c r="G491" s="223"/>
      <c r="H491" s="225" t="s">
        <v>1</v>
      </c>
      <c r="I491" s="227"/>
      <c r="J491" s="223"/>
      <c r="K491" s="223"/>
      <c r="L491" s="228"/>
      <c r="M491" s="229"/>
      <c r="N491" s="230"/>
      <c r="O491" s="230"/>
      <c r="P491" s="230"/>
      <c r="Q491" s="230"/>
      <c r="R491" s="230"/>
      <c r="S491" s="230"/>
      <c r="T491" s="231"/>
      <c r="AT491" s="232" t="s">
        <v>180</v>
      </c>
      <c r="AU491" s="232" t="s">
        <v>83</v>
      </c>
      <c r="AV491" s="13" t="s">
        <v>81</v>
      </c>
      <c r="AW491" s="13" t="s">
        <v>30</v>
      </c>
      <c r="AX491" s="13" t="s">
        <v>73</v>
      </c>
      <c r="AY491" s="232" t="s">
        <v>172</v>
      </c>
    </row>
    <row r="492" spans="1:65" s="13" customFormat="1">
      <c r="B492" s="222"/>
      <c r="C492" s="223"/>
      <c r="D492" s="224" t="s">
        <v>180</v>
      </c>
      <c r="E492" s="225" t="s">
        <v>1</v>
      </c>
      <c r="F492" s="226" t="s">
        <v>447</v>
      </c>
      <c r="G492" s="223"/>
      <c r="H492" s="225" t="s">
        <v>1</v>
      </c>
      <c r="I492" s="227"/>
      <c r="J492" s="223"/>
      <c r="K492" s="223"/>
      <c r="L492" s="228"/>
      <c r="M492" s="229"/>
      <c r="N492" s="230"/>
      <c r="O492" s="230"/>
      <c r="P492" s="230"/>
      <c r="Q492" s="230"/>
      <c r="R492" s="230"/>
      <c r="S492" s="230"/>
      <c r="T492" s="231"/>
      <c r="AT492" s="232" t="s">
        <v>180</v>
      </c>
      <c r="AU492" s="232" t="s">
        <v>83</v>
      </c>
      <c r="AV492" s="13" t="s">
        <v>81</v>
      </c>
      <c r="AW492" s="13" t="s">
        <v>30</v>
      </c>
      <c r="AX492" s="13" t="s">
        <v>73</v>
      </c>
      <c r="AY492" s="232" t="s">
        <v>172</v>
      </c>
    </row>
    <row r="493" spans="1:65" s="14" customFormat="1">
      <c r="B493" s="233"/>
      <c r="C493" s="234"/>
      <c r="D493" s="224" t="s">
        <v>180</v>
      </c>
      <c r="E493" s="235" t="s">
        <v>1</v>
      </c>
      <c r="F493" s="236" t="s">
        <v>647</v>
      </c>
      <c r="G493" s="234"/>
      <c r="H493" s="237">
        <v>1.25</v>
      </c>
      <c r="I493" s="238"/>
      <c r="J493" s="234"/>
      <c r="K493" s="234"/>
      <c r="L493" s="239"/>
      <c r="M493" s="240"/>
      <c r="N493" s="241"/>
      <c r="O493" s="241"/>
      <c r="P493" s="241"/>
      <c r="Q493" s="241"/>
      <c r="R493" s="241"/>
      <c r="S493" s="241"/>
      <c r="T493" s="242"/>
      <c r="AT493" s="243" t="s">
        <v>180</v>
      </c>
      <c r="AU493" s="243" t="s">
        <v>83</v>
      </c>
      <c r="AV493" s="14" t="s">
        <v>83</v>
      </c>
      <c r="AW493" s="14" t="s">
        <v>30</v>
      </c>
      <c r="AX493" s="14" t="s">
        <v>73</v>
      </c>
      <c r="AY493" s="243" t="s">
        <v>172</v>
      </c>
    </row>
    <row r="494" spans="1:65" s="15" customFormat="1">
      <c r="B494" s="244"/>
      <c r="C494" s="245"/>
      <c r="D494" s="224" t="s">
        <v>180</v>
      </c>
      <c r="E494" s="246" t="s">
        <v>1</v>
      </c>
      <c r="F494" s="247" t="s">
        <v>186</v>
      </c>
      <c r="G494" s="245"/>
      <c r="H494" s="248">
        <v>1.25</v>
      </c>
      <c r="I494" s="249"/>
      <c r="J494" s="245"/>
      <c r="K494" s="245"/>
      <c r="L494" s="250"/>
      <c r="M494" s="251"/>
      <c r="N494" s="252"/>
      <c r="O494" s="252"/>
      <c r="P494" s="252"/>
      <c r="Q494" s="252"/>
      <c r="R494" s="252"/>
      <c r="S494" s="252"/>
      <c r="T494" s="253"/>
      <c r="AT494" s="254" t="s">
        <v>180</v>
      </c>
      <c r="AU494" s="254" t="s">
        <v>83</v>
      </c>
      <c r="AV494" s="15" t="s">
        <v>179</v>
      </c>
      <c r="AW494" s="15" t="s">
        <v>30</v>
      </c>
      <c r="AX494" s="15" t="s">
        <v>81</v>
      </c>
      <c r="AY494" s="254" t="s">
        <v>172</v>
      </c>
    </row>
    <row r="495" spans="1:65" s="2" customFormat="1" ht="21.75" customHeight="1">
      <c r="A495" s="35"/>
      <c r="B495" s="36"/>
      <c r="C495" s="209" t="s">
        <v>464</v>
      </c>
      <c r="D495" s="209" t="s">
        <v>174</v>
      </c>
      <c r="E495" s="210" t="s">
        <v>648</v>
      </c>
      <c r="F495" s="211" t="s">
        <v>649</v>
      </c>
      <c r="G495" s="212" t="s">
        <v>245</v>
      </c>
      <c r="H495" s="213">
        <v>18.66</v>
      </c>
      <c r="I495" s="214"/>
      <c r="J495" s="215">
        <f>ROUND(I495*H495,2)</f>
        <v>0</v>
      </c>
      <c r="K495" s="211" t="s">
        <v>178</v>
      </c>
      <c r="L495" s="40"/>
      <c r="M495" s="216" t="s">
        <v>1</v>
      </c>
      <c r="N495" s="217" t="s">
        <v>38</v>
      </c>
      <c r="O495" s="72"/>
      <c r="P495" s="218">
        <f>O495*H495</f>
        <v>0</v>
      </c>
      <c r="Q495" s="218">
        <v>0</v>
      </c>
      <c r="R495" s="218">
        <f>Q495*H495</f>
        <v>0</v>
      </c>
      <c r="S495" s="218">
        <v>0</v>
      </c>
      <c r="T495" s="219">
        <f>S495*H495</f>
        <v>0</v>
      </c>
      <c r="U495" s="35"/>
      <c r="V495" s="35"/>
      <c r="W495" s="35"/>
      <c r="X495" s="35"/>
      <c r="Y495" s="35"/>
      <c r="Z495" s="35"/>
      <c r="AA495" s="35"/>
      <c r="AB495" s="35"/>
      <c r="AC495" s="35"/>
      <c r="AD495" s="35"/>
      <c r="AE495" s="35"/>
      <c r="AR495" s="220" t="s">
        <v>223</v>
      </c>
      <c r="AT495" s="220" t="s">
        <v>174</v>
      </c>
      <c r="AU495" s="220" t="s">
        <v>83</v>
      </c>
      <c r="AY495" s="18" t="s">
        <v>172</v>
      </c>
      <c r="BE495" s="221">
        <f>IF(N495="základní",J495,0)</f>
        <v>0</v>
      </c>
      <c r="BF495" s="221">
        <f>IF(N495="snížená",J495,0)</f>
        <v>0</v>
      </c>
      <c r="BG495" s="221">
        <f>IF(N495="zákl. přenesená",J495,0)</f>
        <v>0</v>
      </c>
      <c r="BH495" s="221">
        <f>IF(N495="sníž. přenesená",J495,0)</f>
        <v>0</v>
      </c>
      <c r="BI495" s="221">
        <f>IF(N495="nulová",J495,0)</f>
        <v>0</v>
      </c>
      <c r="BJ495" s="18" t="s">
        <v>81</v>
      </c>
      <c r="BK495" s="221">
        <f>ROUND(I495*H495,2)</f>
        <v>0</v>
      </c>
      <c r="BL495" s="18" t="s">
        <v>223</v>
      </c>
      <c r="BM495" s="220" t="s">
        <v>650</v>
      </c>
    </row>
    <row r="496" spans="1:65" s="13" customFormat="1">
      <c r="B496" s="222"/>
      <c r="C496" s="223"/>
      <c r="D496" s="224" t="s">
        <v>180</v>
      </c>
      <c r="E496" s="225" t="s">
        <v>1</v>
      </c>
      <c r="F496" s="226" t="s">
        <v>646</v>
      </c>
      <c r="G496" s="223"/>
      <c r="H496" s="225" t="s">
        <v>1</v>
      </c>
      <c r="I496" s="227"/>
      <c r="J496" s="223"/>
      <c r="K496" s="223"/>
      <c r="L496" s="228"/>
      <c r="M496" s="229"/>
      <c r="N496" s="230"/>
      <c r="O496" s="230"/>
      <c r="P496" s="230"/>
      <c r="Q496" s="230"/>
      <c r="R496" s="230"/>
      <c r="S496" s="230"/>
      <c r="T496" s="231"/>
      <c r="AT496" s="232" t="s">
        <v>180</v>
      </c>
      <c r="AU496" s="232" t="s">
        <v>83</v>
      </c>
      <c r="AV496" s="13" t="s">
        <v>81</v>
      </c>
      <c r="AW496" s="13" t="s">
        <v>30</v>
      </c>
      <c r="AX496" s="13" t="s">
        <v>73</v>
      </c>
      <c r="AY496" s="232" t="s">
        <v>172</v>
      </c>
    </row>
    <row r="497" spans="1:65" s="13" customFormat="1">
      <c r="B497" s="222"/>
      <c r="C497" s="223"/>
      <c r="D497" s="224" t="s">
        <v>180</v>
      </c>
      <c r="E497" s="225" t="s">
        <v>1</v>
      </c>
      <c r="F497" s="226" t="s">
        <v>447</v>
      </c>
      <c r="G497" s="223"/>
      <c r="H497" s="225" t="s">
        <v>1</v>
      </c>
      <c r="I497" s="227"/>
      <c r="J497" s="223"/>
      <c r="K497" s="223"/>
      <c r="L497" s="228"/>
      <c r="M497" s="229"/>
      <c r="N497" s="230"/>
      <c r="O497" s="230"/>
      <c r="P497" s="230"/>
      <c r="Q497" s="230"/>
      <c r="R497" s="230"/>
      <c r="S497" s="230"/>
      <c r="T497" s="231"/>
      <c r="AT497" s="232" t="s">
        <v>180</v>
      </c>
      <c r="AU497" s="232" t="s">
        <v>83</v>
      </c>
      <c r="AV497" s="13" t="s">
        <v>81</v>
      </c>
      <c r="AW497" s="13" t="s">
        <v>30</v>
      </c>
      <c r="AX497" s="13" t="s">
        <v>73</v>
      </c>
      <c r="AY497" s="232" t="s">
        <v>172</v>
      </c>
    </row>
    <row r="498" spans="1:65" s="14" customFormat="1">
      <c r="B498" s="233"/>
      <c r="C498" s="234"/>
      <c r="D498" s="224" t="s">
        <v>180</v>
      </c>
      <c r="E498" s="235" t="s">
        <v>1</v>
      </c>
      <c r="F498" s="236" t="s">
        <v>509</v>
      </c>
      <c r="G498" s="234"/>
      <c r="H498" s="237">
        <v>18.66</v>
      </c>
      <c r="I498" s="238"/>
      <c r="J498" s="234"/>
      <c r="K498" s="234"/>
      <c r="L498" s="239"/>
      <c r="M498" s="240"/>
      <c r="N498" s="241"/>
      <c r="O498" s="241"/>
      <c r="P498" s="241"/>
      <c r="Q498" s="241"/>
      <c r="R498" s="241"/>
      <c r="S498" s="241"/>
      <c r="T498" s="242"/>
      <c r="AT498" s="243" t="s">
        <v>180</v>
      </c>
      <c r="AU498" s="243" t="s">
        <v>83</v>
      </c>
      <c r="AV498" s="14" t="s">
        <v>83</v>
      </c>
      <c r="AW498" s="14" t="s">
        <v>30</v>
      </c>
      <c r="AX498" s="14" t="s">
        <v>73</v>
      </c>
      <c r="AY498" s="243" t="s">
        <v>172</v>
      </c>
    </row>
    <row r="499" spans="1:65" s="15" customFormat="1">
      <c r="B499" s="244"/>
      <c r="C499" s="245"/>
      <c r="D499" s="224" t="s">
        <v>180</v>
      </c>
      <c r="E499" s="246" t="s">
        <v>1</v>
      </c>
      <c r="F499" s="247" t="s">
        <v>186</v>
      </c>
      <c r="G499" s="245"/>
      <c r="H499" s="248">
        <v>18.66</v>
      </c>
      <c r="I499" s="249"/>
      <c r="J499" s="245"/>
      <c r="K499" s="245"/>
      <c r="L499" s="250"/>
      <c r="M499" s="251"/>
      <c r="N499" s="252"/>
      <c r="O499" s="252"/>
      <c r="P499" s="252"/>
      <c r="Q499" s="252"/>
      <c r="R499" s="252"/>
      <c r="S499" s="252"/>
      <c r="T499" s="253"/>
      <c r="AT499" s="254" t="s">
        <v>180</v>
      </c>
      <c r="AU499" s="254" t="s">
        <v>83</v>
      </c>
      <c r="AV499" s="15" t="s">
        <v>179</v>
      </c>
      <c r="AW499" s="15" t="s">
        <v>30</v>
      </c>
      <c r="AX499" s="15" t="s">
        <v>81</v>
      </c>
      <c r="AY499" s="254" t="s">
        <v>172</v>
      </c>
    </row>
    <row r="500" spans="1:65" s="2" customFormat="1" ht="21.75" customHeight="1">
      <c r="A500" s="35"/>
      <c r="B500" s="36"/>
      <c r="C500" s="209" t="s">
        <v>510</v>
      </c>
      <c r="D500" s="209" t="s">
        <v>174</v>
      </c>
      <c r="E500" s="210" t="s">
        <v>651</v>
      </c>
      <c r="F500" s="211" t="s">
        <v>652</v>
      </c>
      <c r="G500" s="212" t="s">
        <v>245</v>
      </c>
      <c r="H500" s="213">
        <v>2.34</v>
      </c>
      <c r="I500" s="214"/>
      <c r="J500" s="215">
        <f>ROUND(I500*H500,2)</f>
        <v>0</v>
      </c>
      <c r="K500" s="211" t="s">
        <v>178</v>
      </c>
      <c r="L500" s="40"/>
      <c r="M500" s="216" t="s">
        <v>1</v>
      </c>
      <c r="N500" s="217" t="s">
        <v>38</v>
      </c>
      <c r="O500" s="72"/>
      <c r="P500" s="218">
        <f>O500*H500</f>
        <v>0</v>
      </c>
      <c r="Q500" s="218">
        <v>0</v>
      </c>
      <c r="R500" s="218">
        <f>Q500*H500</f>
        <v>0</v>
      </c>
      <c r="S500" s="218">
        <v>0</v>
      </c>
      <c r="T500" s="219">
        <f>S500*H500</f>
        <v>0</v>
      </c>
      <c r="U500" s="35"/>
      <c r="V500" s="35"/>
      <c r="W500" s="35"/>
      <c r="X500" s="35"/>
      <c r="Y500" s="35"/>
      <c r="Z500" s="35"/>
      <c r="AA500" s="35"/>
      <c r="AB500" s="35"/>
      <c r="AC500" s="35"/>
      <c r="AD500" s="35"/>
      <c r="AE500" s="35"/>
      <c r="AR500" s="220" t="s">
        <v>223</v>
      </c>
      <c r="AT500" s="220" t="s">
        <v>174</v>
      </c>
      <c r="AU500" s="220" t="s">
        <v>83</v>
      </c>
      <c r="AY500" s="18" t="s">
        <v>172</v>
      </c>
      <c r="BE500" s="221">
        <f>IF(N500="základní",J500,0)</f>
        <v>0</v>
      </c>
      <c r="BF500" s="221">
        <f>IF(N500="snížená",J500,0)</f>
        <v>0</v>
      </c>
      <c r="BG500" s="221">
        <f>IF(N500="zákl. přenesená",J500,0)</f>
        <v>0</v>
      </c>
      <c r="BH500" s="221">
        <f>IF(N500="sníž. přenesená",J500,0)</f>
        <v>0</v>
      </c>
      <c r="BI500" s="221">
        <f>IF(N500="nulová",J500,0)</f>
        <v>0</v>
      </c>
      <c r="BJ500" s="18" t="s">
        <v>81</v>
      </c>
      <c r="BK500" s="221">
        <f>ROUND(I500*H500,2)</f>
        <v>0</v>
      </c>
      <c r="BL500" s="18" t="s">
        <v>223</v>
      </c>
      <c r="BM500" s="220" t="s">
        <v>653</v>
      </c>
    </row>
    <row r="501" spans="1:65" s="13" customFormat="1">
      <c r="B501" s="222"/>
      <c r="C501" s="223"/>
      <c r="D501" s="224" t="s">
        <v>180</v>
      </c>
      <c r="E501" s="225" t="s">
        <v>1</v>
      </c>
      <c r="F501" s="226" t="s">
        <v>646</v>
      </c>
      <c r="G501" s="223"/>
      <c r="H501" s="225" t="s">
        <v>1</v>
      </c>
      <c r="I501" s="227"/>
      <c r="J501" s="223"/>
      <c r="K501" s="223"/>
      <c r="L501" s="228"/>
      <c r="M501" s="229"/>
      <c r="N501" s="230"/>
      <c r="O501" s="230"/>
      <c r="P501" s="230"/>
      <c r="Q501" s="230"/>
      <c r="R501" s="230"/>
      <c r="S501" s="230"/>
      <c r="T501" s="231"/>
      <c r="AT501" s="232" t="s">
        <v>180</v>
      </c>
      <c r="AU501" s="232" t="s">
        <v>83</v>
      </c>
      <c r="AV501" s="13" t="s">
        <v>81</v>
      </c>
      <c r="AW501" s="13" t="s">
        <v>30</v>
      </c>
      <c r="AX501" s="13" t="s">
        <v>73</v>
      </c>
      <c r="AY501" s="232" t="s">
        <v>172</v>
      </c>
    </row>
    <row r="502" spans="1:65" s="13" customFormat="1">
      <c r="B502" s="222"/>
      <c r="C502" s="223"/>
      <c r="D502" s="224" t="s">
        <v>180</v>
      </c>
      <c r="E502" s="225" t="s">
        <v>1</v>
      </c>
      <c r="F502" s="226" t="s">
        <v>447</v>
      </c>
      <c r="G502" s="223"/>
      <c r="H502" s="225" t="s">
        <v>1</v>
      </c>
      <c r="I502" s="227"/>
      <c r="J502" s="223"/>
      <c r="K502" s="223"/>
      <c r="L502" s="228"/>
      <c r="M502" s="229"/>
      <c r="N502" s="230"/>
      <c r="O502" s="230"/>
      <c r="P502" s="230"/>
      <c r="Q502" s="230"/>
      <c r="R502" s="230"/>
      <c r="S502" s="230"/>
      <c r="T502" s="231"/>
      <c r="AT502" s="232" t="s">
        <v>180</v>
      </c>
      <c r="AU502" s="232" t="s">
        <v>83</v>
      </c>
      <c r="AV502" s="13" t="s">
        <v>81</v>
      </c>
      <c r="AW502" s="13" t="s">
        <v>30</v>
      </c>
      <c r="AX502" s="13" t="s">
        <v>73</v>
      </c>
      <c r="AY502" s="232" t="s">
        <v>172</v>
      </c>
    </row>
    <row r="503" spans="1:65" s="14" customFormat="1">
      <c r="B503" s="233"/>
      <c r="C503" s="234"/>
      <c r="D503" s="224" t="s">
        <v>180</v>
      </c>
      <c r="E503" s="235" t="s">
        <v>1</v>
      </c>
      <c r="F503" s="236" t="s">
        <v>654</v>
      </c>
      <c r="G503" s="234"/>
      <c r="H503" s="237">
        <v>2.34</v>
      </c>
      <c r="I503" s="238"/>
      <c r="J503" s="234"/>
      <c r="K503" s="234"/>
      <c r="L503" s="239"/>
      <c r="M503" s="240"/>
      <c r="N503" s="241"/>
      <c r="O503" s="241"/>
      <c r="P503" s="241"/>
      <c r="Q503" s="241"/>
      <c r="R503" s="241"/>
      <c r="S503" s="241"/>
      <c r="T503" s="242"/>
      <c r="AT503" s="243" t="s">
        <v>180</v>
      </c>
      <c r="AU503" s="243" t="s">
        <v>83</v>
      </c>
      <c r="AV503" s="14" t="s">
        <v>83</v>
      </c>
      <c r="AW503" s="14" t="s">
        <v>30</v>
      </c>
      <c r="AX503" s="14" t="s">
        <v>73</v>
      </c>
      <c r="AY503" s="243" t="s">
        <v>172</v>
      </c>
    </row>
    <row r="504" spans="1:65" s="15" customFormat="1">
      <c r="B504" s="244"/>
      <c r="C504" s="245"/>
      <c r="D504" s="224" t="s">
        <v>180</v>
      </c>
      <c r="E504" s="246" t="s">
        <v>1</v>
      </c>
      <c r="F504" s="247" t="s">
        <v>186</v>
      </c>
      <c r="G504" s="245"/>
      <c r="H504" s="248">
        <v>2.34</v>
      </c>
      <c r="I504" s="249"/>
      <c r="J504" s="245"/>
      <c r="K504" s="245"/>
      <c r="L504" s="250"/>
      <c r="M504" s="251"/>
      <c r="N504" s="252"/>
      <c r="O504" s="252"/>
      <c r="P504" s="252"/>
      <c r="Q504" s="252"/>
      <c r="R504" s="252"/>
      <c r="S504" s="252"/>
      <c r="T504" s="253"/>
      <c r="AT504" s="254" t="s">
        <v>180</v>
      </c>
      <c r="AU504" s="254" t="s">
        <v>83</v>
      </c>
      <c r="AV504" s="15" t="s">
        <v>179</v>
      </c>
      <c r="AW504" s="15" t="s">
        <v>30</v>
      </c>
      <c r="AX504" s="15" t="s">
        <v>81</v>
      </c>
      <c r="AY504" s="254" t="s">
        <v>172</v>
      </c>
    </row>
    <row r="505" spans="1:65" s="2" customFormat="1" ht="16.5" customHeight="1">
      <c r="A505" s="35"/>
      <c r="B505" s="36"/>
      <c r="C505" s="255" t="s">
        <v>476</v>
      </c>
      <c r="D505" s="255" t="s">
        <v>358</v>
      </c>
      <c r="E505" s="256" t="s">
        <v>586</v>
      </c>
      <c r="F505" s="257" t="s">
        <v>587</v>
      </c>
      <c r="G505" s="258" t="s">
        <v>222</v>
      </c>
      <c r="H505" s="259">
        <v>7.0000000000000001E-3</v>
      </c>
      <c r="I505" s="260"/>
      <c r="J505" s="261">
        <f>ROUND(I505*H505,2)</f>
        <v>0</v>
      </c>
      <c r="K505" s="257" t="s">
        <v>178</v>
      </c>
      <c r="L505" s="262"/>
      <c r="M505" s="263" t="s">
        <v>1</v>
      </c>
      <c r="N505" s="264" t="s">
        <v>38</v>
      </c>
      <c r="O505" s="72"/>
      <c r="P505" s="218">
        <f>O505*H505</f>
        <v>0</v>
      </c>
      <c r="Q505" s="218">
        <v>1</v>
      </c>
      <c r="R505" s="218">
        <f>Q505*H505</f>
        <v>7.0000000000000001E-3</v>
      </c>
      <c r="S505" s="218">
        <v>0</v>
      </c>
      <c r="T505" s="219">
        <f>S505*H505</f>
        <v>0</v>
      </c>
      <c r="U505" s="35"/>
      <c r="V505" s="35"/>
      <c r="W505" s="35"/>
      <c r="X505" s="35"/>
      <c r="Y505" s="35"/>
      <c r="Z505" s="35"/>
      <c r="AA505" s="35"/>
      <c r="AB505" s="35"/>
      <c r="AC505" s="35"/>
      <c r="AD505" s="35"/>
      <c r="AE505" s="35"/>
      <c r="AR505" s="220" t="s">
        <v>264</v>
      </c>
      <c r="AT505" s="220" t="s">
        <v>358</v>
      </c>
      <c r="AU505" s="220" t="s">
        <v>83</v>
      </c>
      <c r="AY505" s="18" t="s">
        <v>172</v>
      </c>
      <c r="BE505" s="221">
        <f>IF(N505="základní",J505,0)</f>
        <v>0</v>
      </c>
      <c r="BF505" s="221">
        <f>IF(N505="snížená",J505,0)</f>
        <v>0</v>
      </c>
      <c r="BG505" s="221">
        <f>IF(N505="zákl. přenesená",J505,0)</f>
        <v>0</v>
      </c>
      <c r="BH505" s="221">
        <f>IF(N505="sníž. přenesená",J505,0)</f>
        <v>0</v>
      </c>
      <c r="BI505" s="221">
        <f>IF(N505="nulová",J505,0)</f>
        <v>0</v>
      </c>
      <c r="BJ505" s="18" t="s">
        <v>81</v>
      </c>
      <c r="BK505" s="221">
        <f>ROUND(I505*H505,2)</f>
        <v>0</v>
      </c>
      <c r="BL505" s="18" t="s">
        <v>223</v>
      </c>
      <c r="BM505" s="220" t="s">
        <v>655</v>
      </c>
    </row>
    <row r="506" spans="1:65" s="13" customFormat="1">
      <c r="B506" s="222"/>
      <c r="C506" s="223"/>
      <c r="D506" s="224" t="s">
        <v>180</v>
      </c>
      <c r="E506" s="225" t="s">
        <v>1</v>
      </c>
      <c r="F506" s="226" t="s">
        <v>646</v>
      </c>
      <c r="G506" s="223"/>
      <c r="H506" s="225" t="s">
        <v>1</v>
      </c>
      <c r="I506" s="227"/>
      <c r="J506" s="223"/>
      <c r="K506" s="223"/>
      <c r="L506" s="228"/>
      <c r="M506" s="229"/>
      <c r="N506" s="230"/>
      <c r="O506" s="230"/>
      <c r="P506" s="230"/>
      <c r="Q506" s="230"/>
      <c r="R506" s="230"/>
      <c r="S506" s="230"/>
      <c r="T506" s="231"/>
      <c r="AT506" s="232" t="s">
        <v>180</v>
      </c>
      <c r="AU506" s="232" t="s">
        <v>83</v>
      </c>
      <c r="AV506" s="13" t="s">
        <v>81</v>
      </c>
      <c r="AW506" s="13" t="s">
        <v>30</v>
      </c>
      <c r="AX506" s="13" t="s">
        <v>73</v>
      </c>
      <c r="AY506" s="232" t="s">
        <v>172</v>
      </c>
    </row>
    <row r="507" spans="1:65" s="13" customFormat="1">
      <c r="B507" s="222"/>
      <c r="C507" s="223"/>
      <c r="D507" s="224" t="s">
        <v>180</v>
      </c>
      <c r="E507" s="225" t="s">
        <v>1</v>
      </c>
      <c r="F507" s="226" t="s">
        <v>447</v>
      </c>
      <c r="G507" s="223"/>
      <c r="H507" s="225" t="s">
        <v>1</v>
      </c>
      <c r="I507" s="227"/>
      <c r="J507" s="223"/>
      <c r="K507" s="223"/>
      <c r="L507" s="228"/>
      <c r="M507" s="229"/>
      <c r="N507" s="230"/>
      <c r="O507" s="230"/>
      <c r="P507" s="230"/>
      <c r="Q507" s="230"/>
      <c r="R507" s="230"/>
      <c r="S507" s="230"/>
      <c r="T507" s="231"/>
      <c r="AT507" s="232" t="s">
        <v>180</v>
      </c>
      <c r="AU507" s="232" t="s">
        <v>83</v>
      </c>
      <c r="AV507" s="13" t="s">
        <v>81</v>
      </c>
      <c r="AW507" s="13" t="s">
        <v>30</v>
      </c>
      <c r="AX507" s="13" t="s">
        <v>73</v>
      </c>
      <c r="AY507" s="232" t="s">
        <v>172</v>
      </c>
    </row>
    <row r="508" spans="1:65" s="14" customFormat="1">
      <c r="B508" s="233"/>
      <c r="C508" s="234"/>
      <c r="D508" s="224" t="s">
        <v>180</v>
      </c>
      <c r="E508" s="235" t="s">
        <v>1</v>
      </c>
      <c r="F508" s="236" t="s">
        <v>656</v>
      </c>
      <c r="G508" s="234"/>
      <c r="H508" s="237">
        <v>7.0000000000000001E-3</v>
      </c>
      <c r="I508" s="238"/>
      <c r="J508" s="234"/>
      <c r="K508" s="234"/>
      <c r="L508" s="239"/>
      <c r="M508" s="240"/>
      <c r="N508" s="241"/>
      <c r="O508" s="241"/>
      <c r="P508" s="241"/>
      <c r="Q508" s="241"/>
      <c r="R508" s="241"/>
      <c r="S508" s="241"/>
      <c r="T508" s="242"/>
      <c r="AT508" s="243" t="s">
        <v>180</v>
      </c>
      <c r="AU508" s="243" t="s">
        <v>83</v>
      </c>
      <c r="AV508" s="14" t="s">
        <v>83</v>
      </c>
      <c r="AW508" s="14" t="s">
        <v>30</v>
      </c>
      <c r="AX508" s="14" t="s">
        <v>73</v>
      </c>
      <c r="AY508" s="243" t="s">
        <v>172</v>
      </c>
    </row>
    <row r="509" spans="1:65" s="15" customFormat="1">
      <c r="B509" s="244"/>
      <c r="C509" s="245"/>
      <c r="D509" s="224" t="s">
        <v>180</v>
      </c>
      <c r="E509" s="246" t="s">
        <v>1</v>
      </c>
      <c r="F509" s="247" t="s">
        <v>186</v>
      </c>
      <c r="G509" s="245"/>
      <c r="H509" s="248">
        <v>7.0000000000000001E-3</v>
      </c>
      <c r="I509" s="249"/>
      <c r="J509" s="245"/>
      <c r="K509" s="245"/>
      <c r="L509" s="250"/>
      <c r="M509" s="251"/>
      <c r="N509" s="252"/>
      <c r="O509" s="252"/>
      <c r="P509" s="252"/>
      <c r="Q509" s="252"/>
      <c r="R509" s="252"/>
      <c r="S509" s="252"/>
      <c r="T509" s="253"/>
      <c r="AT509" s="254" t="s">
        <v>180</v>
      </c>
      <c r="AU509" s="254" t="s">
        <v>83</v>
      </c>
      <c r="AV509" s="15" t="s">
        <v>179</v>
      </c>
      <c r="AW509" s="15" t="s">
        <v>30</v>
      </c>
      <c r="AX509" s="15" t="s">
        <v>81</v>
      </c>
      <c r="AY509" s="254" t="s">
        <v>172</v>
      </c>
    </row>
    <row r="510" spans="1:65" s="2" customFormat="1" ht="21.75" customHeight="1">
      <c r="A510" s="35"/>
      <c r="B510" s="36"/>
      <c r="C510" s="209" t="s">
        <v>534</v>
      </c>
      <c r="D510" s="209" t="s">
        <v>174</v>
      </c>
      <c r="E510" s="210" t="s">
        <v>657</v>
      </c>
      <c r="F510" s="211" t="s">
        <v>658</v>
      </c>
      <c r="G510" s="212" t="s">
        <v>245</v>
      </c>
      <c r="H510" s="213">
        <v>18.66</v>
      </c>
      <c r="I510" s="214"/>
      <c r="J510" s="215">
        <f>ROUND(I510*H510,2)</f>
        <v>0</v>
      </c>
      <c r="K510" s="211" t="s">
        <v>178</v>
      </c>
      <c r="L510" s="40"/>
      <c r="M510" s="216" t="s">
        <v>1</v>
      </c>
      <c r="N510" s="217" t="s">
        <v>38</v>
      </c>
      <c r="O510" s="72"/>
      <c r="P510" s="218">
        <f>O510*H510</f>
        <v>0</v>
      </c>
      <c r="Q510" s="218">
        <v>8.8000000000000003E-4</v>
      </c>
      <c r="R510" s="218">
        <f>Q510*H510</f>
        <v>1.6420799999999999E-2</v>
      </c>
      <c r="S510" s="218">
        <v>0</v>
      </c>
      <c r="T510" s="219">
        <f>S510*H510</f>
        <v>0</v>
      </c>
      <c r="U510" s="35"/>
      <c r="V510" s="35"/>
      <c r="W510" s="35"/>
      <c r="X510" s="35"/>
      <c r="Y510" s="35"/>
      <c r="Z510" s="35"/>
      <c r="AA510" s="35"/>
      <c r="AB510" s="35"/>
      <c r="AC510" s="35"/>
      <c r="AD510" s="35"/>
      <c r="AE510" s="35"/>
      <c r="AR510" s="220" t="s">
        <v>223</v>
      </c>
      <c r="AT510" s="220" t="s">
        <v>174</v>
      </c>
      <c r="AU510" s="220" t="s">
        <v>83</v>
      </c>
      <c r="AY510" s="18" t="s">
        <v>172</v>
      </c>
      <c r="BE510" s="221">
        <f>IF(N510="základní",J510,0)</f>
        <v>0</v>
      </c>
      <c r="BF510" s="221">
        <f>IF(N510="snížená",J510,0)</f>
        <v>0</v>
      </c>
      <c r="BG510" s="221">
        <f>IF(N510="zákl. přenesená",J510,0)</f>
        <v>0</v>
      </c>
      <c r="BH510" s="221">
        <f>IF(N510="sníž. přenesená",J510,0)</f>
        <v>0</v>
      </c>
      <c r="BI510" s="221">
        <f>IF(N510="nulová",J510,0)</f>
        <v>0</v>
      </c>
      <c r="BJ510" s="18" t="s">
        <v>81</v>
      </c>
      <c r="BK510" s="221">
        <f>ROUND(I510*H510,2)</f>
        <v>0</v>
      </c>
      <c r="BL510" s="18" t="s">
        <v>223</v>
      </c>
      <c r="BM510" s="220" t="s">
        <v>659</v>
      </c>
    </row>
    <row r="511" spans="1:65" s="2" customFormat="1" ht="21.75" customHeight="1">
      <c r="A511" s="35"/>
      <c r="B511" s="36"/>
      <c r="C511" s="209" t="s">
        <v>479</v>
      </c>
      <c r="D511" s="209" t="s">
        <v>174</v>
      </c>
      <c r="E511" s="210" t="s">
        <v>660</v>
      </c>
      <c r="F511" s="211" t="s">
        <v>661</v>
      </c>
      <c r="G511" s="212" t="s">
        <v>245</v>
      </c>
      <c r="H511" s="213">
        <v>2.34</v>
      </c>
      <c r="I511" s="214"/>
      <c r="J511" s="215">
        <f>ROUND(I511*H511,2)</f>
        <v>0</v>
      </c>
      <c r="K511" s="211" t="s">
        <v>178</v>
      </c>
      <c r="L511" s="40"/>
      <c r="M511" s="216" t="s">
        <v>1</v>
      </c>
      <c r="N511" s="217" t="s">
        <v>38</v>
      </c>
      <c r="O511" s="72"/>
      <c r="P511" s="218">
        <f>O511*H511</f>
        <v>0</v>
      </c>
      <c r="Q511" s="218">
        <v>9.3999999999999997E-4</v>
      </c>
      <c r="R511" s="218">
        <f>Q511*H511</f>
        <v>2.1995999999999999E-3</v>
      </c>
      <c r="S511" s="218">
        <v>0</v>
      </c>
      <c r="T511" s="219">
        <f>S511*H511</f>
        <v>0</v>
      </c>
      <c r="U511" s="35"/>
      <c r="V511" s="35"/>
      <c r="W511" s="35"/>
      <c r="X511" s="35"/>
      <c r="Y511" s="35"/>
      <c r="Z511" s="35"/>
      <c r="AA511" s="35"/>
      <c r="AB511" s="35"/>
      <c r="AC511" s="35"/>
      <c r="AD511" s="35"/>
      <c r="AE511" s="35"/>
      <c r="AR511" s="220" t="s">
        <v>223</v>
      </c>
      <c r="AT511" s="220" t="s">
        <v>174</v>
      </c>
      <c r="AU511" s="220" t="s">
        <v>83</v>
      </c>
      <c r="AY511" s="18" t="s">
        <v>172</v>
      </c>
      <c r="BE511" s="221">
        <f>IF(N511="základní",J511,0)</f>
        <v>0</v>
      </c>
      <c r="BF511" s="221">
        <f>IF(N511="snížená",J511,0)</f>
        <v>0</v>
      </c>
      <c r="BG511" s="221">
        <f>IF(N511="zákl. přenesená",J511,0)</f>
        <v>0</v>
      </c>
      <c r="BH511" s="221">
        <f>IF(N511="sníž. přenesená",J511,0)</f>
        <v>0</v>
      </c>
      <c r="BI511" s="221">
        <f>IF(N511="nulová",J511,0)</f>
        <v>0</v>
      </c>
      <c r="BJ511" s="18" t="s">
        <v>81</v>
      </c>
      <c r="BK511" s="221">
        <f>ROUND(I511*H511,2)</f>
        <v>0</v>
      </c>
      <c r="BL511" s="18" t="s">
        <v>223</v>
      </c>
      <c r="BM511" s="220" t="s">
        <v>662</v>
      </c>
    </row>
    <row r="512" spans="1:65" s="2" customFormat="1" ht="44.25" customHeight="1">
      <c r="A512" s="35"/>
      <c r="B512" s="36"/>
      <c r="C512" s="255" t="s">
        <v>663</v>
      </c>
      <c r="D512" s="255" t="s">
        <v>358</v>
      </c>
      <c r="E512" s="256" t="s">
        <v>664</v>
      </c>
      <c r="F512" s="257" t="s">
        <v>665</v>
      </c>
      <c r="G512" s="258" t="s">
        <v>245</v>
      </c>
      <c r="H512" s="259">
        <v>24.266999999999999</v>
      </c>
      <c r="I512" s="260"/>
      <c r="J512" s="261">
        <f>ROUND(I512*H512,2)</f>
        <v>0</v>
      </c>
      <c r="K512" s="257" t="s">
        <v>178</v>
      </c>
      <c r="L512" s="262"/>
      <c r="M512" s="263" t="s">
        <v>1</v>
      </c>
      <c r="N512" s="264" t="s">
        <v>38</v>
      </c>
      <c r="O512" s="72"/>
      <c r="P512" s="218">
        <f>O512*H512</f>
        <v>0</v>
      </c>
      <c r="Q512" s="218">
        <v>4.7000000000000002E-3</v>
      </c>
      <c r="R512" s="218">
        <f>Q512*H512</f>
        <v>0.1140549</v>
      </c>
      <c r="S512" s="218">
        <v>0</v>
      </c>
      <c r="T512" s="219">
        <f>S512*H512</f>
        <v>0</v>
      </c>
      <c r="U512" s="35"/>
      <c r="V512" s="35"/>
      <c r="W512" s="35"/>
      <c r="X512" s="35"/>
      <c r="Y512" s="35"/>
      <c r="Z512" s="35"/>
      <c r="AA512" s="35"/>
      <c r="AB512" s="35"/>
      <c r="AC512" s="35"/>
      <c r="AD512" s="35"/>
      <c r="AE512" s="35"/>
      <c r="AR512" s="220" t="s">
        <v>264</v>
      </c>
      <c r="AT512" s="220" t="s">
        <v>358</v>
      </c>
      <c r="AU512" s="220" t="s">
        <v>83</v>
      </c>
      <c r="AY512" s="18" t="s">
        <v>172</v>
      </c>
      <c r="BE512" s="221">
        <f>IF(N512="základní",J512,0)</f>
        <v>0</v>
      </c>
      <c r="BF512" s="221">
        <f>IF(N512="snížená",J512,0)</f>
        <v>0</v>
      </c>
      <c r="BG512" s="221">
        <f>IF(N512="zákl. přenesená",J512,0)</f>
        <v>0</v>
      </c>
      <c r="BH512" s="221">
        <f>IF(N512="sníž. přenesená",J512,0)</f>
        <v>0</v>
      </c>
      <c r="BI512" s="221">
        <f>IF(N512="nulová",J512,0)</f>
        <v>0</v>
      </c>
      <c r="BJ512" s="18" t="s">
        <v>81</v>
      </c>
      <c r="BK512" s="221">
        <f>ROUND(I512*H512,2)</f>
        <v>0</v>
      </c>
      <c r="BL512" s="18" t="s">
        <v>223</v>
      </c>
      <c r="BM512" s="220" t="s">
        <v>666</v>
      </c>
    </row>
    <row r="513" spans="1:65" s="13" customFormat="1">
      <c r="B513" s="222"/>
      <c r="C513" s="223"/>
      <c r="D513" s="224" t="s">
        <v>180</v>
      </c>
      <c r="E513" s="225" t="s">
        <v>1</v>
      </c>
      <c r="F513" s="226" t="s">
        <v>646</v>
      </c>
      <c r="G513" s="223"/>
      <c r="H513" s="225" t="s">
        <v>1</v>
      </c>
      <c r="I513" s="227"/>
      <c r="J513" s="223"/>
      <c r="K513" s="223"/>
      <c r="L513" s="228"/>
      <c r="M513" s="229"/>
      <c r="N513" s="230"/>
      <c r="O513" s="230"/>
      <c r="P513" s="230"/>
      <c r="Q513" s="230"/>
      <c r="R513" s="230"/>
      <c r="S513" s="230"/>
      <c r="T513" s="231"/>
      <c r="AT513" s="232" t="s">
        <v>180</v>
      </c>
      <c r="AU513" s="232" t="s">
        <v>83</v>
      </c>
      <c r="AV513" s="13" t="s">
        <v>81</v>
      </c>
      <c r="AW513" s="13" t="s">
        <v>30</v>
      </c>
      <c r="AX513" s="13" t="s">
        <v>73</v>
      </c>
      <c r="AY513" s="232" t="s">
        <v>172</v>
      </c>
    </row>
    <row r="514" spans="1:65" s="13" customFormat="1">
      <c r="B514" s="222"/>
      <c r="C514" s="223"/>
      <c r="D514" s="224" t="s">
        <v>180</v>
      </c>
      <c r="E514" s="225" t="s">
        <v>1</v>
      </c>
      <c r="F514" s="226" t="s">
        <v>447</v>
      </c>
      <c r="G514" s="223"/>
      <c r="H514" s="225" t="s">
        <v>1</v>
      </c>
      <c r="I514" s="227"/>
      <c r="J514" s="223"/>
      <c r="K514" s="223"/>
      <c r="L514" s="228"/>
      <c r="M514" s="229"/>
      <c r="N514" s="230"/>
      <c r="O514" s="230"/>
      <c r="P514" s="230"/>
      <c r="Q514" s="230"/>
      <c r="R514" s="230"/>
      <c r="S514" s="230"/>
      <c r="T514" s="231"/>
      <c r="AT514" s="232" t="s">
        <v>180</v>
      </c>
      <c r="AU514" s="232" t="s">
        <v>83</v>
      </c>
      <c r="AV514" s="13" t="s">
        <v>81</v>
      </c>
      <c r="AW514" s="13" t="s">
        <v>30</v>
      </c>
      <c r="AX514" s="13" t="s">
        <v>73</v>
      </c>
      <c r="AY514" s="232" t="s">
        <v>172</v>
      </c>
    </row>
    <row r="515" spans="1:65" s="14" customFormat="1">
      <c r="B515" s="233"/>
      <c r="C515" s="234"/>
      <c r="D515" s="224" t="s">
        <v>180</v>
      </c>
      <c r="E515" s="235" t="s">
        <v>1</v>
      </c>
      <c r="F515" s="236" t="s">
        <v>667</v>
      </c>
      <c r="G515" s="234"/>
      <c r="H515" s="237">
        <v>24.266999999999999</v>
      </c>
      <c r="I515" s="238"/>
      <c r="J515" s="234"/>
      <c r="K515" s="234"/>
      <c r="L515" s="239"/>
      <c r="M515" s="240"/>
      <c r="N515" s="241"/>
      <c r="O515" s="241"/>
      <c r="P515" s="241"/>
      <c r="Q515" s="241"/>
      <c r="R515" s="241"/>
      <c r="S515" s="241"/>
      <c r="T515" s="242"/>
      <c r="AT515" s="243" t="s">
        <v>180</v>
      </c>
      <c r="AU515" s="243" t="s">
        <v>83</v>
      </c>
      <c r="AV515" s="14" t="s">
        <v>83</v>
      </c>
      <c r="AW515" s="14" t="s">
        <v>30</v>
      </c>
      <c r="AX515" s="14" t="s">
        <v>73</v>
      </c>
      <c r="AY515" s="243" t="s">
        <v>172</v>
      </c>
    </row>
    <row r="516" spans="1:65" s="15" customFormat="1">
      <c r="B516" s="244"/>
      <c r="C516" s="245"/>
      <c r="D516" s="224" t="s">
        <v>180</v>
      </c>
      <c r="E516" s="246" t="s">
        <v>1</v>
      </c>
      <c r="F516" s="247" t="s">
        <v>186</v>
      </c>
      <c r="G516" s="245"/>
      <c r="H516" s="248">
        <v>24.266999999999999</v>
      </c>
      <c r="I516" s="249"/>
      <c r="J516" s="245"/>
      <c r="K516" s="245"/>
      <c r="L516" s="250"/>
      <c r="M516" s="251"/>
      <c r="N516" s="252"/>
      <c r="O516" s="252"/>
      <c r="P516" s="252"/>
      <c r="Q516" s="252"/>
      <c r="R516" s="252"/>
      <c r="S516" s="252"/>
      <c r="T516" s="253"/>
      <c r="AT516" s="254" t="s">
        <v>180</v>
      </c>
      <c r="AU516" s="254" t="s">
        <v>83</v>
      </c>
      <c r="AV516" s="15" t="s">
        <v>179</v>
      </c>
      <c r="AW516" s="15" t="s">
        <v>30</v>
      </c>
      <c r="AX516" s="15" t="s">
        <v>81</v>
      </c>
      <c r="AY516" s="254" t="s">
        <v>172</v>
      </c>
    </row>
    <row r="517" spans="1:65" s="2" customFormat="1" ht="21.75" customHeight="1">
      <c r="A517" s="35"/>
      <c r="B517" s="36"/>
      <c r="C517" s="209" t="s">
        <v>482</v>
      </c>
      <c r="D517" s="209" t="s">
        <v>174</v>
      </c>
      <c r="E517" s="210" t="s">
        <v>668</v>
      </c>
      <c r="F517" s="211" t="s">
        <v>669</v>
      </c>
      <c r="G517" s="212" t="s">
        <v>245</v>
      </c>
      <c r="H517" s="213">
        <v>42</v>
      </c>
      <c r="I517" s="214"/>
      <c r="J517" s="215">
        <f>ROUND(I517*H517,2)</f>
        <v>0</v>
      </c>
      <c r="K517" s="211" t="s">
        <v>178</v>
      </c>
      <c r="L517" s="40"/>
      <c r="M517" s="216" t="s">
        <v>1</v>
      </c>
      <c r="N517" s="217" t="s">
        <v>38</v>
      </c>
      <c r="O517" s="72"/>
      <c r="P517" s="218">
        <f>O517*H517</f>
        <v>0</v>
      </c>
      <c r="Q517" s="218">
        <v>0</v>
      </c>
      <c r="R517" s="218">
        <f>Q517*H517</f>
        <v>0</v>
      </c>
      <c r="S517" s="218">
        <v>0</v>
      </c>
      <c r="T517" s="219">
        <f>S517*H517</f>
        <v>0</v>
      </c>
      <c r="U517" s="35"/>
      <c r="V517" s="35"/>
      <c r="W517" s="35"/>
      <c r="X517" s="35"/>
      <c r="Y517" s="35"/>
      <c r="Z517" s="35"/>
      <c r="AA517" s="35"/>
      <c r="AB517" s="35"/>
      <c r="AC517" s="35"/>
      <c r="AD517" s="35"/>
      <c r="AE517" s="35"/>
      <c r="AR517" s="220" t="s">
        <v>223</v>
      </c>
      <c r="AT517" s="220" t="s">
        <v>174</v>
      </c>
      <c r="AU517" s="220" t="s">
        <v>83</v>
      </c>
      <c r="AY517" s="18" t="s">
        <v>172</v>
      </c>
      <c r="BE517" s="221">
        <f>IF(N517="základní",J517,0)</f>
        <v>0</v>
      </c>
      <c r="BF517" s="221">
        <f>IF(N517="snížená",J517,0)</f>
        <v>0</v>
      </c>
      <c r="BG517" s="221">
        <f>IF(N517="zákl. přenesená",J517,0)</f>
        <v>0</v>
      </c>
      <c r="BH517" s="221">
        <f>IF(N517="sníž. přenesená",J517,0)</f>
        <v>0</v>
      </c>
      <c r="BI517" s="221">
        <f>IF(N517="nulová",J517,0)</f>
        <v>0</v>
      </c>
      <c r="BJ517" s="18" t="s">
        <v>81</v>
      </c>
      <c r="BK517" s="221">
        <f>ROUND(I517*H517,2)</f>
        <v>0</v>
      </c>
      <c r="BL517" s="18" t="s">
        <v>223</v>
      </c>
      <c r="BM517" s="220" t="s">
        <v>670</v>
      </c>
    </row>
    <row r="518" spans="1:65" s="13" customFormat="1">
      <c r="B518" s="222"/>
      <c r="C518" s="223"/>
      <c r="D518" s="224" t="s">
        <v>180</v>
      </c>
      <c r="E518" s="225" t="s">
        <v>1</v>
      </c>
      <c r="F518" s="226" t="s">
        <v>646</v>
      </c>
      <c r="G518" s="223"/>
      <c r="H518" s="225" t="s">
        <v>1</v>
      </c>
      <c r="I518" s="227"/>
      <c r="J518" s="223"/>
      <c r="K518" s="223"/>
      <c r="L518" s="228"/>
      <c r="M518" s="229"/>
      <c r="N518" s="230"/>
      <c r="O518" s="230"/>
      <c r="P518" s="230"/>
      <c r="Q518" s="230"/>
      <c r="R518" s="230"/>
      <c r="S518" s="230"/>
      <c r="T518" s="231"/>
      <c r="AT518" s="232" t="s">
        <v>180</v>
      </c>
      <c r="AU518" s="232" t="s">
        <v>83</v>
      </c>
      <c r="AV518" s="13" t="s">
        <v>81</v>
      </c>
      <c r="AW518" s="13" t="s">
        <v>30</v>
      </c>
      <c r="AX518" s="13" t="s">
        <v>73</v>
      </c>
      <c r="AY518" s="232" t="s">
        <v>172</v>
      </c>
    </row>
    <row r="519" spans="1:65" s="13" customFormat="1">
      <c r="B519" s="222"/>
      <c r="C519" s="223"/>
      <c r="D519" s="224" t="s">
        <v>180</v>
      </c>
      <c r="E519" s="225" t="s">
        <v>1</v>
      </c>
      <c r="F519" s="226" t="s">
        <v>447</v>
      </c>
      <c r="G519" s="223"/>
      <c r="H519" s="225" t="s">
        <v>1</v>
      </c>
      <c r="I519" s="227"/>
      <c r="J519" s="223"/>
      <c r="K519" s="223"/>
      <c r="L519" s="228"/>
      <c r="M519" s="229"/>
      <c r="N519" s="230"/>
      <c r="O519" s="230"/>
      <c r="P519" s="230"/>
      <c r="Q519" s="230"/>
      <c r="R519" s="230"/>
      <c r="S519" s="230"/>
      <c r="T519" s="231"/>
      <c r="AT519" s="232" t="s">
        <v>180</v>
      </c>
      <c r="AU519" s="232" t="s">
        <v>83</v>
      </c>
      <c r="AV519" s="13" t="s">
        <v>81</v>
      </c>
      <c r="AW519" s="13" t="s">
        <v>30</v>
      </c>
      <c r="AX519" s="13" t="s">
        <v>73</v>
      </c>
      <c r="AY519" s="232" t="s">
        <v>172</v>
      </c>
    </row>
    <row r="520" spans="1:65" s="14" customFormat="1">
      <c r="B520" s="233"/>
      <c r="C520" s="234"/>
      <c r="D520" s="224" t="s">
        <v>180</v>
      </c>
      <c r="E520" s="235" t="s">
        <v>1</v>
      </c>
      <c r="F520" s="236" t="s">
        <v>671</v>
      </c>
      <c r="G520" s="234"/>
      <c r="H520" s="237">
        <v>42</v>
      </c>
      <c r="I520" s="238"/>
      <c r="J520" s="234"/>
      <c r="K520" s="234"/>
      <c r="L520" s="239"/>
      <c r="M520" s="240"/>
      <c r="N520" s="241"/>
      <c r="O520" s="241"/>
      <c r="P520" s="241"/>
      <c r="Q520" s="241"/>
      <c r="R520" s="241"/>
      <c r="S520" s="241"/>
      <c r="T520" s="242"/>
      <c r="AT520" s="243" t="s">
        <v>180</v>
      </c>
      <c r="AU520" s="243" t="s">
        <v>83</v>
      </c>
      <c r="AV520" s="14" t="s">
        <v>83</v>
      </c>
      <c r="AW520" s="14" t="s">
        <v>30</v>
      </c>
      <c r="AX520" s="14" t="s">
        <v>73</v>
      </c>
      <c r="AY520" s="243" t="s">
        <v>172</v>
      </c>
    </row>
    <row r="521" spans="1:65" s="15" customFormat="1">
      <c r="B521" s="244"/>
      <c r="C521" s="245"/>
      <c r="D521" s="224" t="s">
        <v>180</v>
      </c>
      <c r="E521" s="246" t="s">
        <v>1</v>
      </c>
      <c r="F521" s="247" t="s">
        <v>186</v>
      </c>
      <c r="G521" s="245"/>
      <c r="H521" s="248">
        <v>42</v>
      </c>
      <c r="I521" s="249"/>
      <c r="J521" s="245"/>
      <c r="K521" s="245"/>
      <c r="L521" s="250"/>
      <c r="M521" s="251"/>
      <c r="N521" s="252"/>
      <c r="O521" s="252"/>
      <c r="P521" s="252"/>
      <c r="Q521" s="252"/>
      <c r="R521" s="252"/>
      <c r="S521" s="252"/>
      <c r="T521" s="253"/>
      <c r="AT521" s="254" t="s">
        <v>180</v>
      </c>
      <c r="AU521" s="254" t="s">
        <v>83</v>
      </c>
      <c r="AV521" s="15" t="s">
        <v>179</v>
      </c>
      <c r="AW521" s="15" t="s">
        <v>30</v>
      </c>
      <c r="AX521" s="15" t="s">
        <v>81</v>
      </c>
      <c r="AY521" s="254" t="s">
        <v>172</v>
      </c>
    </row>
    <row r="522" spans="1:65" s="2" customFormat="1" ht="16.5" customHeight="1">
      <c r="A522" s="35"/>
      <c r="B522" s="36"/>
      <c r="C522" s="255" t="s">
        <v>672</v>
      </c>
      <c r="D522" s="255" t="s">
        <v>358</v>
      </c>
      <c r="E522" s="256" t="s">
        <v>633</v>
      </c>
      <c r="F522" s="257" t="s">
        <v>634</v>
      </c>
      <c r="G522" s="258" t="s">
        <v>245</v>
      </c>
      <c r="H522" s="259">
        <v>48.533999999999999</v>
      </c>
      <c r="I522" s="260"/>
      <c r="J522" s="261">
        <f>ROUND(I522*H522,2)</f>
        <v>0</v>
      </c>
      <c r="K522" s="257" t="s">
        <v>178</v>
      </c>
      <c r="L522" s="262"/>
      <c r="M522" s="263" t="s">
        <v>1</v>
      </c>
      <c r="N522" s="264" t="s">
        <v>38</v>
      </c>
      <c r="O522" s="72"/>
      <c r="P522" s="218">
        <f>O522*H522</f>
        <v>0</v>
      </c>
      <c r="Q522" s="218">
        <v>2.9999999999999997E-4</v>
      </c>
      <c r="R522" s="218">
        <f>Q522*H522</f>
        <v>1.4560199999999999E-2</v>
      </c>
      <c r="S522" s="218">
        <v>0</v>
      </c>
      <c r="T522" s="219">
        <f>S522*H522</f>
        <v>0</v>
      </c>
      <c r="U522" s="35"/>
      <c r="V522" s="35"/>
      <c r="W522" s="35"/>
      <c r="X522" s="35"/>
      <c r="Y522" s="35"/>
      <c r="Z522" s="35"/>
      <c r="AA522" s="35"/>
      <c r="AB522" s="35"/>
      <c r="AC522" s="35"/>
      <c r="AD522" s="35"/>
      <c r="AE522" s="35"/>
      <c r="AR522" s="220" t="s">
        <v>264</v>
      </c>
      <c r="AT522" s="220" t="s">
        <v>358</v>
      </c>
      <c r="AU522" s="220" t="s">
        <v>83</v>
      </c>
      <c r="AY522" s="18" t="s">
        <v>172</v>
      </c>
      <c r="BE522" s="221">
        <f>IF(N522="základní",J522,0)</f>
        <v>0</v>
      </c>
      <c r="BF522" s="221">
        <f>IF(N522="snížená",J522,0)</f>
        <v>0</v>
      </c>
      <c r="BG522" s="221">
        <f>IF(N522="zákl. přenesená",J522,0)</f>
        <v>0</v>
      </c>
      <c r="BH522" s="221">
        <f>IF(N522="sníž. přenesená",J522,0)</f>
        <v>0</v>
      </c>
      <c r="BI522" s="221">
        <f>IF(N522="nulová",J522,0)</f>
        <v>0</v>
      </c>
      <c r="BJ522" s="18" t="s">
        <v>81</v>
      </c>
      <c r="BK522" s="221">
        <f>ROUND(I522*H522,2)</f>
        <v>0</v>
      </c>
      <c r="BL522" s="18" t="s">
        <v>223</v>
      </c>
      <c r="BM522" s="220" t="s">
        <v>673</v>
      </c>
    </row>
    <row r="523" spans="1:65" s="13" customFormat="1">
      <c r="B523" s="222"/>
      <c r="C523" s="223"/>
      <c r="D523" s="224" t="s">
        <v>180</v>
      </c>
      <c r="E523" s="225" t="s">
        <v>1</v>
      </c>
      <c r="F523" s="226" t="s">
        <v>646</v>
      </c>
      <c r="G523" s="223"/>
      <c r="H523" s="225" t="s">
        <v>1</v>
      </c>
      <c r="I523" s="227"/>
      <c r="J523" s="223"/>
      <c r="K523" s="223"/>
      <c r="L523" s="228"/>
      <c r="M523" s="229"/>
      <c r="N523" s="230"/>
      <c r="O523" s="230"/>
      <c r="P523" s="230"/>
      <c r="Q523" s="230"/>
      <c r="R523" s="230"/>
      <c r="S523" s="230"/>
      <c r="T523" s="231"/>
      <c r="AT523" s="232" t="s">
        <v>180</v>
      </c>
      <c r="AU523" s="232" t="s">
        <v>83</v>
      </c>
      <c r="AV523" s="13" t="s">
        <v>81</v>
      </c>
      <c r="AW523" s="13" t="s">
        <v>30</v>
      </c>
      <c r="AX523" s="13" t="s">
        <v>73</v>
      </c>
      <c r="AY523" s="232" t="s">
        <v>172</v>
      </c>
    </row>
    <row r="524" spans="1:65" s="13" customFormat="1">
      <c r="B524" s="222"/>
      <c r="C524" s="223"/>
      <c r="D524" s="224" t="s">
        <v>180</v>
      </c>
      <c r="E524" s="225" t="s">
        <v>1</v>
      </c>
      <c r="F524" s="226" t="s">
        <v>447</v>
      </c>
      <c r="G524" s="223"/>
      <c r="H524" s="225" t="s">
        <v>1</v>
      </c>
      <c r="I524" s="227"/>
      <c r="J524" s="223"/>
      <c r="K524" s="223"/>
      <c r="L524" s="228"/>
      <c r="M524" s="229"/>
      <c r="N524" s="230"/>
      <c r="O524" s="230"/>
      <c r="P524" s="230"/>
      <c r="Q524" s="230"/>
      <c r="R524" s="230"/>
      <c r="S524" s="230"/>
      <c r="T524" s="231"/>
      <c r="AT524" s="232" t="s">
        <v>180</v>
      </c>
      <c r="AU524" s="232" t="s">
        <v>83</v>
      </c>
      <c r="AV524" s="13" t="s">
        <v>81</v>
      </c>
      <c r="AW524" s="13" t="s">
        <v>30</v>
      </c>
      <c r="AX524" s="13" t="s">
        <v>73</v>
      </c>
      <c r="AY524" s="232" t="s">
        <v>172</v>
      </c>
    </row>
    <row r="525" spans="1:65" s="14" customFormat="1">
      <c r="B525" s="233"/>
      <c r="C525" s="234"/>
      <c r="D525" s="224" t="s">
        <v>180</v>
      </c>
      <c r="E525" s="235" t="s">
        <v>1</v>
      </c>
      <c r="F525" s="236" t="s">
        <v>674</v>
      </c>
      <c r="G525" s="234"/>
      <c r="H525" s="237">
        <v>48.533999999999999</v>
      </c>
      <c r="I525" s="238"/>
      <c r="J525" s="234"/>
      <c r="K525" s="234"/>
      <c r="L525" s="239"/>
      <c r="M525" s="240"/>
      <c r="N525" s="241"/>
      <c r="O525" s="241"/>
      <c r="P525" s="241"/>
      <c r="Q525" s="241"/>
      <c r="R525" s="241"/>
      <c r="S525" s="241"/>
      <c r="T525" s="242"/>
      <c r="AT525" s="243" t="s">
        <v>180</v>
      </c>
      <c r="AU525" s="243" t="s">
        <v>83</v>
      </c>
      <c r="AV525" s="14" t="s">
        <v>83</v>
      </c>
      <c r="AW525" s="14" t="s">
        <v>30</v>
      </c>
      <c r="AX525" s="14" t="s">
        <v>73</v>
      </c>
      <c r="AY525" s="243" t="s">
        <v>172</v>
      </c>
    </row>
    <row r="526" spans="1:65" s="15" customFormat="1">
      <c r="B526" s="244"/>
      <c r="C526" s="245"/>
      <c r="D526" s="224" t="s">
        <v>180</v>
      </c>
      <c r="E526" s="246" t="s">
        <v>1</v>
      </c>
      <c r="F526" s="247" t="s">
        <v>186</v>
      </c>
      <c r="G526" s="245"/>
      <c r="H526" s="248">
        <v>48.533999999999999</v>
      </c>
      <c r="I526" s="249"/>
      <c r="J526" s="245"/>
      <c r="K526" s="245"/>
      <c r="L526" s="250"/>
      <c r="M526" s="251"/>
      <c r="N526" s="252"/>
      <c r="O526" s="252"/>
      <c r="P526" s="252"/>
      <c r="Q526" s="252"/>
      <c r="R526" s="252"/>
      <c r="S526" s="252"/>
      <c r="T526" s="253"/>
      <c r="AT526" s="254" t="s">
        <v>180</v>
      </c>
      <c r="AU526" s="254" t="s">
        <v>83</v>
      </c>
      <c r="AV526" s="15" t="s">
        <v>179</v>
      </c>
      <c r="AW526" s="15" t="s">
        <v>30</v>
      </c>
      <c r="AX526" s="15" t="s">
        <v>81</v>
      </c>
      <c r="AY526" s="254" t="s">
        <v>172</v>
      </c>
    </row>
    <row r="527" spans="1:65" s="2" customFormat="1" ht="33" customHeight="1">
      <c r="A527" s="35"/>
      <c r="B527" s="36"/>
      <c r="C527" s="209" t="s">
        <v>485</v>
      </c>
      <c r="D527" s="209" t="s">
        <v>174</v>
      </c>
      <c r="E527" s="210" t="s">
        <v>675</v>
      </c>
      <c r="F527" s="211" t="s">
        <v>676</v>
      </c>
      <c r="G527" s="212" t="s">
        <v>245</v>
      </c>
      <c r="H527" s="213">
        <v>21</v>
      </c>
      <c r="I527" s="214"/>
      <c r="J527" s="215">
        <f>ROUND(I527*H527,2)</f>
        <v>0</v>
      </c>
      <c r="K527" s="211" t="s">
        <v>1</v>
      </c>
      <c r="L527" s="40"/>
      <c r="M527" s="216" t="s">
        <v>1</v>
      </c>
      <c r="N527" s="217" t="s">
        <v>38</v>
      </c>
      <c r="O527" s="72"/>
      <c r="P527" s="218">
        <f>O527*H527</f>
        <v>0</v>
      </c>
      <c r="Q527" s="218">
        <v>0</v>
      </c>
      <c r="R527" s="218">
        <f>Q527*H527</f>
        <v>0</v>
      </c>
      <c r="S527" s="218">
        <v>0</v>
      </c>
      <c r="T527" s="219">
        <f>S527*H527</f>
        <v>0</v>
      </c>
      <c r="U527" s="35"/>
      <c r="V527" s="35"/>
      <c r="W527" s="35"/>
      <c r="X527" s="35"/>
      <c r="Y527" s="35"/>
      <c r="Z527" s="35"/>
      <c r="AA527" s="35"/>
      <c r="AB527" s="35"/>
      <c r="AC527" s="35"/>
      <c r="AD527" s="35"/>
      <c r="AE527" s="35"/>
      <c r="AR527" s="220" t="s">
        <v>223</v>
      </c>
      <c r="AT527" s="220" t="s">
        <v>174</v>
      </c>
      <c r="AU527" s="220" t="s">
        <v>83</v>
      </c>
      <c r="AY527" s="18" t="s">
        <v>172</v>
      </c>
      <c r="BE527" s="221">
        <f>IF(N527="základní",J527,0)</f>
        <v>0</v>
      </c>
      <c r="BF527" s="221">
        <f>IF(N527="snížená",J527,0)</f>
        <v>0</v>
      </c>
      <c r="BG527" s="221">
        <f>IF(N527="zákl. přenesená",J527,0)</f>
        <v>0</v>
      </c>
      <c r="BH527" s="221">
        <f>IF(N527="sníž. přenesená",J527,0)</f>
        <v>0</v>
      </c>
      <c r="BI527" s="221">
        <f>IF(N527="nulová",J527,0)</f>
        <v>0</v>
      </c>
      <c r="BJ527" s="18" t="s">
        <v>81</v>
      </c>
      <c r="BK527" s="221">
        <f>ROUND(I527*H527,2)</f>
        <v>0</v>
      </c>
      <c r="BL527" s="18" t="s">
        <v>223</v>
      </c>
      <c r="BM527" s="220" t="s">
        <v>677</v>
      </c>
    </row>
    <row r="528" spans="1:65" s="13" customFormat="1">
      <c r="B528" s="222"/>
      <c r="C528" s="223"/>
      <c r="D528" s="224" t="s">
        <v>180</v>
      </c>
      <c r="E528" s="225" t="s">
        <v>1</v>
      </c>
      <c r="F528" s="226" t="s">
        <v>646</v>
      </c>
      <c r="G528" s="223"/>
      <c r="H528" s="225" t="s">
        <v>1</v>
      </c>
      <c r="I528" s="227"/>
      <c r="J528" s="223"/>
      <c r="K528" s="223"/>
      <c r="L528" s="228"/>
      <c r="M528" s="229"/>
      <c r="N528" s="230"/>
      <c r="O528" s="230"/>
      <c r="P528" s="230"/>
      <c r="Q528" s="230"/>
      <c r="R528" s="230"/>
      <c r="S528" s="230"/>
      <c r="T528" s="231"/>
      <c r="AT528" s="232" t="s">
        <v>180</v>
      </c>
      <c r="AU528" s="232" t="s">
        <v>83</v>
      </c>
      <c r="AV528" s="13" t="s">
        <v>81</v>
      </c>
      <c r="AW528" s="13" t="s">
        <v>30</v>
      </c>
      <c r="AX528" s="13" t="s">
        <v>73</v>
      </c>
      <c r="AY528" s="232" t="s">
        <v>172</v>
      </c>
    </row>
    <row r="529" spans="1:65" s="13" customFormat="1">
      <c r="B529" s="222"/>
      <c r="C529" s="223"/>
      <c r="D529" s="224" t="s">
        <v>180</v>
      </c>
      <c r="E529" s="225" t="s">
        <v>1</v>
      </c>
      <c r="F529" s="226" t="s">
        <v>447</v>
      </c>
      <c r="G529" s="223"/>
      <c r="H529" s="225" t="s">
        <v>1</v>
      </c>
      <c r="I529" s="227"/>
      <c r="J529" s="223"/>
      <c r="K529" s="223"/>
      <c r="L529" s="228"/>
      <c r="M529" s="229"/>
      <c r="N529" s="230"/>
      <c r="O529" s="230"/>
      <c r="P529" s="230"/>
      <c r="Q529" s="230"/>
      <c r="R529" s="230"/>
      <c r="S529" s="230"/>
      <c r="T529" s="231"/>
      <c r="AT529" s="232" t="s">
        <v>180</v>
      </c>
      <c r="AU529" s="232" t="s">
        <v>83</v>
      </c>
      <c r="AV529" s="13" t="s">
        <v>81</v>
      </c>
      <c r="AW529" s="13" t="s">
        <v>30</v>
      </c>
      <c r="AX529" s="13" t="s">
        <v>73</v>
      </c>
      <c r="AY529" s="232" t="s">
        <v>172</v>
      </c>
    </row>
    <row r="530" spans="1:65" s="14" customFormat="1">
      <c r="B530" s="233"/>
      <c r="C530" s="234"/>
      <c r="D530" s="224" t="s">
        <v>180</v>
      </c>
      <c r="E530" s="235" t="s">
        <v>1</v>
      </c>
      <c r="F530" s="236" t="s">
        <v>613</v>
      </c>
      <c r="G530" s="234"/>
      <c r="H530" s="237">
        <v>21</v>
      </c>
      <c r="I530" s="238"/>
      <c r="J530" s="234"/>
      <c r="K530" s="234"/>
      <c r="L530" s="239"/>
      <c r="M530" s="240"/>
      <c r="N530" s="241"/>
      <c r="O530" s="241"/>
      <c r="P530" s="241"/>
      <c r="Q530" s="241"/>
      <c r="R530" s="241"/>
      <c r="S530" s="241"/>
      <c r="T530" s="242"/>
      <c r="AT530" s="243" t="s">
        <v>180</v>
      </c>
      <c r="AU530" s="243" t="s">
        <v>83</v>
      </c>
      <c r="AV530" s="14" t="s">
        <v>83</v>
      </c>
      <c r="AW530" s="14" t="s">
        <v>30</v>
      </c>
      <c r="AX530" s="14" t="s">
        <v>73</v>
      </c>
      <c r="AY530" s="243" t="s">
        <v>172</v>
      </c>
    </row>
    <row r="531" spans="1:65" s="15" customFormat="1">
      <c r="B531" s="244"/>
      <c r="C531" s="245"/>
      <c r="D531" s="224" t="s">
        <v>180</v>
      </c>
      <c r="E531" s="246" t="s">
        <v>1</v>
      </c>
      <c r="F531" s="247" t="s">
        <v>186</v>
      </c>
      <c r="G531" s="245"/>
      <c r="H531" s="248">
        <v>21</v>
      </c>
      <c r="I531" s="249"/>
      <c r="J531" s="245"/>
      <c r="K531" s="245"/>
      <c r="L531" s="250"/>
      <c r="M531" s="251"/>
      <c r="N531" s="252"/>
      <c r="O531" s="252"/>
      <c r="P531" s="252"/>
      <c r="Q531" s="252"/>
      <c r="R531" s="252"/>
      <c r="S531" s="252"/>
      <c r="T531" s="253"/>
      <c r="AT531" s="254" t="s">
        <v>180</v>
      </c>
      <c r="AU531" s="254" t="s">
        <v>83</v>
      </c>
      <c r="AV531" s="15" t="s">
        <v>179</v>
      </c>
      <c r="AW531" s="15" t="s">
        <v>30</v>
      </c>
      <c r="AX531" s="15" t="s">
        <v>81</v>
      </c>
      <c r="AY531" s="254" t="s">
        <v>172</v>
      </c>
    </row>
    <row r="532" spans="1:65" s="2" customFormat="1" ht="21.75" customHeight="1">
      <c r="A532" s="35"/>
      <c r="B532" s="36"/>
      <c r="C532" s="255" t="s">
        <v>678</v>
      </c>
      <c r="D532" s="255" t="s">
        <v>358</v>
      </c>
      <c r="E532" s="256" t="s">
        <v>679</v>
      </c>
      <c r="F532" s="257" t="s">
        <v>680</v>
      </c>
      <c r="G532" s="258" t="s">
        <v>245</v>
      </c>
      <c r="H532" s="259">
        <v>24.266999999999999</v>
      </c>
      <c r="I532" s="260"/>
      <c r="J532" s="261">
        <f>ROUND(I532*H532,2)</f>
        <v>0</v>
      </c>
      <c r="K532" s="257" t="s">
        <v>178</v>
      </c>
      <c r="L532" s="262"/>
      <c r="M532" s="263" t="s">
        <v>1</v>
      </c>
      <c r="N532" s="264" t="s">
        <v>38</v>
      </c>
      <c r="O532" s="72"/>
      <c r="P532" s="218">
        <f>O532*H532</f>
        <v>0</v>
      </c>
      <c r="Q532" s="218">
        <v>1.9E-3</v>
      </c>
      <c r="R532" s="218">
        <f>Q532*H532</f>
        <v>4.6107299999999997E-2</v>
      </c>
      <c r="S532" s="218">
        <v>0</v>
      </c>
      <c r="T532" s="219">
        <f>S532*H532</f>
        <v>0</v>
      </c>
      <c r="U532" s="35"/>
      <c r="V532" s="35"/>
      <c r="W532" s="35"/>
      <c r="X532" s="35"/>
      <c r="Y532" s="35"/>
      <c r="Z532" s="35"/>
      <c r="AA532" s="35"/>
      <c r="AB532" s="35"/>
      <c r="AC532" s="35"/>
      <c r="AD532" s="35"/>
      <c r="AE532" s="35"/>
      <c r="AR532" s="220" t="s">
        <v>264</v>
      </c>
      <c r="AT532" s="220" t="s">
        <v>358</v>
      </c>
      <c r="AU532" s="220" t="s">
        <v>83</v>
      </c>
      <c r="AY532" s="18" t="s">
        <v>172</v>
      </c>
      <c r="BE532" s="221">
        <f>IF(N532="základní",J532,0)</f>
        <v>0</v>
      </c>
      <c r="BF532" s="221">
        <f>IF(N532="snížená",J532,0)</f>
        <v>0</v>
      </c>
      <c r="BG532" s="221">
        <f>IF(N532="zákl. přenesená",J532,0)</f>
        <v>0</v>
      </c>
      <c r="BH532" s="221">
        <f>IF(N532="sníž. přenesená",J532,0)</f>
        <v>0</v>
      </c>
      <c r="BI532" s="221">
        <f>IF(N532="nulová",J532,0)</f>
        <v>0</v>
      </c>
      <c r="BJ532" s="18" t="s">
        <v>81</v>
      </c>
      <c r="BK532" s="221">
        <f>ROUND(I532*H532,2)</f>
        <v>0</v>
      </c>
      <c r="BL532" s="18" t="s">
        <v>223</v>
      </c>
      <c r="BM532" s="220" t="s">
        <v>681</v>
      </c>
    </row>
    <row r="533" spans="1:65" s="13" customFormat="1">
      <c r="B533" s="222"/>
      <c r="C533" s="223"/>
      <c r="D533" s="224" t="s">
        <v>180</v>
      </c>
      <c r="E533" s="225" t="s">
        <v>1</v>
      </c>
      <c r="F533" s="226" t="s">
        <v>646</v>
      </c>
      <c r="G533" s="223"/>
      <c r="H533" s="225" t="s">
        <v>1</v>
      </c>
      <c r="I533" s="227"/>
      <c r="J533" s="223"/>
      <c r="K533" s="223"/>
      <c r="L533" s="228"/>
      <c r="M533" s="229"/>
      <c r="N533" s="230"/>
      <c r="O533" s="230"/>
      <c r="P533" s="230"/>
      <c r="Q533" s="230"/>
      <c r="R533" s="230"/>
      <c r="S533" s="230"/>
      <c r="T533" s="231"/>
      <c r="AT533" s="232" t="s">
        <v>180</v>
      </c>
      <c r="AU533" s="232" t="s">
        <v>83</v>
      </c>
      <c r="AV533" s="13" t="s">
        <v>81</v>
      </c>
      <c r="AW533" s="13" t="s">
        <v>30</v>
      </c>
      <c r="AX533" s="13" t="s">
        <v>73</v>
      </c>
      <c r="AY533" s="232" t="s">
        <v>172</v>
      </c>
    </row>
    <row r="534" spans="1:65" s="13" customFormat="1">
      <c r="B534" s="222"/>
      <c r="C534" s="223"/>
      <c r="D534" s="224" t="s">
        <v>180</v>
      </c>
      <c r="E534" s="225" t="s">
        <v>1</v>
      </c>
      <c r="F534" s="226" t="s">
        <v>447</v>
      </c>
      <c r="G534" s="223"/>
      <c r="H534" s="225" t="s">
        <v>1</v>
      </c>
      <c r="I534" s="227"/>
      <c r="J534" s="223"/>
      <c r="K534" s="223"/>
      <c r="L534" s="228"/>
      <c r="M534" s="229"/>
      <c r="N534" s="230"/>
      <c r="O534" s="230"/>
      <c r="P534" s="230"/>
      <c r="Q534" s="230"/>
      <c r="R534" s="230"/>
      <c r="S534" s="230"/>
      <c r="T534" s="231"/>
      <c r="AT534" s="232" t="s">
        <v>180</v>
      </c>
      <c r="AU534" s="232" t="s">
        <v>83</v>
      </c>
      <c r="AV534" s="13" t="s">
        <v>81</v>
      </c>
      <c r="AW534" s="13" t="s">
        <v>30</v>
      </c>
      <c r="AX534" s="13" t="s">
        <v>73</v>
      </c>
      <c r="AY534" s="232" t="s">
        <v>172</v>
      </c>
    </row>
    <row r="535" spans="1:65" s="14" customFormat="1">
      <c r="B535" s="233"/>
      <c r="C535" s="234"/>
      <c r="D535" s="224" t="s">
        <v>180</v>
      </c>
      <c r="E535" s="235" t="s">
        <v>1</v>
      </c>
      <c r="F535" s="236" t="s">
        <v>667</v>
      </c>
      <c r="G535" s="234"/>
      <c r="H535" s="237">
        <v>24.266999999999999</v>
      </c>
      <c r="I535" s="238"/>
      <c r="J535" s="234"/>
      <c r="K535" s="234"/>
      <c r="L535" s="239"/>
      <c r="M535" s="240"/>
      <c r="N535" s="241"/>
      <c r="O535" s="241"/>
      <c r="P535" s="241"/>
      <c r="Q535" s="241"/>
      <c r="R535" s="241"/>
      <c r="S535" s="241"/>
      <c r="T535" s="242"/>
      <c r="AT535" s="243" t="s">
        <v>180</v>
      </c>
      <c r="AU535" s="243" t="s">
        <v>83</v>
      </c>
      <c r="AV535" s="14" t="s">
        <v>83</v>
      </c>
      <c r="AW535" s="14" t="s">
        <v>30</v>
      </c>
      <c r="AX535" s="14" t="s">
        <v>73</v>
      </c>
      <c r="AY535" s="243" t="s">
        <v>172</v>
      </c>
    </row>
    <row r="536" spans="1:65" s="15" customFormat="1">
      <c r="B536" s="244"/>
      <c r="C536" s="245"/>
      <c r="D536" s="224" t="s">
        <v>180</v>
      </c>
      <c r="E536" s="246" t="s">
        <v>1</v>
      </c>
      <c r="F536" s="247" t="s">
        <v>186</v>
      </c>
      <c r="G536" s="245"/>
      <c r="H536" s="248">
        <v>24.266999999999999</v>
      </c>
      <c r="I536" s="249"/>
      <c r="J536" s="245"/>
      <c r="K536" s="245"/>
      <c r="L536" s="250"/>
      <c r="M536" s="251"/>
      <c r="N536" s="252"/>
      <c r="O536" s="252"/>
      <c r="P536" s="252"/>
      <c r="Q536" s="252"/>
      <c r="R536" s="252"/>
      <c r="S536" s="252"/>
      <c r="T536" s="253"/>
      <c r="AT536" s="254" t="s">
        <v>180</v>
      </c>
      <c r="AU536" s="254" t="s">
        <v>83</v>
      </c>
      <c r="AV536" s="15" t="s">
        <v>179</v>
      </c>
      <c r="AW536" s="15" t="s">
        <v>30</v>
      </c>
      <c r="AX536" s="15" t="s">
        <v>81</v>
      </c>
      <c r="AY536" s="254" t="s">
        <v>172</v>
      </c>
    </row>
    <row r="537" spans="1:65" s="2" customFormat="1" ht="21.75" customHeight="1">
      <c r="A537" s="35"/>
      <c r="B537" s="36"/>
      <c r="C537" s="209" t="s">
        <v>489</v>
      </c>
      <c r="D537" s="209" t="s">
        <v>174</v>
      </c>
      <c r="E537" s="210" t="s">
        <v>682</v>
      </c>
      <c r="F537" s="211" t="s">
        <v>683</v>
      </c>
      <c r="G537" s="212" t="s">
        <v>245</v>
      </c>
      <c r="H537" s="213">
        <v>18.66</v>
      </c>
      <c r="I537" s="214"/>
      <c r="J537" s="215">
        <f>ROUND(I537*H537,2)</f>
        <v>0</v>
      </c>
      <c r="K537" s="211" t="s">
        <v>1</v>
      </c>
      <c r="L537" s="40"/>
      <c r="M537" s="216" t="s">
        <v>1</v>
      </c>
      <c r="N537" s="217" t="s">
        <v>38</v>
      </c>
      <c r="O537" s="72"/>
      <c r="P537" s="218">
        <f>O537*H537</f>
        <v>0</v>
      </c>
      <c r="Q537" s="218">
        <v>0</v>
      </c>
      <c r="R537" s="218">
        <f>Q537*H537</f>
        <v>0</v>
      </c>
      <c r="S537" s="218">
        <v>0</v>
      </c>
      <c r="T537" s="219">
        <f>S537*H537</f>
        <v>0</v>
      </c>
      <c r="U537" s="35"/>
      <c r="V537" s="35"/>
      <c r="W537" s="35"/>
      <c r="X537" s="35"/>
      <c r="Y537" s="35"/>
      <c r="Z537" s="35"/>
      <c r="AA537" s="35"/>
      <c r="AB537" s="35"/>
      <c r="AC537" s="35"/>
      <c r="AD537" s="35"/>
      <c r="AE537" s="35"/>
      <c r="AR537" s="220" t="s">
        <v>223</v>
      </c>
      <c r="AT537" s="220" t="s">
        <v>174</v>
      </c>
      <c r="AU537" s="220" t="s">
        <v>83</v>
      </c>
      <c r="AY537" s="18" t="s">
        <v>172</v>
      </c>
      <c r="BE537" s="221">
        <f>IF(N537="základní",J537,0)</f>
        <v>0</v>
      </c>
      <c r="BF537" s="221">
        <f>IF(N537="snížená",J537,0)</f>
        <v>0</v>
      </c>
      <c r="BG537" s="221">
        <f>IF(N537="zákl. přenesená",J537,0)</f>
        <v>0</v>
      </c>
      <c r="BH537" s="221">
        <f>IF(N537="sníž. přenesená",J537,0)</f>
        <v>0</v>
      </c>
      <c r="BI537" s="221">
        <f>IF(N537="nulová",J537,0)</f>
        <v>0</v>
      </c>
      <c r="BJ537" s="18" t="s">
        <v>81</v>
      </c>
      <c r="BK537" s="221">
        <f>ROUND(I537*H537,2)</f>
        <v>0</v>
      </c>
      <c r="BL537" s="18" t="s">
        <v>223</v>
      </c>
      <c r="BM537" s="220" t="s">
        <v>684</v>
      </c>
    </row>
    <row r="538" spans="1:65" s="13" customFormat="1">
      <c r="B538" s="222"/>
      <c r="C538" s="223"/>
      <c r="D538" s="224" t="s">
        <v>180</v>
      </c>
      <c r="E538" s="225" t="s">
        <v>1</v>
      </c>
      <c r="F538" s="226" t="s">
        <v>646</v>
      </c>
      <c r="G538" s="223"/>
      <c r="H538" s="225" t="s">
        <v>1</v>
      </c>
      <c r="I538" s="227"/>
      <c r="J538" s="223"/>
      <c r="K538" s="223"/>
      <c r="L538" s="228"/>
      <c r="M538" s="229"/>
      <c r="N538" s="230"/>
      <c r="O538" s="230"/>
      <c r="P538" s="230"/>
      <c r="Q538" s="230"/>
      <c r="R538" s="230"/>
      <c r="S538" s="230"/>
      <c r="T538" s="231"/>
      <c r="AT538" s="232" t="s">
        <v>180</v>
      </c>
      <c r="AU538" s="232" t="s">
        <v>83</v>
      </c>
      <c r="AV538" s="13" t="s">
        <v>81</v>
      </c>
      <c r="AW538" s="13" t="s">
        <v>30</v>
      </c>
      <c r="AX538" s="13" t="s">
        <v>73</v>
      </c>
      <c r="AY538" s="232" t="s">
        <v>172</v>
      </c>
    </row>
    <row r="539" spans="1:65" s="13" customFormat="1">
      <c r="B539" s="222"/>
      <c r="C539" s="223"/>
      <c r="D539" s="224" t="s">
        <v>180</v>
      </c>
      <c r="E539" s="225" t="s">
        <v>1</v>
      </c>
      <c r="F539" s="226" t="s">
        <v>447</v>
      </c>
      <c r="G539" s="223"/>
      <c r="H539" s="225" t="s">
        <v>1</v>
      </c>
      <c r="I539" s="227"/>
      <c r="J539" s="223"/>
      <c r="K539" s="223"/>
      <c r="L539" s="228"/>
      <c r="M539" s="229"/>
      <c r="N539" s="230"/>
      <c r="O539" s="230"/>
      <c r="P539" s="230"/>
      <c r="Q539" s="230"/>
      <c r="R539" s="230"/>
      <c r="S539" s="230"/>
      <c r="T539" s="231"/>
      <c r="AT539" s="232" t="s">
        <v>180</v>
      </c>
      <c r="AU539" s="232" t="s">
        <v>83</v>
      </c>
      <c r="AV539" s="13" t="s">
        <v>81</v>
      </c>
      <c r="AW539" s="13" t="s">
        <v>30</v>
      </c>
      <c r="AX539" s="13" t="s">
        <v>73</v>
      </c>
      <c r="AY539" s="232" t="s">
        <v>172</v>
      </c>
    </row>
    <row r="540" spans="1:65" s="14" customFormat="1">
      <c r="B540" s="233"/>
      <c r="C540" s="234"/>
      <c r="D540" s="224" t="s">
        <v>180</v>
      </c>
      <c r="E540" s="235" t="s">
        <v>1</v>
      </c>
      <c r="F540" s="236" t="s">
        <v>685</v>
      </c>
      <c r="G540" s="234"/>
      <c r="H540" s="237">
        <v>18.66</v>
      </c>
      <c r="I540" s="238"/>
      <c r="J540" s="234"/>
      <c r="K540" s="234"/>
      <c r="L540" s="239"/>
      <c r="M540" s="240"/>
      <c r="N540" s="241"/>
      <c r="O540" s="241"/>
      <c r="P540" s="241"/>
      <c r="Q540" s="241"/>
      <c r="R540" s="241"/>
      <c r="S540" s="241"/>
      <c r="T540" s="242"/>
      <c r="AT540" s="243" t="s">
        <v>180</v>
      </c>
      <c r="AU540" s="243" t="s">
        <v>83</v>
      </c>
      <c r="AV540" s="14" t="s">
        <v>83</v>
      </c>
      <c r="AW540" s="14" t="s">
        <v>30</v>
      </c>
      <c r="AX540" s="14" t="s">
        <v>73</v>
      </c>
      <c r="AY540" s="243" t="s">
        <v>172</v>
      </c>
    </row>
    <row r="541" spans="1:65" s="15" customFormat="1">
      <c r="B541" s="244"/>
      <c r="C541" s="245"/>
      <c r="D541" s="224" t="s">
        <v>180</v>
      </c>
      <c r="E541" s="246" t="s">
        <v>1</v>
      </c>
      <c r="F541" s="247" t="s">
        <v>186</v>
      </c>
      <c r="G541" s="245"/>
      <c r="H541" s="248">
        <v>18.66</v>
      </c>
      <c r="I541" s="249"/>
      <c r="J541" s="245"/>
      <c r="K541" s="245"/>
      <c r="L541" s="250"/>
      <c r="M541" s="251"/>
      <c r="N541" s="252"/>
      <c r="O541" s="252"/>
      <c r="P541" s="252"/>
      <c r="Q541" s="252"/>
      <c r="R541" s="252"/>
      <c r="S541" s="252"/>
      <c r="T541" s="253"/>
      <c r="AT541" s="254" t="s">
        <v>180</v>
      </c>
      <c r="AU541" s="254" t="s">
        <v>83</v>
      </c>
      <c r="AV541" s="15" t="s">
        <v>179</v>
      </c>
      <c r="AW541" s="15" t="s">
        <v>30</v>
      </c>
      <c r="AX541" s="15" t="s">
        <v>81</v>
      </c>
      <c r="AY541" s="254" t="s">
        <v>172</v>
      </c>
    </row>
    <row r="542" spans="1:65" s="2" customFormat="1" ht="21.75" customHeight="1">
      <c r="A542" s="35"/>
      <c r="B542" s="36"/>
      <c r="C542" s="209" t="s">
        <v>686</v>
      </c>
      <c r="D542" s="209" t="s">
        <v>174</v>
      </c>
      <c r="E542" s="210" t="s">
        <v>687</v>
      </c>
      <c r="F542" s="211" t="s">
        <v>688</v>
      </c>
      <c r="G542" s="212" t="s">
        <v>222</v>
      </c>
      <c r="H542" s="213">
        <v>0.83199999999999996</v>
      </c>
      <c r="I542" s="214"/>
      <c r="J542" s="215">
        <f>ROUND(I542*H542,2)</f>
        <v>0</v>
      </c>
      <c r="K542" s="211" t="s">
        <v>178</v>
      </c>
      <c r="L542" s="40"/>
      <c r="M542" s="216" t="s">
        <v>1</v>
      </c>
      <c r="N542" s="217" t="s">
        <v>38</v>
      </c>
      <c r="O542" s="72"/>
      <c r="P542" s="218">
        <f>O542*H542</f>
        <v>0</v>
      </c>
      <c r="Q542" s="218">
        <v>0</v>
      </c>
      <c r="R542" s="218">
        <f>Q542*H542</f>
        <v>0</v>
      </c>
      <c r="S542" s="218">
        <v>0</v>
      </c>
      <c r="T542" s="219">
        <f>S542*H542</f>
        <v>0</v>
      </c>
      <c r="U542" s="35"/>
      <c r="V542" s="35"/>
      <c r="W542" s="35"/>
      <c r="X542" s="35"/>
      <c r="Y542" s="35"/>
      <c r="Z542" s="35"/>
      <c r="AA542" s="35"/>
      <c r="AB542" s="35"/>
      <c r="AC542" s="35"/>
      <c r="AD542" s="35"/>
      <c r="AE542" s="35"/>
      <c r="AR542" s="220" t="s">
        <v>223</v>
      </c>
      <c r="AT542" s="220" t="s">
        <v>174</v>
      </c>
      <c r="AU542" s="220" t="s">
        <v>83</v>
      </c>
      <c r="AY542" s="18" t="s">
        <v>172</v>
      </c>
      <c r="BE542" s="221">
        <f>IF(N542="základní",J542,0)</f>
        <v>0</v>
      </c>
      <c r="BF542" s="221">
        <f>IF(N542="snížená",J542,0)</f>
        <v>0</v>
      </c>
      <c r="BG542" s="221">
        <f>IF(N542="zákl. přenesená",J542,0)</f>
        <v>0</v>
      </c>
      <c r="BH542" s="221">
        <f>IF(N542="sníž. přenesená",J542,0)</f>
        <v>0</v>
      </c>
      <c r="BI542" s="221">
        <f>IF(N542="nulová",J542,0)</f>
        <v>0</v>
      </c>
      <c r="BJ542" s="18" t="s">
        <v>81</v>
      </c>
      <c r="BK542" s="221">
        <f>ROUND(I542*H542,2)</f>
        <v>0</v>
      </c>
      <c r="BL542" s="18" t="s">
        <v>223</v>
      </c>
      <c r="BM542" s="220" t="s">
        <v>689</v>
      </c>
    </row>
    <row r="543" spans="1:65" s="12" customFormat="1" ht="22.9" customHeight="1">
      <c r="B543" s="193"/>
      <c r="C543" s="194"/>
      <c r="D543" s="195" t="s">
        <v>72</v>
      </c>
      <c r="E543" s="207" t="s">
        <v>690</v>
      </c>
      <c r="F543" s="207" t="s">
        <v>691</v>
      </c>
      <c r="G543" s="194"/>
      <c r="H543" s="194"/>
      <c r="I543" s="197"/>
      <c r="J543" s="208">
        <f>BK543</f>
        <v>0</v>
      </c>
      <c r="K543" s="194"/>
      <c r="L543" s="199"/>
      <c r="M543" s="200"/>
      <c r="N543" s="201"/>
      <c r="O543" s="201"/>
      <c r="P543" s="202">
        <f>SUM(P544:P592)</f>
        <v>0</v>
      </c>
      <c r="Q543" s="201"/>
      <c r="R543" s="202">
        <f>SUM(R544:R592)</f>
        <v>0.30615320000000001</v>
      </c>
      <c r="S543" s="201"/>
      <c r="T543" s="203">
        <f>SUM(T544:T592)</f>
        <v>0</v>
      </c>
      <c r="AR543" s="204" t="s">
        <v>83</v>
      </c>
      <c r="AT543" s="205" t="s">
        <v>72</v>
      </c>
      <c r="AU543" s="205" t="s">
        <v>81</v>
      </c>
      <c r="AY543" s="204" t="s">
        <v>172</v>
      </c>
      <c r="BK543" s="206">
        <f>SUM(BK544:BK592)</f>
        <v>0</v>
      </c>
    </row>
    <row r="544" spans="1:65" s="2" customFormat="1" ht="33" customHeight="1">
      <c r="A544" s="35"/>
      <c r="B544" s="36"/>
      <c r="C544" s="209" t="s">
        <v>514</v>
      </c>
      <c r="D544" s="209" t="s">
        <v>174</v>
      </c>
      <c r="E544" s="210" t="s">
        <v>692</v>
      </c>
      <c r="F544" s="211" t="s">
        <v>693</v>
      </c>
      <c r="G544" s="212" t="s">
        <v>245</v>
      </c>
      <c r="H544" s="213">
        <v>15.6</v>
      </c>
      <c r="I544" s="214"/>
      <c r="J544" s="215">
        <f>ROUND(I544*H544,2)</f>
        <v>0</v>
      </c>
      <c r="K544" s="211" t="s">
        <v>178</v>
      </c>
      <c r="L544" s="40"/>
      <c r="M544" s="216" t="s">
        <v>1</v>
      </c>
      <c r="N544" s="217" t="s">
        <v>38</v>
      </c>
      <c r="O544" s="72"/>
      <c r="P544" s="218">
        <f>O544*H544</f>
        <v>0</v>
      </c>
      <c r="Q544" s="218">
        <v>6.0600000000000003E-3</v>
      </c>
      <c r="R544" s="218">
        <f>Q544*H544</f>
        <v>9.4536000000000009E-2</v>
      </c>
      <c r="S544" s="218">
        <v>0</v>
      </c>
      <c r="T544" s="219">
        <f>S544*H544</f>
        <v>0</v>
      </c>
      <c r="U544" s="35"/>
      <c r="V544" s="35"/>
      <c r="W544" s="35"/>
      <c r="X544" s="35"/>
      <c r="Y544" s="35"/>
      <c r="Z544" s="35"/>
      <c r="AA544" s="35"/>
      <c r="AB544" s="35"/>
      <c r="AC544" s="35"/>
      <c r="AD544" s="35"/>
      <c r="AE544" s="35"/>
      <c r="AR544" s="220" t="s">
        <v>223</v>
      </c>
      <c r="AT544" s="220" t="s">
        <v>174</v>
      </c>
      <c r="AU544" s="220" t="s">
        <v>83</v>
      </c>
      <c r="AY544" s="18" t="s">
        <v>172</v>
      </c>
      <c r="BE544" s="221">
        <f>IF(N544="základní",J544,0)</f>
        <v>0</v>
      </c>
      <c r="BF544" s="221">
        <f>IF(N544="snížená",J544,0)</f>
        <v>0</v>
      </c>
      <c r="BG544" s="221">
        <f>IF(N544="zákl. přenesená",J544,0)</f>
        <v>0</v>
      </c>
      <c r="BH544" s="221">
        <f>IF(N544="sníž. přenesená",J544,0)</f>
        <v>0</v>
      </c>
      <c r="BI544" s="221">
        <f>IF(N544="nulová",J544,0)</f>
        <v>0</v>
      </c>
      <c r="BJ544" s="18" t="s">
        <v>81</v>
      </c>
      <c r="BK544" s="221">
        <f>ROUND(I544*H544,2)</f>
        <v>0</v>
      </c>
      <c r="BL544" s="18" t="s">
        <v>223</v>
      </c>
      <c r="BM544" s="220" t="s">
        <v>694</v>
      </c>
    </row>
    <row r="545" spans="1:65" s="13" customFormat="1">
      <c r="B545" s="222"/>
      <c r="C545" s="223"/>
      <c r="D545" s="224" t="s">
        <v>180</v>
      </c>
      <c r="E545" s="225" t="s">
        <v>1</v>
      </c>
      <c r="F545" s="226" t="s">
        <v>387</v>
      </c>
      <c r="G545" s="223"/>
      <c r="H545" s="225" t="s">
        <v>1</v>
      </c>
      <c r="I545" s="227"/>
      <c r="J545" s="223"/>
      <c r="K545" s="223"/>
      <c r="L545" s="228"/>
      <c r="M545" s="229"/>
      <c r="N545" s="230"/>
      <c r="O545" s="230"/>
      <c r="P545" s="230"/>
      <c r="Q545" s="230"/>
      <c r="R545" s="230"/>
      <c r="S545" s="230"/>
      <c r="T545" s="231"/>
      <c r="AT545" s="232" t="s">
        <v>180</v>
      </c>
      <c r="AU545" s="232" t="s">
        <v>83</v>
      </c>
      <c r="AV545" s="13" t="s">
        <v>81</v>
      </c>
      <c r="AW545" s="13" t="s">
        <v>30</v>
      </c>
      <c r="AX545" s="13" t="s">
        <v>73</v>
      </c>
      <c r="AY545" s="232" t="s">
        <v>172</v>
      </c>
    </row>
    <row r="546" spans="1:65" s="14" customFormat="1">
      <c r="B546" s="233"/>
      <c r="C546" s="234"/>
      <c r="D546" s="224" t="s">
        <v>180</v>
      </c>
      <c r="E546" s="235" t="s">
        <v>1</v>
      </c>
      <c r="F546" s="236" t="s">
        <v>695</v>
      </c>
      <c r="G546" s="234"/>
      <c r="H546" s="237">
        <v>15.6</v>
      </c>
      <c r="I546" s="238"/>
      <c r="J546" s="234"/>
      <c r="K546" s="234"/>
      <c r="L546" s="239"/>
      <c r="M546" s="240"/>
      <c r="N546" s="241"/>
      <c r="O546" s="241"/>
      <c r="P546" s="241"/>
      <c r="Q546" s="241"/>
      <c r="R546" s="241"/>
      <c r="S546" s="241"/>
      <c r="T546" s="242"/>
      <c r="AT546" s="243" t="s">
        <v>180</v>
      </c>
      <c r="AU546" s="243" t="s">
        <v>83</v>
      </c>
      <c r="AV546" s="14" t="s">
        <v>83</v>
      </c>
      <c r="AW546" s="14" t="s">
        <v>30</v>
      </c>
      <c r="AX546" s="14" t="s">
        <v>73</v>
      </c>
      <c r="AY546" s="243" t="s">
        <v>172</v>
      </c>
    </row>
    <row r="547" spans="1:65" s="15" customFormat="1">
      <c r="B547" s="244"/>
      <c r="C547" s="245"/>
      <c r="D547" s="224" t="s">
        <v>180</v>
      </c>
      <c r="E547" s="246" t="s">
        <v>1</v>
      </c>
      <c r="F547" s="247" t="s">
        <v>186</v>
      </c>
      <c r="G547" s="245"/>
      <c r="H547" s="248">
        <v>15.6</v>
      </c>
      <c r="I547" s="249"/>
      <c r="J547" s="245"/>
      <c r="K547" s="245"/>
      <c r="L547" s="250"/>
      <c r="M547" s="251"/>
      <c r="N547" s="252"/>
      <c r="O547" s="252"/>
      <c r="P547" s="252"/>
      <c r="Q547" s="252"/>
      <c r="R547" s="252"/>
      <c r="S547" s="252"/>
      <c r="T547" s="253"/>
      <c r="AT547" s="254" t="s">
        <v>180</v>
      </c>
      <c r="AU547" s="254" t="s">
        <v>83</v>
      </c>
      <c r="AV547" s="15" t="s">
        <v>179</v>
      </c>
      <c r="AW547" s="15" t="s">
        <v>30</v>
      </c>
      <c r="AX547" s="15" t="s">
        <v>81</v>
      </c>
      <c r="AY547" s="254" t="s">
        <v>172</v>
      </c>
    </row>
    <row r="548" spans="1:65" s="2" customFormat="1" ht="21.75" customHeight="1">
      <c r="A548" s="35"/>
      <c r="B548" s="36"/>
      <c r="C548" s="255" t="s">
        <v>696</v>
      </c>
      <c r="D548" s="255" t="s">
        <v>358</v>
      </c>
      <c r="E548" s="256" t="s">
        <v>415</v>
      </c>
      <c r="F548" s="257" t="s">
        <v>416</v>
      </c>
      <c r="G548" s="258" t="s">
        <v>245</v>
      </c>
      <c r="H548" s="259">
        <v>17.16</v>
      </c>
      <c r="I548" s="260"/>
      <c r="J548" s="261">
        <f>ROUND(I548*H548,2)</f>
        <v>0</v>
      </c>
      <c r="K548" s="257" t="s">
        <v>178</v>
      </c>
      <c r="L548" s="262"/>
      <c r="M548" s="263" t="s">
        <v>1</v>
      </c>
      <c r="N548" s="264" t="s">
        <v>38</v>
      </c>
      <c r="O548" s="72"/>
      <c r="P548" s="218">
        <f>O548*H548</f>
        <v>0</v>
      </c>
      <c r="Q548" s="218">
        <v>3.5999999999999999E-3</v>
      </c>
      <c r="R548" s="218">
        <f>Q548*H548</f>
        <v>6.1775999999999998E-2</v>
      </c>
      <c r="S548" s="218">
        <v>0</v>
      </c>
      <c r="T548" s="219">
        <f>S548*H548</f>
        <v>0</v>
      </c>
      <c r="U548" s="35"/>
      <c r="V548" s="35"/>
      <c r="W548" s="35"/>
      <c r="X548" s="35"/>
      <c r="Y548" s="35"/>
      <c r="Z548" s="35"/>
      <c r="AA548" s="35"/>
      <c r="AB548" s="35"/>
      <c r="AC548" s="35"/>
      <c r="AD548" s="35"/>
      <c r="AE548" s="35"/>
      <c r="AR548" s="220" t="s">
        <v>264</v>
      </c>
      <c r="AT548" s="220" t="s">
        <v>358</v>
      </c>
      <c r="AU548" s="220" t="s">
        <v>83</v>
      </c>
      <c r="AY548" s="18" t="s">
        <v>172</v>
      </c>
      <c r="BE548" s="221">
        <f>IF(N548="základní",J548,0)</f>
        <v>0</v>
      </c>
      <c r="BF548" s="221">
        <f>IF(N548="snížená",J548,0)</f>
        <v>0</v>
      </c>
      <c r="BG548" s="221">
        <f>IF(N548="zákl. přenesená",J548,0)</f>
        <v>0</v>
      </c>
      <c r="BH548" s="221">
        <f>IF(N548="sníž. přenesená",J548,0)</f>
        <v>0</v>
      </c>
      <c r="BI548" s="221">
        <f>IF(N548="nulová",J548,0)</f>
        <v>0</v>
      </c>
      <c r="BJ548" s="18" t="s">
        <v>81</v>
      </c>
      <c r="BK548" s="221">
        <f>ROUND(I548*H548,2)</f>
        <v>0</v>
      </c>
      <c r="BL548" s="18" t="s">
        <v>223</v>
      </c>
      <c r="BM548" s="220" t="s">
        <v>697</v>
      </c>
    </row>
    <row r="549" spans="1:65" s="13" customFormat="1">
      <c r="B549" s="222"/>
      <c r="C549" s="223"/>
      <c r="D549" s="224" t="s">
        <v>180</v>
      </c>
      <c r="E549" s="225" t="s">
        <v>1</v>
      </c>
      <c r="F549" s="226" t="s">
        <v>387</v>
      </c>
      <c r="G549" s="223"/>
      <c r="H549" s="225" t="s">
        <v>1</v>
      </c>
      <c r="I549" s="227"/>
      <c r="J549" s="223"/>
      <c r="K549" s="223"/>
      <c r="L549" s="228"/>
      <c r="M549" s="229"/>
      <c r="N549" s="230"/>
      <c r="O549" s="230"/>
      <c r="P549" s="230"/>
      <c r="Q549" s="230"/>
      <c r="R549" s="230"/>
      <c r="S549" s="230"/>
      <c r="T549" s="231"/>
      <c r="AT549" s="232" t="s">
        <v>180</v>
      </c>
      <c r="AU549" s="232" t="s">
        <v>83</v>
      </c>
      <c r="AV549" s="13" t="s">
        <v>81</v>
      </c>
      <c r="AW549" s="13" t="s">
        <v>30</v>
      </c>
      <c r="AX549" s="13" t="s">
        <v>73</v>
      </c>
      <c r="AY549" s="232" t="s">
        <v>172</v>
      </c>
    </row>
    <row r="550" spans="1:65" s="14" customFormat="1">
      <c r="B550" s="233"/>
      <c r="C550" s="234"/>
      <c r="D550" s="224" t="s">
        <v>180</v>
      </c>
      <c r="E550" s="235" t="s">
        <v>1</v>
      </c>
      <c r="F550" s="236" t="s">
        <v>698</v>
      </c>
      <c r="G550" s="234"/>
      <c r="H550" s="237">
        <v>17.16</v>
      </c>
      <c r="I550" s="238"/>
      <c r="J550" s="234"/>
      <c r="K550" s="234"/>
      <c r="L550" s="239"/>
      <c r="M550" s="240"/>
      <c r="N550" s="241"/>
      <c r="O550" s="241"/>
      <c r="P550" s="241"/>
      <c r="Q550" s="241"/>
      <c r="R550" s="241"/>
      <c r="S550" s="241"/>
      <c r="T550" s="242"/>
      <c r="AT550" s="243" t="s">
        <v>180</v>
      </c>
      <c r="AU550" s="243" t="s">
        <v>83</v>
      </c>
      <c r="AV550" s="14" t="s">
        <v>83</v>
      </c>
      <c r="AW550" s="14" t="s">
        <v>30</v>
      </c>
      <c r="AX550" s="14" t="s">
        <v>73</v>
      </c>
      <c r="AY550" s="243" t="s">
        <v>172</v>
      </c>
    </row>
    <row r="551" spans="1:65" s="15" customFormat="1">
      <c r="B551" s="244"/>
      <c r="C551" s="245"/>
      <c r="D551" s="224" t="s">
        <v>180</v>
      </c>
      <c r="E551" s="246" t="s">
        <v>1</v>
      </c>
      <c r="F551" s="247" t="s">
        <v>186</v>
      </c>
      <c r="G551" s="245"/>
      <c r="H551" s="248">
        <v>17.16</v>
      </c>
      <c r="I551" s="249"/>
      <c r="J551" s="245"/>
      <c r="K551" s="245"/>
      <c r="L551" s="250"/>
      <c r="M551" s="251"/>
      <c r="N551" s="252"/>
      <c r="O551" s="252"/>
      <c r="P551" s="252"/>
      <c r="Q551" s="252"/>
      <c r="R551" s="252"/>
      <c r="S551" s="252"/>
      <c r="T551" s="253"/>
      <c r="AT551" s="254" t="s">
        <v>180</v>
      </c>
      <c r="AU551" s="254" t="s">
        <v>83</v>
      </c>
      <c r="AV551" s="15" t="s">
        <v>179</v>
      </c>
      <c r="AW551" s="15" t="s">
        <v>30</v>
      </c>
      <c r="AX551" s="15" t="s">
        <v>81</v>
      </c>
      <c r="AY551" s="254" t="s">
        <v>172</v>
      </c>
    </row>
    <row r="552" spans="1:65" s="2" customFormat="1" ht="21.75" customHeight="1">
      <c r="A552" s="35"/>
      <c r="B552" s="36"/>
      <c r="C552" s="209" t="s">
        <v>699</v>
      </c>
      <c r="D552" s="209" t="s">
        <v>174</v>
      </c>
      <c r="E552" s="210" t="s">
        <v>700</v>
      </c>
      <c r="F552" s="211" t="s">
        <v>701</v>
      </c>
      <c r="G552" s="212" t="s">
        <v>245</v>
      </c>
      <c r="H552" s="213">
        <v>10.528</v>
      </c>
      <c r="I552" s="214"/>
      <c r="J552" s="215">
        <f>ROUND(I552*H552,2)</f>
        <v>0</v>
      </c>
      <c r="K552" s="211" t="s">
        <v>178</v>
      </c>
      <c r="L552" s="40"/>
      <c r="M552" s="216" t="s">
        <v>1</v>
      </c>
      <c r="N552" s="217" t="s">
        <v>38</v>
      </c>
      <c r="O552" s="72"/>
      <c r="P552" s="218">
        <f>O552*H552</f>
        <v>0</v>
      </c>
      <c r="Q552" s="218">
        <v>0</v>
      </c>
      <c r="R552" s="218">
        <f>Q552*H552</f>
        <v>0</v>
      </c>
      <c r="S552" s="218">
        <v>0</v>
      </c>
      <c r="T552" s="219">
        <f>S552*H552</f>
        <v>0</v>
      </c>
      <c r="U552" s="35"/>
      <c r="V552" s="35"/>
      <c r="W552" s="35"/>
      <c r="X552" s="35"/>
      <c r="Y552" s="35"/>
      <c r="Z552" s="35"/>
      <c r="AA552" s="35"/>
      <c r="AB552" s="35"/>
      <c r="AC552" s="35"/>
      <c r="AD552" s="35"/>
      <c r="AE552" s="35"/>
      <c r="AR552" s="220" t="s">
        <v>223</v>
      </c>
      <c r="AT552" s="220" t="s">
        <v>174</v>
      </c>
      <c r="AU552" s="220" t="s">
        <v>83</v>
      </c>
      <c r="AY552" s="18" t="s">
        <v>172</v>
      </c>
      <c r="BE552" s="221">
        <f>IF(N552="základní",J552,0)</f>
        <v>0</v>
      </c>
      <c r="BF552" s="221">
        <f>IF(N552="snížená",J552,0)</f>
        <v>0</v>
      </c>
      <c r="BG552" s="221">
        <f>IF(N552="zákl. přenesená",J552,0)</f>
        <v>0</v>
      </c>
      <c r="BH552" s="221">
        <f>IF(N552="sníž. přenesená",J552,0)</f>
        <v>0</v>
      </c>
      <c r="BI552" s="221">
        <f>IF(N552="nulová",J552,0)</f>
        <v>0</v>
      </c>
      <c r="BJ552" s="18" t="s">
        <v>81</v>
      </c>
      <c r="BK552" s="221">
        <f>ROUND(I552*H552,2)</f>
        <v>0</v>
      </c>
      <c r="BL552" s="18" t="s">
        <v>223</v>
      </c>
      <c r="BM552" s="220" t="s">
        <v>702</v>
      </c>
    </row>
    <row r="553" spans="1:65" s="13" customFormat="1">
      <c r="B553" s="222"/>
      <c r="C553" s="223"/>
      <c r="D553" s="224" t="s">
        <v>180</v>
      </c>
      <c r="E553" s="225" t="s">
        <v>1</v>
      </c>
      <c r="F553" s="226" t="s">
        <v>235</v>
      </c>
      <c r="G553" s="223"/>
      <c r="H553" s="225" t="s">
        <v>1</v>
      </c>
      <c r="I553" s="227"/>
      <c r="J553" s="223"/>
      <c r="K553" s="223"/>
      <c r="L553" s="228"/>
      <c r="M553" s="229"/>
      <c r="N553" s="230"/>
      <c r="O553" s="230"/>
      <c r="P553" s="230"/>
      <c r="Q553" s="230"/>
      <c r="R553" s="230"/>
      <c r="S553" s="230"/>
      <c r="T553" s="231"/>
      <c r="AT553" s="232" t="s">
        <v>180</v>
      </c>
      <c r="AU553" s="232" t="s">
        <v>83</v>
      </c>
      <c r="AV553" s="13" t="s">
        <v>81</v>
      </c>
      <c r="AW553" s="13" t="s">
        <v>30</v>
      </c>
      <c r="AX553" s="13" t="s">
        <v>73</v>
      </c>
      <c r="AY553" s="232" t="s">
        <v>172</v>
      </c>
    </row>
    <row r="554" spans="1:65" s="14" customFormat="1">
      <c r="B554" s="233"/>
      <c r="C554" s="234"/>
      <c r="D554" s="224" t="s">
        <v>180</v>
      </c>
      <c r="E554" s="235" t="s">
        <v>1</v>
      </c>
      <c r="F554" s="236" t="s">
        <v>703</v>
      </c>
      <c r="G554" s="234"/>
      <c r="H554" s="237">
        <v>10.528</v>
      </c>
      <c r="I554" s="238"/>
      <c r="J554" s="234"/>
      <c r="K554" s="234"/>
      <c r="L554" s="239"/>
      <c r="M554" s="240"/>
      <c r="N554" s="241"/>
      <c r="O554" s="241"/>
      <c r="P554" s="241"/>
      <c r="Q554" s="241"/>
      <c r="R554" s="241"/>
      <c r="S554" s="241"/>
      <c r="T554" s="242"/>
      <c r="AT554" s="243" t="s">
        <v>180</v>
      </c>
      <c r="AU554" s="243" t="s">
        <v>83</v>
      </c>
      <c r="AV554" s="14" t="s">
        <v>83</v>
      </c>
      <c r="AW554" s="14" t="s">
        <v>30</v>
      </c>
      <c r="AX554" s="14" t="s">
        <v>73</v>
      </c>
      <c r="AY554" s="243" t="s">
        <v>172</v>
      </c>
    </row>
    <row r="555" spans="1:65" s="15" customFormat="1">
      <c r="B555" s="244"/>
      <c r="C555" s="245"/>
      <c r="D555" s="224" t="s">
        <v>180</v>
      </c>
      <c r="E555" s="246" t="s">
        <v>1</v>
      </c>
      <c r="F555" s="247" t="s">
        <v>186</v>
      </c>
      <c r="G555" s="245"/>
      <c r="H555" s="248">
        <v>10.528</v>
      </c>
      <c r="I555" s="249"/>
      <c r="J555" s="245"/>
      <c r="K555" s="245"/>
      <c r="L555" s="250"/>
      <c r="M555" s="251"/>
      <c r="N555" s="252"/>
      <c r="O555" s="252"/>
      <c r="P555" s="252"/>
      <c r="Q555" s="252"/>
      <c r="R555" s="252"/>
      <c r="S555" s="252"/>
      <c r="T555" s="253"/>
      <c r="AT555" s="254" t="s">
        <v>180</v>
      </c>
      <c r="AU555" s="254" t="s">
        <v>83</v>
      </c>
      <c r="AV555" s="15" t="s">
        <v>179</v>
      </c>
      <c r="AW555" s="15" t="s">
        <v>30</v>
      </c>
      <c r="AX555" s="15" t="s">
        <v>81</v>
      </c>
      <c r="AY555" s="254" t="s">
        <v>172</v>
      </c>
    </row>
    <row r="556" spans="1:65" s="2" customFormat="1" ht="21.75" customHeight="1">
      <c r="A556" s="35"/>
      <c r="B556" s="36"/>
      <c r="C556" s="255" t="s">
        <v>704</v>
      </c>
      <c r="D556" s="255" t="s">
        <v>358</v>
      </c>
      <c r="E556" s="256" t="s">
        <v>705</v>
      </c>
      <c r="F556" s="257" t="s">
        <v>706</v>
      </c>
      <c r="G556" s="258" t="s">
        <v>245</v>
      </c>
      <c r="H556" s="259">
        <v>11.054</v>
      </c>
      <c r="I556" s="260"/>
      <c r="J556" s="261">
        <f>ROUND(I556*H556,2)</f>
        <v>0</v>
      </c>
      <c r="K556" s="257" t="s">
        <v>178</v>
      </c>
      <c r="L556" s="262"/>
      <c r="M556" s="263" t="s">
        <v>1</v>
      </c>
      <c r="N556" s="264" t="s">
        <v>38</v>
      </c>
      <c r="O556" s="72"/>
      <c r="P556" s="218">
        <f>O556*H556</f>
        <v>0</v>
      </c>
      <c r="Q556" s="218">
        <v>1.1999999999999999E-3</v>
      </c>
      <c r="R556" s="218">
        <f>Q556*H556</f>
        <v>1.3264799999999998E-2</v>
      </c>
      <c r="S556" s="218">
        <v>0</v>
      </c>
      <c r="T556" s="219">
        <f>S556*H556</f>
        <v>0</v>
      </c>
      <c r="U556" s="35"/>
      <c r="V556" s="35"/>
      <c r="W556" s="35"/>
      <c r="X556" s="35"/>
      <c r="Y556" s="35"/>
      <c r="Z556" s="35"/>
      <c r="AA556" s="35"/>
      <c r="AB556" s="35"/>
      <c r="AC556" s="35"/>
      <c r="AD556" s="35"/>
      <c r="AE556" s="35"/>
      <c r="AR556" s="220" t="s">
        <v>264</v>
      </c>
      <c r="AT556" s="220" t="s">
        <v>358</v>
      </c>
      <c r="AU556" s="220" t="s">
        <v>83</v>
      </c>
      <c r="AY556" s="18" t="s">
        <v>172</v>
      </c>
      <c r="BE556" s="221">
        <f>IF(N556="základní",J556,0)</f>
        <v>0</v>
      </c>
      <c r="BF556" s="221">
        <f>IF(N556="snížená",J556,0)</f>
        <v>0</v>
      </c>
      <c r="BG556" s="221">
        <f>IF(N556="zákl. přenesená",J556,0)</f>
        <v>0</v>
      </c>
      <c r="BH556" s="221">
        <f>IF(N556="sníž. přenesená",J556,0)</f>
        <v>0</v>
      </c>
      <c r="BI556" s="221">
        <f>IF(N556="nulová",J556,0)</f>
        <v>0</v>
      </c>
      <c r="BJ556" s="18" t="s">
        <v>81</v>
      </c>
      <c r="BK556" s="221">
        <f>ROUND(I556*H556,2)</f>
        <v>0</v>
      </c>
      <c r="BL556" s="18" t="s">
        <v>223</v>
      </c>
      <c r="BM556" s="220" t="s">
        <v>707</v>
      </c>
    </row>
    <row r="557" spans="1:65" s="13" customFormat="1">
      <c r="B557" s="222"/>
      <c r="C557" s="223"/>
      <c r="D557" s="224" t="s">
        <v>180</v>
      </c>
      <c r="E557" s="225" t="s">
        <v>1</v>
      </c>
      <c r="F557" s="226" t="s">
        <v>235</v>
      </c>
      <c r="G557" s="223"/>
      <c r="H557" s="225" t="s">
        <v>1</v>
      </c>
      <c r="I557" s="227"/>
      <c r="J557" s="223"/>
      <c r="K557" s="223"/>
      <c r="L557" s="228"/>
      <c r="M557" s="229"/>
      <c r="N557" s="230"/>
      <c r="O557" s="230"/>
      <c r="P557" s="230"/>
      <c r="Q557" s="230"/>
      <c r="R557" s="230"/>
      <c r="S557" s="230"/>
      <c r="T557" s="231"/>
      <c r="AT557" s="232" t="s">
        <v>180</v>
      </c>
      <c r="AU557" s="232" t="s">
        <v>83</v>
      </c>
      <c r="AV557" s="13" t="s">
        <v>81</v>
      </c>
      <c r="AW557" s="13" t="s">
        <v>30</v>
      </c>
      <c r="AX557" s="13" t="s">
        <v>73</v>
      </c>
      <c r="AY557" s="232" t="s">
        <v>172</v>
      </c>
    </row>
    <row r="558" spans="1:65" s="14" customFormat="1">
      <c r="B558" s="233"/>
      <c r="C558" s="234"/>
      <c r="D558" s="224" t="s">
        <v>180</v>
      </c>
      <c r="E558" s="235" t="s">
        <v>1</v>
      </c>
      <c r="F558" s="236" t="s">
        <v>708</v>
      </c>
      <c r="G558" s="234"/>
      <c r="H558" s="237">
        <v>11.054</v>
      </c>
      <c r="I558" s="238"/>
      <c r="J558" s="234"/>
      <c r="K558" s="234"/>
      <c r="L558" s="239"/>
      <c r="M558" s="240"/>
      <c r="N558" s="241"/>
      <c r="O558" s="241"/>
      <c r="P558" s="241"/>
      <c r="Q558" s="241"/>
      <c r="R558" s="241"/>
      <c r="S558" s="241"/>
      <c r="T558" s="242"/>
      <c r="AT558" s="243" t="s">
        <v>180</v>
      </c>
      <c r="AU558" s="243" t="s">
        <v>83</v>
      </c>
      <c r="AV558" s="14" t="s">
        <v>83</v>
      </c>
      <c r="AW558" s="14" t="s">
        <v>30</v>
      </c>
      <c r="AX558" s="14" t="s">
        <v>73</v>
      </c>
      <c r="AY558" s="243" t="s">
        <v>172</v>
      </c>
    </row>
    <row r="559" spans="1:65" s="15" customFormat="1">
      <c r="B559" s="244"/>
      <c r="C559" s="245"/>
      <c r="D559" s="224" t="s">
        <v>180</v>
      </c>
      <c r="E559" s="246" t="s">
        <v>1</v>
      </c>
      <c r="F559" s="247" t="s">
        <v>186</v>
      </c>
      <c r="G559" s="245"/>
      <c r="H559" s="248">
        <v>11.054</v>
      </c>
      <c r="I559" s="249"/>
      <c r="J559" s="245"/>
      <c r="K559" s="245"/>
      <c r="L559" s="250"/>
      <c r="M559" s="251"/>
      <c r="N559" s="252"/>
      <c r="O559" s="252"/>
      <c r="P559" s="252"/>
      <c r="Q559" s="252"/>
      <c r="R559" s="252"/>
      <c r="S559" s="252"/>
      <c r="T559" s="253"/>
      <c r="AT559" s="254" t="s">
        <v>180</v>
      </c>
      <c r="AU559" s="254" t="s">
        <v>83</v>
      </c>
      <c r="AV559" s="15" t="s">
        <v>179</v>
      </c>
      <c r="AW559" s="15" t="s">
        <v>30</v>
      </c>
      <c r="AX559" s="15" t="s">
        <v>81</v>
      </c>
      <c r="AY559" s="254" t="s">
        <v>172</v>
      </c>
    </row>
    <row r="560" spans="1:65" s="2" customFormat="1" ht="21.75" customHeight="1">
      <c r="A560" s="35"/>
      <c r="B560" s="36"/>
      <c r="C560" s="209" t="s">
        <v>709</v>
      </c>
      <c r="D560" s="209" t="s">
        <v>174</v>
      </c>
      <c r="E560" s="210" t="s">
        <v>710</v>
      </c>
      <c r="F560" s="211" t="s">
        <v>711</v>
      </c>
      <c r="G560" s="212" t="s">
        <v>195</v>
      </c>
      <c r="H560" s="213">
        <v>27.24</v>
      </c>
      <c r="I560" s="214"/>
      <c r="J560" s="215">
        <f>ROUND(I560*H560,2)</f>
        <v>0</v>
      </c>
      <c r="K560" s="211" t="s">
        <v>178</v>
      </c>
      <c r="L560" s="40"/>
      <c r="M560" s="216" t="s">
        <v>1</v>
      </c>
      <c r="N560" s="217" t="s">
        <v>38</v>
      </c>
      <c r="O560" s="72"/>
      <c r="P560" s="218">
        <f>O560*H560</f>
        <v>0</v>
      </c>
      <c r="Q560" s="218">
        <v>0</v>
      </c>
      <c r="R560" s="218">
        <f>Q560*H560</f>
        <v>0</v>
      </c>
      <c r="S560" s="218">
        <v>0</v>
      </c>
      <c r="T560" s="219">
        <f>S560*H560</f>
        <v>0</v>
      </c>
      <c r="U560" s="35"/>
      <c r="V560" s="35"/>
      <c r="W560" s="35"/>
      <c r="X560" s="35"/>
      <c r="Y560" s="35"/>
      <c r="Z560" s="35"/>
      <c r="AA560" s="35"/>
      <c r="AB560" s="35"/>
      <c r="AC560" s="35"/>
      <c r="AD560" s="35"/>
      <c r="AE560" s="35"/>
      <c r="AR560" s="220" t="s">
        <v>223</v>
      </c>
      <c r="AT560" s="220" t="s">
        <v>174</v>
      </c>
      <c r="AU560" s="220" t="s">
        <v>83</v>
      </c>
      <c r="AY560" s="18" t="s">
        <v>172</v>
      </c>
      <c r="BE560" s="221">
        <f>IF(N560="základní",J560,0)</f>
        <v>0</v>
      </c>
      <c r="BF560" s="221">
        <f>IF(N560="snížená",J560,0)</f>
        <v>0</v>
      </c>
      <c r="BG560" s="221">
        <f>IF(N560="zákl. přenesená",J560,0)</f>
        <v>0</v>
      </c>
      <c r="BH560" s="221">
        <f>IF(N560="sníž. přenesená",J560,0)</f>
        <v>0</v>
      </c>
      <c r="BI560" s="221">
        <f>IF(N560="nulová",J560,0)</f>
        <v>0</v>
      </c>
      <c r="BJ560" s="18" t="s">
        <v>81</v>
      </c>
      <c r="BK560" s="221">
        <f>ROUND(I560*H560,2)</f>
        <v>0</v>
      </c>
      <c r="BL560" s="18" t="s">
        <v>223</v>
      </c>
      <c r="BM560" s="220" t="s">
        <v>712</v>
      </c>
    </row>
    <row r="561" spans="1:65" s="13" customFormat="1">
      <c r="B561" s="222"/>
      <c r="C561" s="223"/>
      <c r="D561" s="224" t="s">
        <v>180</v>
      </c>
      <c r="E561" s="225" t="s">
        <v>1</v>
      </c>
      <c r="F561" s="226" t="s">
        <v>444</v>
      </c>
      <c r="G561" s="223"/>
      <c r="H561" s="225" t="s">
        <v>1</v>
      </c>
      <c r="I561" s="227"/>
      <c r="J561" s="223"/>
      <c r="K561" s="223"/>
      <c r="L561" s="228"/>
      <c r="M561" s="229"/>
      <c r="N561" s="230"/>
      <c r="O561" s="230"/>
      <c r="P561" s="230"/>
      <c r="Q561" s="230"/>
      <c r="R561" s="230"/>
      <c r="S561" s="230"/>
      <c r="T561" s="231"/>
      <c r="AT561" s="232" t="s">
        <v>180</v>
      </c>
      <c r="AU561" s="232" t="s">
        <v>83</v>
      </c>
      <c r="AV561" s="13" t="s">
        <v>81</v>
      </c>
      <c r="AW561" s="13" t="s">
        <v>30</v>
      </c>
      <c r="AX561" s="13" t="s">
        <v>73</v>
      </c>
      <c r="AY561" s="232" t="s">
        <v>172</v>
      </c>
    </row>
    <row r="562" spans="1:65" s="13" customFormat="1">
      <c r="B562" s="222"/>
      <c r="C562" s="223"/>
      <c r="D562" s="224" t="s">
        <v>180</v>
      </c>
      <c r="E562" s="225" t="s">
        <v>1</v>
      </c>
      <c r="F562" s="226" t="s">
        <v>445</v>
      </c>
      <c r="G562" s="223"/>
      <c r="H562" s="225" t="s">
        <v>1</v>
      </c>
      <c r="I562" s="227"/>
      <c r="J562" s="223"/>
      <c r="K562" s="223"/>
      <c r="L562" s="228"/>
      <c r="M562" s="229"/>
      <c r="N562" s="230"/>
      <c r="O562" s="230"/>
      <c r="P562" s="230"/>
      <c r="Q562" s="230"/>
      <c r="R562" s="230"/>
      <c r="S562" s="230"/>
      <c r="T562" s="231"/>
      <c r="AT562" s="232" t="s">
        <v>180</v>
      </c>
      <c r="AU562" s="232" t="s">
        <v>83</v>
      </c>
      <c r="AV562" s="13" t="s">
        <v>81</v>
      </c>
      <c r="AW562" s="13" t="s">
        <v>30</v>
      </c>
      <c r="AX562" s="13" t="s">
        <v>73</v>
      </c>
      <c r="AY562" s="232" t="s">
        <v>172</v>
      </c>
    </row>
    <row r="563" spans="1:65" s="14" customFormat="1">
      <c r="B563" s="233"/>
      <c r="C563" s="234"/>
      <c r="D563" s="224" t="s">
        <v>180</v>
      </c>
      <c r="E563" s="235" t="s">
        <v>1</v>
      </c>
      <c r="F563" s="236" t="s">
        <v>618</v>
      </c>
      <c r="G563" s="234"/>
      <c r="H563" s="237">
        <v>19.440000000000001</v>
      </c>
      <c r="I563" s="238"/>
      <c r="J563" s="234"/>
      <c r="K563" s="234"/>
      <c r="L563" s="239"/>
      <c r="M563" s="240"/>
      <c r="N563" s="241"/>
      <c r="O563" s="241"/>
      <c r="P563" s="241"/>
      <c r="Q563" s="241"/>
      <c r="R563" s="241"/>
      <c r="S563" s="241"/>
      <c r="T563" s="242"/>
      <c r="AT563" s="243" t="s">
        <v>180</v>
      </c>
      <c r="AU563" s="243" t="s">
        <v>83</v>
      </c>
      <c r="AV563" s="14" t="s">
        <v>83</v>
      </c>
      <c r="AW563" s="14" t="s">
        <v>30</v>
      </c>
      <c r="AX563" s="14" t="s">
        <v>73</v>
      </c>
      <c r="AY563" s="243" t="s">
        <v>172</v>
      </c>
    </row>
    <row r="564" spans="1:65" s="13" customFormat="1">
      <c r="B564" s="222"/>
      <c r="C564" s="223"/>
      <c r="D564" s="224" t="s">
        <v>180</v>
      </c>
      <c r="E564" s="225" t="s">
        <v>1</v>
      </c>
      <c r="F564" s="226" t="s">
        <v>447</v>
      </c>
      <c r="G564" s="223"/>
      <c r="H564" s="225" t="s">
        <v>1</v>
      </c>
      <c r="I564" s="227"/>
      <c r="J564" s="223"/>
      <c r="K564" s="223"/>
      <c r="L564" s="228"/>
      <c r="M564" s="229"/>
      <c r="N564" s="230"/>
      <c r="O564" s="230"/>
      <c r="P564" s="230"/>
      <c r="Q564" s="230"/>
      <c r="R564" s="230"/>
      <c r="S564" s="230"/>
      <c r="T564" s="231"/>
      <c r="AT564" s="232" t="s">
        <v>180</v>
      </c>
      <c r="AU564" s="232" t="s">
        <v>83</v>
      </c>
      <c r="AV564" s="13" t="s">
        <v>81</v>
      </c>
      <c r="AW564" s="13" t="s">
        <v>30</v>
      </c>
      <c r="AX564" s="13" t="s">
        <v>73</v>
      </c>
      <c r="AY564" s="232" t="s">
        <v>172</v>
      </c>
    </row>
    <row r="565" spans="1:65" s="14" customFormat="1">
      <c r="B565" s="233"/>
      <c r="C565" s="234"/>
      <c r="D565" s="224" t="s">
        <v>180</v>
      </c>
      <c r="E565" s="235" t="s">
        <v>1</v>
      </c>
      <c r="F565" s="236" t="s">
        <v>619</v>
      </c>
      <c r="G565" s="234"/>
      <c r="H565" s="237">
        <v>7.8</v>
      </c>
      <c r="I565" s="238"/>
      <c r="J565" s="234"/>
      <c r="K565" s="234"/>
      <c r="L565" s="239"/>
      <c r="M565" s="240"/>
      <c r="N565" s="241"/>
      <c r="O565" s="241"/>
      <c r="P565" s="241"/>
      <c r="Q565" s="241"/>
      <c r="R565" s="241"/>
      <c r="S565" s="241"/>
      <c r="T565" s="242"/>
      <c r="AT565" s="243" t="s">
        <v>180</v>
      </c>
      <c r="AU565" s="243" t="s">
        <v>83</v>
      </c>
      <c r="AV565" s="14" t="s">
        <v>83</v>
      </c>
      <c r="AW565" s="14" t="s">
        <v>30</v>
      </c>
      <c r="AX565" s="14" t="s">
        <v>73</v>
      </c>
      <c r="AY565" s="243" t="s">
        <v>172</v>
      </c>
    </row>
    <row r="566" spans="1:65" s="15" customFormat="1">
      <c r="B566" s="244"/>
      <c r="C566" s="245"/>
      <c r="D566" s="224" t="s">
        <v>180</v>
      </c>
      <c r="E566" s="246" t="s">
        <v>1</v>
      </c>
      <c r="F566" s="247" t="s">
        <v>186</v>
      </c>
      <c r="G566" s="245"/>
      <c r="H566" s="248">
        <v>27.240000000000002</v>
      </c>
      <c r="I566" s="249"/>
      <c r="J566" s="245"/>
      <c r="K566" s="245"/>
      <c r="L566" s="250"/>
      <c r="M566" s="251"/>
      <c r="N566" s="252"/>
      <c r="O566" s="252"/>
      <c r="P566" s="252"/>
      <c r="Q566" s="252"/>
      <c r="R566" s="252"/>
      <c r="S566" s="252"/>
      <c r="T566" s="253"/>
      <c r="AT566" s="254" t="s">
        <v>180</v>
      </c>
      <c r="AU566" s="254" t="s">
        <v>83</v>
      </c>
      <c r="AV566" s="15" t="s">
        <v>179</v>
      </c>
      <c r="AW566" s="15" t="s">
        <v>30</v>
      </c>
      <c r="AX566" s="15" t="s">
        <v>81</v>
      </c>
      <c r="AY566" s="254" t="s">
        <v>172</v>
      </c>
    </row>
    <row r="567" spans="1:65" s="2" customFormat="1" ht="21.75" customHeight="1">
      <c r="A567" s="35"/>
      <c r="B567" s="36"/>
      <c r="C567" s="255" t="s">
        <v>713</v>
      </c>
      <c r="D567" s="255" t="s">
        <v>358</v>
      </c>
      <c r="E567" s="256" t="s">
        <v>714</v>
      </c>
      <c r="F567" s="257" t="s">
        <v>715</v>
      </c>
      <c r="G567" s="258" t="s">
        <v>195</v>
      </c>
      <c r="H567" s="259">
        <v>29.963999999999999</v>
      </c>
      <c r="I567" s="260"/>
      <c r="J567" s="261">
        <f>ROUND(I567*H567,2)</f>
        <v>0</v>
      </c>
      <c r="K567" s="257" t="s">
        <v>178</v>
      </c>
      <c r="L567" s="262"/>
      <c r="M567" s="263" t="s">
        <v>1</v>
      </c>
      <c r="N567" s="264" t="s">
        <v>38</v>
      </c>
      <c r="O567" s="72"/>
      <c r="P567" s="218">
        <f>O567*H567</f>
        <v>0</v>
      </c>
      <c r="Q567" s="218">
        <v>2.9999999999999997E-4</v>
      </c>
      <c r="R567" s="218">
        <f>Q567*H567</f>
        <v>8.9891999999999993E-3</v>
      </c>
      <c r="S567" s="218">
        <v>0</v>
      </c>
      <c r="T567" s="219">
        <f>S567*H567</f>
        <v>0</v>
      </c>
      <c r="U567" s="35"/>
      <c r="V567" s="35"/>
      <c r="W567" s="35"/>
      <c r="X567" s="35"/>
      <c r="Y567" s="35"/>
      <c r="Z567" s="35"/>
      <c r="AA567" s="35"/>
      <c r="AB567" s="35"/>
      <c r="AC567" s="35"/>
      <c r="AD567" s="35"/>
      <c r="AE567" s="35"/>
      <c r="AR567" s="220" t="s">
        <v>264</v>
      </c>
      <c r="AT567" s="220" t="s">
        <v>358</v>
      </c>
      <c r="AU567" s="220" t="s">
        <v>83</v>
      </c>
      <c r="AY567" s="18" t="s">
        <v>172</v>
      </c>
      <c r="BE567" s="221">
        <f>IF(N567="základní",J567,0)</f>
        <v>0</v>
      </c>
      <c r="BF567" s="221">
        <f>IF(N567="snížená",J567,0)</f>
        <v>0</v>
      </c>
      <c r="BG567" s="221">
        <f>IF(N567="zákl. přenesená",J567,0)</f>
        <v>0</v>
      </c>
      <c r="BH567" s="221">
        <f>IF(N567="sníž. přenesená",J567,0)</f>
        <v>0</v>
      </c>
      <c r="BI567" s="221">
        <f>IF(N567="nulová",J567,0)</f>
        <v>0</v>
      </c>
      <c r="BJ567" s="18" t="s">
        <v>81</v>
      </c>
      <c r="BK567" s="221">
        <f>ROUND(I567*H567,2)</f>
        <v>0</v>
      </c>
      <c r="BL567" s="18" t="s">
        <v>223</v>
      </c>
      <c r="BM567" s="220" t="s">
        <v>716</v>
      </c>
    </row>
    <row r="568" spans="1:65" s="14" customFormat="1">
      <c r="B568" s="233"/>
      <c r="C568" s="234"/>
      <c r="D568" s="224" t="s">
        <v>180</v>
      </c>
      <c r="E568" s="234"/>
      <c r="F568" s="236" t="s">
        <v>717</v>
      </c>
      <c r="G568" s="234"/>
      <c r="H568" s="237">
        <v>29.963999999999999</v>
      </c>
      <c r="I568" s="238"/>
      <c r="J568" s="234"/>
      <c r="K568" s="234"/>
      <c r="L568" s="239"/>
      <c r="M568" s="240"/>
      <c r="N568" s="241"/>
      <c r="O568" s="241"/>
      <c r="P568" s="241"/>
      <c r="Q568" s="241"/>
      <c r="R568" s="241"/>
      <c r="S568" s="241"/>
      <c r="T568" s="242"/>
      <c r="AT568" s="243" t="s">
        <v>180</v>
      </c>
      <c r="AU568" s="243" t="s">
        <v>83</v>
      </c>
      <c r="AV568" s="14" t="s">
        <v>83</v>
      </c>
      <c r="AW568" s="14" t="s">
        <v>4</v>
      </c>
      <c r="AX568" s="14" t="s">
        <v>81</v>
      </c>
      <c r="AY568" s="243" t="s">
        <v>172</v>
      </c>
    </row>
    <row r="569" spans="1:65" s="2" customFormat="1" ht="21.75" customHeight="1">
      <c r="A569" s="35"/>
      <c r="B569" s="36"/>
      <c r="C569" s="209" t="s">
        <v>519</v>
      </c>
      <c r="D569" s="209" t="s">
        <v>174</v>
      </c>
      <c r="E569" s="210" t="s">
        <v>718</v>
      </c>
      <c r="F569" s="211" t="s">
        <v>719</v>
      </c>
      <c r="G569" s="212" t="s">
        <v>245</v>
      </c>
      <c r="H569" s="213">
        <v>15.95</v>
      </c>
      <c r="I569" s="214"/>
      <c r="J569" s="215">
        <f>ROUND(I569*H569,2)</f>
        <v>0</v>
      </c>
      <c r="K569" s="211" t="s">
        <v>178</v>
      </c>
      <c r="L569" s="40"/>
      <c r="M569" s="216" t="s">
        <v>1</v>
      </c>
      <c r="N569" s="217" t="s">
        <v>38</v>
      </c>
      <c r="O569" s="72"/>
      <c r="P569" s="218">
        <f>O569*H569</f>
        <v>0</v>
      </c>
      <c r="Q569" s="218">
        <v>0</v>
      </c>
      <c r="R569" s="218">
        <f>Q569*H569</f>
        <v>0</v>
      </c>
      <c r="S569" s="218">
        <v>0</v>
      </c>
      <c r="T569" s="219">
        <f>S569*H569</f>
        <v>0</v>
      </c>
      <c r="U569" s="35"/>
      <c r="V569" s="35"/>
      <c r="W569" s="35"/>
      <c r="X569" s="35"/>
      <c r="Y569" s="35"/>
      <c r="Z569" s="35"/>
      <c r="AA569" s="35"/>
      <c r="AB569" s="35"/>
      <c r="AC569" s="35"/>
      <c r="AD569" s="35"/>
      <c r="AE569" s="35"/>
      <c r="AR569" s="220" t="s">
        <v>223</v>
      </c>
      <c r="AT569" s="220" t="s">
        <v>174</v>
      </c>
      <c r="AU569" s="220" t="s">
        <v>83</v>
      </c>
      <c r="AY569" s="18" t="s">
        <v>172</v>
      </c>
      <c r="BE569" s="221">
        <f>IF(N569="základní",J569,0)</f>
        <v>0</v>
      </c>
      <c r="BF569" s="221">
        <f>IF(N569="snížená",J569,0)</f>
        <v>0</v>
      </c>
      <c r="BG569" s="221">
        <f>IF(N569="zákl. přenesená",J569,0)</f>
        <v>0</v>
      </c>
      <c r="BH569" s="221">
        <f>IF(N569="sníž. přenesená",J569,0)</f>
        <v>0</v>
      </c>
      <c r="BI569" s="221">
        <f>IF(N569="nulová",J569,0)</f>
        <v>0</v>
      </c>
      <c r="BJ569" s="18" t="s">
        <v>81</v>
      </c>
      <c r="BK569" s="221">
        <f>ROUND(I569*H569,2)</f>
        <v>0</v>
      </c>
      <c r="BL569" s="18" t="s">
        <v>223</v>
      </c>
      <c r="BM569" s="220" t="s">
        <v>720</v>
      </c>
    </row>
    <row r="570" spans="1:65" s="13" customFormat="1">
      <c r="B570" s="222"/>
      <c r="C570" s="223"/>
      <c r="D570" s="224" t="s">
        <v>180</v>
      </c>
      <c r="E570" s="225" t="s">
        <v>1</v>
      </c>
      <c r="F570" s="226" t="s">
        <v>444</v>
      </c>
      <c r="G570" s="223"/>
      <c r="H570" s="225" t="s">
        <v>1</v>
      </c>
      <c r="I570" s="227"/>
      <c r="J570" s="223"/>
      <c r="K570" s="223"/>
      <c r="L570" s="228"/>
      <c r="M570" s="229"/>
      <c r="N570" s="230"/>
      <c r="O570" s="230"/>
      <c r="P570" s="230"/>
      <c r="Q570" s="230"/>
      <c r="R570" s="230"/>
      <c r="S570" s="230"/>
      <c r="T570" s="231"/>
      <c r="AT570" s="232" t="s">
        <v>180</v>
      </c>
      <c r="AU570" s="232" t="s">
        <v>83</v>
      </c>
      <c r="AV570" s="13" t="s">
        <v>81</v>
      </c>
      <c r="AW570" s="13" t="s">
        <v>30</v>
      </c>
      <c r="AX570" s="13" t="s">
        <v>73</v>
      </c>
      <c r="AY570" s="232" t="s">
        <v>172</v>
      </c>
    </row>
    <row r="571" spans="1:65" s="13" customFormat="1">
      <c r="B571" s="222"/>
      <c r="C571" s="223"/>
      <c r="D571" s="224" t="s">
        <v>180</v>
      </c>
      <c r="E571" s="225" t="s">
        <v>1</v>
      </c>
      <c r="F571" s="226" t="s">
        <v>445</v>
      </c>
      <c r="G571" s="223"/>
      <c r="H571" s="225" t="s">
        <v>1</v>
      </c>
      <c r="I571" s="227"/>
      <c r="J571" s="223"/>
      <c r="K571" s="223"/>
      <c r="L571" s="228"/>
      <c r="M571" s="229"/>
      <c r="N571" s="230"/>
      <c r="O571" s="230"/>
      <c r="P571" s="230"/>
      <c r="Q571" s="230"/>
      <c r="R571" s="230"/>
      <c r="S571" s="230"/>
      <c r="T571" s="231"/>
      <c r="AT571" s="232" t="s">
        <v>180</v>
      </c>
      <c r="AU571" s="232" t="s">
        <v>83</v>
      </c>
      <c r="AV571" s="13" t="s">
        <v>81</v>
      </c>
      <c r="AW571" s="13" t="s">
        <v>30</v>
      </c>
      <c r="AX571" s="13" t="s">
        <v>73</v>
      </c>
      <c r="AY571" s="232" t="s">
        <v>172</v>
      </c>
    </row>
    <row r="572" spans="1:65" s="14" customFormat="1">
      <c r="B572" s="233"/>
      <c r="C572" s="234"/>
      <c r="D572" s="224" t="s">
        <v>180</v>
      </c>
      <c r="E572" s="235" t="s">
        <v>1</v>
      </c>
      <c r="F572" s="236" t="s">
        <v>504</v>
      </c>
      <c r="G572" s="234"/>
      <c r="H572" s="237">
        <v>15.95</v>
      </c>
      <c r="I572" s="238"/>
      <c r="J572" s="234"/>
      <c r="K572" s="234"/>
      <c r="L572" s="239"/>
      <c r="M572" s="240"/>
      <c r="N572" s="241"/>
      <c r="O572" s="241"/>
      <c r="P572" s="241"/>
      <c r="Q572" s="241"/>
      <c r="R572" s="241"/>
      <c r="S572" s="241"/>
      <c r="T572" s="242"/>
      <c r="AT572" s="243" t="s">
        <v>180</v>
      </c>
      <c r="AU572" s="243" t="s">
        <v>83</v>
      </c>
      <c r="AV572" s="14" t="s">
        <v>83</v>
      </c>
      <c r="AW572" s="14" t="s">
        <v>30</v>
      </c>
      <c r="AX572" s="14" t="s">
        <v>73</v>
      </c>
      <c r="AY572" s="243" t="s">
        <v>172</v>
      </c>
    </row>
    <row r="573" spans="1:65" s="15" customFormat="1">
      <c r="B573" s="244"/>
      <c r="C573" s="245"/>
      <c r="D573" s="224" t="s">
        <v>180</v>
      </c>
      <c r="E573" s="246" t="s">
        <v>1</v>
      </c>
      <c r="F573" s="247" t="s">
        <v>186</v>
      </c>
      <c r="G573" s="245"/>
      <c r="H573" s="248">
        <v>15.95</v>
      </c>
      <c r="I573" s="249"/>
      <c r="J573" s="245"/>
      <c r="K573" s="245"/>
      <c r="L573" s="250"/>
      <c r="M573" s="251"/>
      <c r="N573" s="252"/>
      <c r="O573" s="252"/>
      <c r="P573" s="252"/>
      <c r="Q573" s="252"/>
      <c r="R573" s="252"/>
      <c r="S573" s="252"/>
      <c r="T573" s="253"/>
      <c r="AT573" s="254" t="s">
        <v>180</v>
      </c>
      <c r="AU573" s="254" t="s">
        <v>83</v>
      </c>
      <c r="AV573" s="15" t="s">
        <v>179</v>
      </c>
      <c r="AW573" s="15" t="s">
        <v>30</v>
      </c>
      <c r="AX573" s="15" t="s">
        <v>81</v>
      </c>
      <c r="AY573" s="254" t="s">
        <v>172</v>
      </c>
    </row>
    <row r="574" spans="1:65" s="2" customFormat="1" ht="16.5" customHeight="1">
      <c r="A574" s="35"/>
      <c r="B574" s="36"/>
      <c r="C574" s="255" t="s">
        <v>721</v>
      </c>
      <c r="D574" s="255" t="s">
        <v>358</v>
      </c>
      <c r="E574" s="256" t="s">
        <v>722</v>
      </c>
      <c r="F574" s="257" t="s">
        <v>723</v>
      </c>
      <c r="G574" s="258" t="s">
        <v>245</v>
      </c>
      <c r="H574" s="259">
        <v>18.343</v>
      </c>
      <c r="I574" s="260"/>
      <c r="J574" s="261">
        <f>ROUND(I574*H574,2)</f>
        <v>0</v>
      </c>
      <c r="K574" s="257" t="s">
        <v>178</v>
      </c>
      <c r="L574" s="262"/>
      <c r="M574" s="263" t="s">
        <v>1</v>
      </c>
      <c r="N574" s="264" t="s">
        <v>38</v>
      </c>
      <c r="O574" s="72"/>
      <c r="P574" s="218">
        <f>O574*H574</f>
        <v>0</v>
      </c>
      <c r="Q574" s="218">
        <v>4.0000000000000002E-4</v>
      </c>
      <c r="R574" s="218">
        <f>Q574*H574</f>
        <v>7.3372000000000003E-3</v>
      </c>
      <c r="S574" s="218">
        <v>0</v>
      </c>
      <c r="T574" s="219">
        <f>S574*H574</f>
        <v>0</v>
      </c>
      <c r="U574" s="35"/>
      <c r="V574" s="35"/>
      <c r="W574" s="35"/>
      <c r="X574" s="35"/>
      <c r="Y574" s="35"/>
      <c r="Z574" s="35"/>
      <c r="AA574" s="35"/>
      <c r="AB574" s="35"/>
      <c r="AC574" s="35"/>
      <c r="AD574" s="35"/>
      <c r="AE574" s="35"/>
      <c r="AR574" s="220" t="s">
        <v>264</v>
      </c>
      <c r="AT574" s="220" t="s">
        <v>358</v>
      </c>
      <c r="AU574" s="220" t="s">
        <v>83</v>
      </c>
      <c r="AY574" s="18" t="s">
        <v>172</v>
      </c>
      <c r="BE574" s="221">
        <f>IF(N574="základní",J574,0)</f>
        <v>0</v>
      </c>
      <c r="BF574" s="221">
        <f>IF(N574="snížená",J574,0)</f>
        <v>0</v>
      </c>
      <c r="BG574" s="221">
        <f>IF(N574="zákl. přenesená",J574,0)</f>
        <v>0</v>
      </c>
      <c r="BH574" s="221">
        <f>IF(N574="sníž. přenesená",J574,0)</f>
        <v>0</v>
      </c>
      <c r="BI574" s="221">
        <f>IF(N574="nulová",J574,0)</f>
        <v>0</v>
      </c>
      <c r="BJ574" s="18" t="s">
        <v>81</v>
      </c>
      <c r="BK574" s="221">
        <f>ROUND(I574*H574,2)</f>
        <v>0</v>
      </c>
      <c r="BL574" s="18" t="s">
        <v>223</v>
      </c>
      <c r="BM574" s="220" t="s">
        <v>724</v>
      </c>
    </row>
    <row r="575" spans="1:65" s="14" customFormat="1">
      <c r="B575" s="233"/>
      <c r="C575" s="234"/>
      <c r="D575" s="224" t="s">
        <v>180</v>
      </c>
      <c r="E575" s="234"/>
      <c r="F575" s="236" t="s">
        <v>725</v>
      </c>
      <c r="G575" s="234"/>
      <c r="H575" s="237">
        <v>18.343</v>
      </c>
      <c r="I575" s="238"/>
      <c r="J575" s="234"/>
      <c r="K575" s="234"/>
      <c r="L575" s="239"/>
      <c r="M575" s="240"/>
      <c r="N575" s="241"/>
      <c r="O575" s="241"/>
      <c r="P575" s="241"/>
      <c r="Q575" s="241"/>
      <c r="R575" s="241"/>
      <c r="S575" s="241"/>
      <c r="T575" s="242"/>
      <c r="AT575" s="243" t="s">
        <v>180</v>
      </c>
      <c r="AU575" s="243" t="s">
        <v>83</v>
      </c>
      <c r="AV575" s="14" t="s">
        <v>83</v>
      </c>
      <c r="AW575" s="14" t="s">
        <v>4</v>
      </c>
      <c r="AX575" s="14" t="s">
        <v>81</v>
      </c>
      <c r="AY575" s="243" t="s">
        <v>172</v>
      </c>
    </row>
    <row r="576" spans="1:65" s="2" customFormat="1" ht="21.75" customHeight="1">
      <c r="A576" s="35"/>
      <c r="B576" s="36"/>
      <c r="C576" s="209" t="s">
        <v>524</v>
      </c>
      <c r="D576" s="209" t="s">
        <v>174</v>
      </c>
      <c r="E576" s="210" t="s">
        <v>726</v>
      </c>
      <c r="F576" s="211" t="s">
        <v>727</v>
      </c>
      <c r="G576" s="212" t="s">
        <v>245</v>
      </c>
      <c r="H576" s="213">
        <v>53.27</v>
      </c>
      <c r="I576" s="214"/>
      <c r="J576" s="215">
        <f>ROUND(I576*H576,2)</f>
        <v>0</v>
      </c>
      <c r="K576" s="211" t="s">
        <v>178</v>
      </c>
      <c r="L576" s="40"/>
      <c r="M576" s="216" t="s">
        <v>1</v>
      </c>
      <c r="N576" s="217" t="s">
        <v>38</v>
      </c>
      <c r="O576" s="72"/>
      <c r="P576" s="218">
        <f>O576*H576</f>
        <v>0</v>
      </c>
      <c r="Q576" s="218">
        <v>0</v>
      </c>
      <c r="R576" s="218">
        <f>Q576*H576</f>
        <v>0</v>
      </c>
      <c r="S576" s="218">
        <v>0</v>
      </c>
      <c r="T576" s="219">
        <f>S576*H576</f>
        <v>0</v>
      </c>
      <c r="U576" s="35"/>
      <c r="V576" s="35"/>
      <c r="W576" s="35"/>
      <c r="X576" s="35"/>
      <c r="Y576" s="35"/>
      <c r="Z576" s="35"/>
      <c r="AA576" s="35"/>
      <c r="AB576" s="35"/>
      <c r="AC576" s="35"/>
      <c r="AD576" s="35"/>
      <c r="AE576" s="35"/>
      <c r="AR576" s="220" t="s">
        <v>223</v>
      </c>
      <c r="AT576" s="220" t="s">
        <v>174</v>
      </c>
      <c r="AU576" s="220" t="s">
        <v>83</v>
      </c>
      <c r="AY576" s="18" t="s">
        <v>172</v>
      </c>
      <c r="BE576" s="221">
        <f>IF(N576="základní",J576,0)</f>
        <v>0</v>
      </c>
      <c r="BF576" s="221">
        <f>IF(N576="snížená",J576,0)</f>
        <v>0</v>
      </c>
      <c r="BG576" s="221">
        <f>IF(N576="zákl. přenesená",J576,0)</f>
        <v>0</v>
      </c>
      <c r="BH576" s="221">
        <f>IF(N576="sníž. přenesená",J576,0)</f>
        <v>0</v>
      </c>
      <c r="BI576" s="221">
        <f>IF(N576="nulová",J576,0)</f>
        <v>0</v>
      </c>
      <c r="BJ576" s="18" t="s">
        <v>81</v>
      </c>
      <c r="BK576" s="221">
        <f>ROUND(I576*H576,2)</f>
        <v>0</v>
      </c>
      <c r="BL576" s="18" t="s">
        <v>223</v>
      </c>
      <c r="BM576" s="220" t="s">
        <v>728</v>
      </c>
    </row>
    <row r="577" spans="1:65" s="13" customFormat="1">
      <c r="B577" s="222"/>
      <c r="C577" s="223"/>
      <c r="D577" s="224" t="s">
        <v>180</v>
      </c>
      <c r="E577" s="225" t="s">
        <v>1</v>
      </c>
      <c r="F577" s="226" t="s">
        <v>444</v>
      </c>
      <c r="G577" s="223"/>
      <c r="H577" s="225" t="s">
        <v>1</v>
      </c>
      <c r="I577" s="227"/>
      <c r="J577" s="223"/>
      <c r="K577" s="223"/>
      <c r="L577" s="228"/>
      <c r="M577" s="229"/>
      <c r="N577" s="230"/>
      <c r="O577" s="230"/>
      <c r="P577" s="230"/>
      <c r="Q577" s="230"/>
      <c r="R577" s="230"/>
      <c r="S577" s="230"/>
      <c r="T577" s="231"/>
      <c r="AT577" s="232" t="s">
        <v>180</v>
      </c>
      <c r="AU577" s="232" t="s">
        <v>83</v>
      </c>
      <c r="AV577" s="13" t="s">
        <v>81</v>
      </c>
      <c r="AW577" s="13" t="s">
        <v>30</v>
      </c>
      <c r="AX577" s="13" t="s">
        <v>73</v>
      </c>
      <c r="AY577" s="232" t="s">
        <v>172</v>
      </c>
    </row>
    <row r="578" spans="1:65" s="13" customFormat="1">
      <c r="B578" s="222"/>
      <c r="C578" s="223"/>
      <c r="D578" s="224" t="s">
        <v>180</v>
      </c>
      <c r="E578" s="225" t="s">
        <v>1</v>
      </c>
      <c r="F578" s="226" t="s">
        <v>445</v>
      </c>
      <c r="G578" s="223"/>
      <c r="H578" s="225" t="s">
        <v>1</v>
      </c>
      <c r="I578" s="227"/>
      <c r="J578" s="223"/>
      <c r="K578" s="223"/>
      <c r="L578" s="228"/>
      <c r="M578" s="229"/>
      <c r="N578" s="230"/>
      <c r="O578" s="230"/>
      <c r="P578" s="230"/>
      <c r="Q578" s="230"/>
      <c r="R578" s="230"/>
      <c r="S578" s="230"/>
      <c r="T578" s="231"/>
      <c r="AT578" s="232" t="s">
        <v>180</v>
      </c>
      <c r="AU578" s="232" t="s">
        <v>83</v>
      </c>
      <c r="AV578" s="13" t="s">
        <v>81</v>
      </c>
      <c r="AW578" s="13" t="s">
        <v>30</v>
      </c>
      <c r="AX578" s="13" t="s">
        <v>73</v>
      </c>
      <c r="AY578" s="232" t="s">
        <v>172</v>
      </c>
    </row>
    <row r="579" spans="1:65" s="14" customFormat="1">
      <c r="B579" s="233"/>
      <c r="C579" s="234"/>
      <c r="D579" s="224" t="s">
        <v>180</v>
      </c>
      <c r="E579" s="235" t="s">
        <v>1</v>
      </c>
      <c r="F579" s="236" t="s">
        <v>504</v>
      </c>
      <c r="G579" s="234"/>
      <c r="H579" s="237">
        <v>15.95</v>
      </c>
      <c r="I579" s="238"/>
      <c r="J579" s="234"/>
      <c r="K579" s="234"/>
      <c r="L579" s="239"/>
      <c r="M579" s="240"/>
      <c r="N579" s="241"/>
      <c r="O579" s="241"/>
      <c r="P579" s="241"/>
      <c r="Q579" s="241"/>
      <c r="R579" s="241"/>
      <c r="S579" s="241"/>
      <c r="T579" s="242"/>
      <c r="AT579" s="243" t="s">
        <v>180</v>
      </c>
      <c r="AU579" s="243" t="s">
        <v>83</v>
      </c>
      <c r="AV579" s="14" t="s">
        <v>83</v>
      </c>
      <c r="AW579" s="14" t="s">
        <v>30</v>
      </c>
      <c r="AX579" s="14" t="s">
        <v>73</v>
      </c>
      <c r="AY579" s="243" t="s">
        <v>172</v>
      </c>
    </row>
    <row r="580" spans="1:65" s="13" customFormat="1">
      <c r="B580" s="222"/>
      <c r="C580" s="223"/>
      <c r="D580" s="224" t="s">
        <v>180</v>
      </c>
      <c r="E580" s="225" t="s">
        <v>1</v>
      </c>
      <c r="F580" s="226" t="s">
        <v>646</v>
      </c>
      <c r="G580" s="223"/>
      <c r="H580" s="225" t="s">
        <v>1</v>
      </c>
      <c r="I580" s="227"/>
      <c r="J580" s="223"/>
      <c r="K580" s="223"/>
      <c r="L580" s="228"/>
      <c r="M580" s="229"/>
      <c r="N580" s="230"/>
      <c r="O580" s="230"/>
      <c r="P580" s="230"/>
      <c r="Q580" s="230"/>
      <c r="R580" s="230"/>
      <c r="S580" s="230"/>
      <c r="T580" s="231"/>
      <c r="AT580" s="232" t="s">
        <v>180</v>
      </c>
      <c r="AU580" s="232" t="s">
        <v>83</v>
      </c>
      <c r="AV580" s="13" t="s">
        <v>81</v>
      </c>
      <c r="AW580" s="13" t="s">
        <v>30</v>
      </c>
      <c r="AX580" s="13" t="s">
        <v>73</v>
      </c>
      <c r="AY580" s="232" t="s">
        <v>172</v>
      </c>
    </row>
    <row r="581" spans="1:65" s="13" customFormat="1">
      <c r="B581" s="222"/>
      <c r="C581" s="223"/>
      <c r="D581" s="224" t="s">
        <v>180</v>
      </c>
      <c r="E581" s="225" t="s">
        <v>1</v>
      </c>
      <c r="F581" s="226" t="s">
        <v>447</v>
      </c>
      <c r="G581" s="223"/>
      <c r="H581" s="225" t="s">
        <v>1</v>
      </c>
      <c r="I581" s="227"/>
      <c r="J581" s="223"/>
      <c r="K581" s="223"/>
      <c r="L581" s="228"/>
      <c r="M581" s="229"/>
      <c r="N581" s="230"/>
      <c r="O581" s="230"/>
      <c r="P581" s="230"/>
      <c r="Q581" s="230"/>
      <c r="R581" s="230"/>
      <c r="S581" s="230"/>
      <c r="T581" s="231"/>
      <c r="AT581" s="232" t="s">
        <v>180</v>
      </c>
      <c r="AU581" s="232" t="s">
        <v>83</v>
      </c>
      <c r="AV581" s="13" t="s">
        <v>81</v>
      </c>
      <c r="AW581" s="13" t="s">
        <v>30</v>
      </c>
      <c r="AX581" s="13" t="s">
        <v>73</v>
      </c>
      <c r="AY581" s="232" t="s">
        <v>172</v>
      </c>
    </row>
    <row r="582" spans="1:65" s="14" customFormat="1">
      <c r="B582" s="233"/>
      <c r="C582" s="234"/>
      <c r="D582" s="224" t="s">
        <v>180</v>
      </c>
      <c r="E582" s="235" t="s">
        <v>1</v>
      </c>
      <c r="F582" s="236" t="s">
        <v>729</v>
      </c>
      <c r="G582" s="234"/>
      <c r="H582" s="237">
        <v>37.32</v>
      </c>
      <c r="I582" s="238"/>
      <c r="J582" s="234"/>
      <c r="K582" s="234"/>
      <c r="L582" s="239"/>
      <c r="M582" s="240"/>
      <c r="N582" s="241"/>
      <c r="O582" s="241"/>
      <c r="P582" s="241"/>
      <c r="Q582" s="241"/>
      <c r="R582" s="241"/>
      <c r="S582" s="241"/>
      <c r="T582" s="242"/>
      <c r="AT582" s="243" t="s">
        <v>180</v>
      </c>
      <c r="AU582" s="243" t="s">
        <v>83</v>
      </c>
      <c r="AV582" s="14" t="s">
        <v>83</v>
      </c>
      <c r="AW582" s="14" t="s">
        <v>30</v>
      </c>
      <c r="AX582" s="14" t="s">
        <v>73</v>
      </c>
      <c r="AY582" s="243" t="s">
        <v>172</v>
      </c>
    </row>
    <row r="583" spans="1:65" s="15" customFormat="1">
      <c r="B583" s="244"/>
      <c r="C583" s="245"/>
      <c r="D583" s="224" t="s">
        <v>180</v>
      </c>
      <c r="E583" s="246" t="s">
        <v>1</v>
      </c>
      <c r="F583" s="247" t="s">
        <v>186</v>
      </c>
      <c r="G583" s="245"/>
      <c r="H583" s="248">
        <v>53.269999999999996</v>
      </c>
      <c r="I583" s="249"/>
      <c r="J583" s="245"/>
      <c r="K583" s="245"/>
      <c r="L583" s="250"/>
      <c r="M583" s="251"/>
      <c r="N583" s="252"/>
      <c r="O583" s="252"/>
      <c r="P583" s="252"/>
      <c r="Q583" s="252"/>
      <c r="R583" s="252"/>
      <c r="S583" s="252"/>
      <c r="T583" s="253"/>
      <c r="AT583" s="254" t="s">
        <v>180</v>
      </c>
      <c r="AU583" s="254" t="s">
        <v>83</v>
      </c>
      <c r="AV583" s="15" t="s">
        <v>179</v>
      </c>
      <c r="AW583" s="15" t="s">
        <v>30</v>
      </c>
      <c r="AX583" s="15" t="s">
        <v>81</v>
      </c>
      <c r="AY583" s="254" t="s">
        <v>172</v>
      </c>
    </row>
    <row r="584" spans="1:65" s="2" customFormat="1" ht="16.5" customHeight="1">
      <c r="A584" s="35"/>
      <c r="B584" s="36"/>
      <c r="C584" s="255" t="s">
        <v>730</v>
      </c>
      <c r="D584" s="255" t="s">
        <v>358</v>
      </c>
      <c r="E584" s="256" t="s">
        <v>731</v>
      </c>
      <c r="F584" s="257" t="s">
        <v>732</v>
      </c>
      <c r="G584" s="258" t="s">
        <v>177</v>
      </c>
      <c r="H584" s="259">
        <v>4.8099999999999996</v>
      </c>
      <c r="I584" s="260"/>
      <c r="J584" s="261">
        <f>ROUND(I584*H584,2)</f>
        <v>0</v>
      </c>
      <c r="K584" s="257" t="s">
        <v>178</v>
      </c>
      <c r="L584" s="262"/>
      <c r="M584" s="263" t="s">
        <v>1</v>
      </c>
      <c r="N584" s="264" t="s">
        <v>38</v>
      </c>
      <c r="O584" s="72"/>
      <c r="P584" s="218">
        <f>O584*H584</f>
        <v>0</v>
      </c>
      <c r="Q584" s="218">
        <v>2.5000000000000001E-2</v>
      </c>
      <c r="R584" s="218">
        <f>Q584*H584</f>
        <v>0.12025</v>
      </c>
      <c r="S584" s="218">
        <v>0</v>
      </c>
      <c r="T584" s="219">
        <f>S584*H584</f>
        <v>0</v>
      </c>
      <c r="U584" s="35"/>
      <c r="V584" s="35"/>
      <c r="W584" s="35"/>
      <c r="X584" s="35"/>
      <c r="Y584" s="35"/>
      <c r="Z584" s="35"/>
      <c r="AA584" s="35"/>
      <c r="AB584" s="35"/>
      <c r="AC584" s="35"/>
      <c r="AD584" s="35"/>
      <c r="AE584" s="35"/>
      <c r="AR584" s="220" t="s">
        <v>264</v>
      </c>
      <c r="AT584" s="220" t="s">
        <v>358</v>
      </c>
      <c r="AU584" s="220" t="s">
        <v>83</v>
      </c>
      <c r="AY584" s="18" t="s">
        <v>172</v>
      </c>
      <c r="BE584" s="221">
        <f>IF(N584="základní",J584,0)</f>
        <v>0</v>
      </c>
      <c r="BF584" s="221">
        <f>IF(N584="snížená",J584,0)</f>
        <v>0</v>
      </c>
      <c r="BG584" s="221">
        <f>IF(N584="zákl. přenesená",J584,0)</f>
        <v>0</v>
      </c>
      <c r="BH584" s="221">
        <f>IF(N584="sníž. přenesená",J584,0)</f>
        <v>0</v>
      </c>
      <c r="BI584" s="221">
        <f>IF(N584="nulová",J584,0)</f>
        <v>0</v>
      </c>
      <c r="BJ584" s="18" t="s">
        <v>81</v>
      </c>
      <c r="BK584" s="221">
        <f>ROUND(I584*H584,2)</f>
        <v>0</v>
      </c>
      <c r="BL584" s="18" t="s">
        <v>223</v>
      </c>
      <c r="BM584" s="220" t="s">
        <v>733</v>
      </c>
    </row>
    <row r="585" spans="1:65" s="13" customFormat="1">
      <c r="B585" s="222"/>
      <c r="C585" s="223"/>
      <c r="D585" s="224" t="s">
        <v>180</v>
      </c>
      <c r="E585" s="225" t="s">
        <v>1</v>
      </c>
      <c r="F585" s="226" t="s">
        <v>444</v>
      </c>
      <c r="G585" s="223"/>
      <c r="H585" s="225" t="s">
        <v>1</v>
      </c>
      <c r="I585" s="227"/>
      <c r="J585" s="223"/>
      <c r="K585" s="223"/>
      <c r="L585" s="228"/>
      <c r="M585" s="229"/>
      <c r="N585" s="230"/>
      <c r="O585" s="230"/>
      <c r="P585" s="230"/>
      <c r="Q585" s="230"/>
      <c r="R585" s="230"/>
      <c r="S585" s="230"/>
      <c r="T585" s="231"/>
      <c r="AT585" s="232" t="s">
        <v>180</v>
      </c>
      <c r="AU585" s="232" t="s">
        <v>83</v>
      </c>
      <c r="AV585" s="13" t="s">
        <v>81</v>
      </c>
      <c r="AW585" s="13" t="s">
        <v>30</v>
      </c>
      <c r="AX585" s="13" t="s">
        <v>73</v>
      </c>
      <c r="AY585" s="232" t="s">
        <v>172</v>
      </c>
    </row>
    <row r="586" spans="1:65" s="13" customFormat="1">
      <c r="B586" s="222"/>
      <c r="C586" s="223"/>
      <c r="D586" s="224" t="s">
        <v>180</v>
      </c>
      <c r="E586" s="225" t="s">
        <v>1</v>
      </c>
      <c r="F586" s="226" t="s">
        <v>445</v>
      </c>
      <c r="G586" s="223"/>
      <c r="H586" s="225" t="s">
        <v>1</v>
      </c>
      <c r="I586" s="227"/>
      <c r="J586" s="223"/>
      <c r="K586" s="223"/>
      <c r="L586" s="228"/>
      <c r="M586" s="229"/>
      <c r="N586" s="230"/>
      <c r="O586" s="230"/>
      <c r="P586" s="230"/>
      <c r="Q586" s="230"/>
      <c r="R586" s="230"/>
      <c r="S586" s="230"/>
      <c r="T586" s="231"/>
      <c r="AT586" s="232" t="s">
        <v>180</v>
      </c>
      <c r="AU586" s="232" t="s">
        <v>83</v>
      </c>
      <c r="AV586" s="13" t="s">
        <v>81</v>
      </c>
      <c r="AW586" s="13" t="s">
        <v>30</v>
      </c>
      <c r="AX586" s="13" t="s">
        <v>73</v>
      </c>
      <c r="AY586" s="232" t="s">
        <v>172</v>
      </c>
    </row>
    <row r="587" spans="1:65" s="14" customFormat="1">
      <c r="B587" s="233"/>
      <c r="C587" s="234"/>
      <c r="D587" s="224" t="s">
        <v>180</v>
      </c>
      <c r="E587" s="235" t="s">
        <v>1</v>
      </c>
      <c r="F587" s="236" t="s">
        <v>734</v>
      </c>
      <c r="G587" s="234"/>
      <c r="H587" s="237">
        <v>1.675</v>
      </c>
      <c r="I587" s="238"/>
      <c r="J587" s="234"/>
      <c r="K587" s="234"/>
      <c r="L587" s="239"/>
      <c r="M587" s="240"/>
      <c r="N587" s="241"/>
      <c r="O587" s="241"/>
      <c r="P587" s="241"/>
      <c r="Q587" s="241"/>
      <c r="R587" s="241"/>
      <c r="S587" s="241"/>
      <c r="T587" s="242"/>
      <c r="AT587" s="243" t="s">
        <v>180</v>
      </c>
      <c r="AU587" s="243" t="s">
        <v>83</v>
      </c>
      <c r="AV587" s="14" t="s">
        <v>83</v>
      </c>
      <c r="AW587" s="14" t="s">
        <v>30</v>
      </c>
      <c r="AX587" s="14" t="s">
        <v>73</v>
      </c>
      <c r="AY587" s="243" t="s">
        <v>172</v>
      </c>
    </row>
    <row r="588" spans="1:65" s="13" customFormat="1">
      <c r="B588" s="222"/>
      <c r="C588" s="223"/>
      <c r="D588" s="224" t="s">
        <v>180</v>
      </c>
      <c r="E588" s="225" t="s">
        <v>1</v>
      </c>
      <c r="F588" s="226" t="s">
        <v>646</v>
      </c>
      <c r="G588" s="223"/>
      <c r="H588" s="225" t="s">
        <v>1</v>
      </c>
      <c r="I588" s="227"/>
      <c r="J588" s="223"/>
      <c r="K588" s="223"/>
      <c r="L588" s="228"/>
      <c r="M588" s="229"/>
      <c r="N588" s="230"/>
      <c r="O588" s="230"/>
      <c r="P588" s="230"/>
      <c r="Q588" s="230"/>
      <c r="R588" s="230"/>
      <c r="S588" s="230"/>
      <c r="T588" s="231"/>
      <c r="AT588" s="232" t="s">
        <v>180</v>
      </c>
      <c r="AU588" s="232" t="s">
        <v>83</v>
      </c>
      <c r="AV588" s="13" t="s">
        <v>81</v>
      </c>
      <c r="AW588" s="13" t="s">
        <v>30</v>
      </c>
      <c r="AX588" s="13" t="s">
        <v>73</v>
      </c>
      <c r="AY588" s="232" t="s">
        <v>172</v>
      </c>
    </row>
    <row r="589" spans="1:65" s="13" customFormat="1">
      <c r="B589" s="222"/>
      <c r="C589" s="223"/>
      <c r="D589" s="224" t="s">
        <v>180</v>
      </c>
      <c r="E589" s="225" t="s">
        <v>1</v>
      </c>
      <c r="F589" s="226" t="s">
        <v>447</v>
      </c>
      <c r="G589" s="223"/>
      <c r="H589" s="225" t="s">
        <v>1</v>
      </c>
      <c r="I589" s="227"/>
      <c r="J589" s="223"/>
      <c r="K589" s="223"/>
      <c r="L589" s="228"/>
      <c r="M589" s="229"/>
      <c r="N589" s="230"/>
      <c r="O589" s="230"/>
      <c r="P589" s="230"/>
      <c r="Q589" s="230"/>
      <c r="R589" s="230"/>
      <c r="S589" s="230"/>
      <c r="T589" s="231"/>
      <c r="AT589" s="232" t="s">
        <v>180</v>
      </c>
      <c r="AU589" s="232" t="s">
        <v>83</v>
      </c>
      <c r="AV589" s="13" t="s">
        <v>81</v>
      </c>
      <c r="AW589" s="13" t="s">
        <v>30</v>
      </c>
      <c r="AX589" s="13" t="s">
        <v>73</v>
      </c>
      <c r="AY589" s="232" t="s">
        <v>172</v>
      </c>
    </row>
    <row r="590" spans="1:65" s="14" customFormat="1">
      <c r="B590" s="233"/>
      <c r="C590" s="234"/>
      <c r="D590" s="224" t="s">
        <v>180</v>
      </c>
      <c r="E590" s="235" t="s">
        <v>1</v>
      </c>
      <c r="F590" s="236" t="s">
        <v>735</v>
      </c>
      <c r="G590" s="234"/>
      <c r="H590" s="237">
        <v>3.1349999999999998</v>
      </c>
      <c r="I590" s="238"/>
      <c r="J590" s="234"/>
      <c r="K590" s="234"/>
      <c r="L590" s="239"/>
      <c r="M590" s="240"/>
      <c r="N590" s="241"/>
      <c r="O590" s="241"/>
      <c r="P590" s="241"/>
      <c r="Q590" s="241"/>
      <c r="R590" s="241"/>
      <c r="S590" s="241"/>
      <c r="T590" s="242"/>
      <c r="AT590" s="243" t="s">
        <v>180</v>
      </c>
      <c r="AU590" s="243" t="s">
        <v>83</v>
      </c>
      <c r="AV590" s="14" t="s">
        <v>83</v>
      </c>
      <c r="AW590" s="14" t="s">
        <v>30</v>
      </c>
      <c r="AX590" s="14" t="s">
        <v>73</v>
      </c>
      <c r="AY590" s="243" t="s">
        <v>172</v>
      </c>
    </row>
    <row r="591" spans="1:65" s="15" customFormat="1">
      <c r="B591" s="244"/>
      <c r="C591" s="245"/>
      <c r="D591" s="224" t="s">
        <v>180</v>
      </c>
      <c r="E591" s="246" t="s">
        <v>1</v>
      </c>
      <c r="F591" s="247" t="s">
        <v>186</v>
      </c>
      <c r="G591" s="245"/>
      <c r="H591" s="248">
        <v>4.8099999999999996</v>
      </c>
      <c r="I591" s="249"/>
      <c r="J591" s="245"/>
      <c r="K591" s="245"/>
      <c r="L591" s="250"/>
      <c r="M591" s="251"/>
      <c r="N591" s="252"/>
      <c r="O591" s="252"/>
      <c r="P591" s="252"/>
      <c r="Q591" s="252"/>
      <c r="R591" s="252"/>
      <c r="S591" s="252"/>
      <c r="T591" s="253"/>
      <c r="AT591" s="254" t="s">
        <v>180</v>
      </c>
      <c r="AU591" s="254" t="s">
        <v>83</v>
      </c>
      <c r="AV591" s="15" t="s">
        <v>179</v>
      </c>
      <c r="AW591" s="15" t="s">
        <v>30</v>
      </c>
      <c r="AX591" s="15" t="s">
        <v>81</v>
      </c>
      <c r="AY591" s="254" t="s">
        <v>172</v>
      </c>
    </row>
    <row r="592" spans="1:65" s="2" customFormat="1" ht="21.75" customHeight="1">
      <c r="A592" s="35"/>
      <c r="B592" s="36"/>
      <c r="C592" s="209" t="s">
        <v>736</v>
      </c>
      <c r="D592" s="209" t="s">
        <v>174</v>
      </c>
      <c r="E592" s="210" t="s">
        <v>737</v>
      </c>
      <c r="F592" s="211" t="s">
        <v>738</v>
      </c>
      <c r="G592" s="212" t="s">
        <v>222</v>
      </c>
      <c r="H592" s="213">
        <v>0.30599999999999999</v>
      </c>
      <c r="I592" s="214"/>
      <c r="J592" s="215">
        <f>ROUND(I592*H592,2)</f>
        <v>0</v>
      </c>
      <c r="K592" s="211" t="s">
        <v>178</v>
      </c>
      <c r="L592" s="40"/>
      <c r="M592" s="216" t="s">
        <v>1</v>
      </c>
      <c r="N592" s="217" t="s">
        <v>38</v>
      </c>
      <c r="O592" s="72"/>
      <c r="P592" s="218">
        <f>O592*H592</f>
        <v>0</v>
      </c>
      <c r="Q592" s="218">
        <v>0</v>
      </c>
      <c r="R592" s="218">
        <f>Q592*H592</f>
        <v>0</v>
      </c>
      <c r="S592" s="218">
        <v>0</v>
      </c>
      <c r="T592" s="219">
        <f>S592*H592</f>
        <v>0</v>
      </c>
      <c r="U592" s="35"/>
      <c r="V592" s="35"/>
      <c r="W592" s="35"/>
      <c r="X592" s="35"/>
      <c r="Y592" s="35"/>
      <c r="Z592" s="35"/>
      <c r="AA592" s="35"/>
      <c r="AB592" s="35"/>
      <c r="AC592" s="35"/>
      <c r="AD592" s="35"/>
      <c r="AE592" s="35"/>
      <c r="AR592" s="220" t="s">
        <v>223</v>
      </c>
      <c r="AT592" s="220" t="s">
        <v>174</v>
      </c>
      <c r="AU592" s="220" t="s">
        <v>83</v>
      </c>
      <c r="AY592" s="18" t="s">
        <v>172</v>
      </c>
      <c r="BE592" s="221">
        <f>IF(N592="základní",J592,0)</f>
        <v>0</v>
      </c>
      <c r="BF592" s="221">
        <f>IF(N592="snížená",J592,0)</f>
        <v>0</v>
      </c>
      <c r="BG592" s="221">
        <f>IF(N592="zákl. přenesená",J592,0)</f>
        <v>0</v>
      </c>
      <c r="BH592" s="221">
        <f>IF(N592="sníž. přenesená",J592,0)</f>
        <v>0</v>
      </c>
      <c r="BI592" s="221">
        <f>IF(N592="nulová",J592,0)</f>
        <v>0</v>
      </c>
      <c r="BJ592" s="18" t="s">
        <v>81</v>
      </c>
      <c r="BK592" s="221">
        <f>ROUND(I592*H592,2)</f>
        <v>0</v>
      </c>
      <c r="BL592" s="18" t="s">
        <v>223</v>
      </c>
      <c r="BM592" s="220" t="s">
        <v>739</v>
      </c>
    </row>
    <row r="593" spans="1:65" s="12" customFormat="1" ht="22.9" customHeight="1">
      <c r="B593" s="193"/>
      <c r="C593" s="194"/>
      <c r="D593" s="195" t="s">
        <v>72</v>
      </c>
      <c r="E593" s="207" t="s">
        <v>740</v>
      </c>
      <c r="F593" s="207" t="s">
        <v>741</v>
      </c>
      <c r="G593" s="194"/>
      <c r="H593" s="194"/>
      <c r="I593" s="197"/>
      <c r="J593" s="208">
        <f>BK593</f>
        <v>0</v>
      </c>
      <c r="K593" s="194"/>
      <c r="L593" s="199"/>
      <c r="M593" s="200"/>
      <c r="N593" s="201"/>
      <c r="O593" s="201"/>
      <c r="P593" s="202">
        <f>SUM(P594:P618)</f>
        <v>0</v>
      </c>
      <c r="Q593" s="201"/>
      <c r="R593" s="202">
        <f>SUM(R594:R618)</f>
        <v>0.78320619999999996</v>
      </c>
      <c r="S593" s="201"/>
      <c r="T593" s="203">
        <f>SUM(T594:T618)</f>
        <v>0.2022504</v>
      </c>
      <c r="AR593" s="204" t="s">
        <v>83</v>
      </c>
      <c r="AT593" s="205" t="s">
        <v>72</v>
      </c>
      <c r="AU593" s="205" t="s">
        <v>81</v>
      </c>
      <c r="AY593" s="204" t="s">
        <v>172</v>
      </c>
      <c r="BK593" s="206">
        <f>SUM(BK594:BK618)</f>
        <v>0</v>
      </c>
    </row>
    <row r="594" spans="1:65" s="2" customFormat="1" ht="21.75" customHeight="1">
      <c r="A594" s="35"/>
      <c r="B594" s="36"/>
      <c r="C594" s="209" t="s">
        <v>742</v>
      </c>
      <c r="D594" s="209" t="s">
        <v>174</v>
      </c>
      <c r="E594" s="210" t="s">
        <v>743</v>
      </c>
      <c r="F594" s="211" t="s">
        <v>744</v>
      </c>
      <c r="G594" s="212" t="s">
        <v>245</v>
      </c>
      <c r="H594" s="213">
        <v>12.95</v>
      </c>
      <c r="I594" s="214"/>
      <c r="J594" s="215">
        <f>ROUND(I594*H594,2)</f>
        <v>0</v>
      </c>
      <c r="K594" s="211" t="s">
        <v>178</v>
      </c>
      <c r="L594" s="40"/>
      <c r="M594" s="216" t="s">
        <v>1</v>
      </c>
      <c r="N594" s="217" t="s">
        <v>38</v>
      </c>
      <c r="O594" s="72"/>
      <c r="P594" s="218">
        <f>O594*H594</f>
        <v>0</v>
      </c>
      <c r="Q594" s="218">
        <v>2.7199999999999998E-2</v>
      </c>
      <c r="R594" s="218">
        <f>Q594*H594</f>
        <v>0.35223999999999994</v>
      </c>
      <c r="S594" s="218">
        <v>0</v>
      </c>
      <c r="T594" s="219">
        <f>S594*H594</f>
        <v>0</v>
      </c>
      <c r="U594" s="35"/>
      <c r="V594" s="35"/>
      <c r="W594" s="35"/>
      <c r="X594" s="35"/>
      <c r="Y594" s="35"/>
      <c r="Z594" s="35"/>
      <c r="AA594" s="35"/>
      <c r="AB594" s="35"/>
      <c r="AC594" s="35"/>
      <c r="AD594" s="35"/>
      <c r="AE594" s="35"/>
      <c r="AR594" s="220" t="s">
        <v>223</v>
      </c>
      <c r="AT594" s="220" t="s">
        <v>174</v>
      </c>
      <c r="AU594" s="220" t="s">
        <v>83</v>
      </c>
      <c r="AY594" s="18" t="s">
        <v>172</v>
      </c>
      <c r="BE594" s="221">
        <f>IF(N594="základní",J594,0)</f>
        <v>0</v>
      </c>
      <c r="BF594" s="221">
        <f>IF(N594="snížená",J594,0)</f>
        <v>0</v>
      </c>
      <c r="BG594" s="221">
        <f>IF(N594="zákl. přenesená",J594,0)</f>
        <v>0</v>
      </c>
      <c r="BH594" s="221">
        <f>IF(N594="sníž. přenesená",J594,0)</f>
        <v>0</v>
      </c>
      <c r="BI594" s="221">
        <f>IF(N594="nulová",J594,0)</f>
        <v>0</v>
      </c>
      <c r="BJ594" s="18" t="s">
        <v>81</v>
      </c>
      <c r="BK594" s="221">
        <f>ROUND(I594*H594,2)</f>
        <v>0</v>
      </c>
      <c r="BL594" s="18" t="s">
        <v>223</v>
      </c>
      <c r="BM594" s="220" t="s">
        <v>357</v>
      </c>
    </row>
    <row r="595" spans="1:65" s="13" customFormat="1">
      <c r="B595" s="222"/>
      <c r="C595" s="223"/>
      <c r="D595" s="224" t="s">
        <v>180</v>
      </c>
      <c r="E595" s="225" t="s">
        <v>1</v>
      </c>
      <c r="F595" s="226" t="s">
        <v>274</v>
      </c>
      <c r="G595" s="223"/>
      <c r="H595" s="225" t="s">
        <v>1</v>
      </c>
      <c r="I595" s="227"/>
      <c r="J595" s="223"/>
      <c r="K595" s="223"/>
      <c r="L595" s="228"/>
      <c r="M595" s="229"/>
      <c r="N595" s="230"/>
      <c r="O595" s="230"/>
      <c r="P595" s="230"/>
      <c r="Q595" s="230"/>
      <c r="R595" s="230"/>
      <c r="S595" s="230"/>
      <c r="T595" s="231"/>
      <c r="AT595" s="232" t="s">
        <v>180</v>
      </c>
      <c r="AU595" s="232" t="s">
        <v>83</v>
      </c>
      <c r="AV595" s="13" t="s">
        <v>81</v>
      </c>
      <c r="AW595" s="13" t="s">
        <v>30</v>
      </c>
      <c r="AX595" s="13" t="s">
        <v>73</v>
      </c>
      <c r="AY595" s="232" t="s">
        <v>172</v>
      </c>
    </row>
    <row r="596" spans="1:65" s="14" customFormat="1">
      <c r="B596" s="233"/>
      <c r="C596" s="234"/>
      <c r="D596" s="224" t="s">
        <v>180</v>
      </c>
      <c r="E596" s="235" t="s">
        <v>1</v>
      </c>
      <c r="F596" s="236" t="s">
        <v>745</v>
      </c>
      <c r="G596" s="234"/>
      <c r="H596" s="237">
        <v>10.5</v>
      </c>
      <c r="I596" s="238"/>
      <c r="J596" s="234"/>
      <c r="K596" s="234"/>
      <c r="L596" s="239"/>
      <c r="M596" s="240"/>
      <c r="N596" s="241"/>
      <c r="O596" s="241"/>
      <c r="P596" s="241"/>
      <c r="Q596" s="241"/>
      <c r="R596" s="241"/>
      <c r="S596" s="241"/>
      <c r="T596" s="242"/>
      <c r="AT596" s="243" t="s">
        <v>180</v>
      </c>
      <c r="AU596" s="243" t="s">
        <v>83</v>
      </c>
      <c r="AV596" s="14" t="s">
        <v>83</v>
      </c>
      <c r="AW596" s="14" t="s">
        <v>30</v>
      </c>
      <c r="AX596" s="14" t="s">
        <v>73</v>
      </c>
      <c r="AY596" s="243" t="s">
        <v>172</v>
      </c>
    </row>
    <row r="597" spans="1:65" s="14" customFormat="1">
      <c r="B597" s="233"/>
      <c r="C597" s="234"/>
      <c r="D597" s="224" t="s">
        <v>180</v>
      </c>
      <c r="E597" s="235" t="s">
        <v>1</v>
      </c>
      <c r="F597" s="236" t="s">
        <v>746</v>
      </c>
      <c r="G597" s="234"/>
      <c r="H597" s="237">
        <v>2.4500000000000002</v>
      </c>
      <c r="I597" s="238"/>
      <c r="J597" s="234"/>
      <c r="K597" s="234"/>
      <c r="L597" s="239"/>
      <c r="M597" s="240"/>
      <c r="N597" s="241"/>
      <c r="O597" s="241"/>
      <c r="P597" s="241"/>
      <c r="Q597" s="241"/>
      <c r="R597" s="241"/>
      <c r="S597" s="241"/>
      <c r="T597" s="242"/>
      <c r="AT597" s="243" t="s">
        <v>180</v>
      </c>
      <c r="AU597" s="243" t="s">
        <v>83</v>
      </c>
      <c r="AV597" s="14" t="s">
        <v>83</v>
      </c>
      <c r="AW597" s="14" t="s">
        <v>30</v>
      </c>
      <c r="AX597" s="14" t="s">
        <v>73</v>
      </c>
      <c r="AY597" s="243" t="s">
        <v>172</v>
      </c>
    </row>
    <row r="598" spans="1:65" s="15" customFormat="1">
      <c r="B598" s="244"/>
      <c r="C598" s="245"/>
      <c r="D598" s="224" t="s">
        <v>180</v>
      </c>
      <c r="E598" s="246" t="s">
        <v>1</v>
      </c>
      <c r="F598" s="247" t="s">
        <v>186</v>
      </c>
      <c r="G598" s="245"/>
      <c r="H598" s="248">
        <v>12.95</v>
      </c>
      <c r="I598" s="249"/>
      <c r="J598" s="245"/>
      <c r="K598" s="245"/>
      <c r="L598" s="250"/>
      <c r="M598" s="251"/>
      <c r="N598" s="252"/>
      <c r="O598" s="252"/>
      <c r="P598" s="252"/>
      <c r="Q598" s="252"/>
      <c r="R598" s="252"/>
      <c r="S598" s="252"/>
      <c r="T598" s="253"/>
      <c r="AT598" s="254" t="s">
        <v>180</v>
      </c>
      <c r="AU598" s="254" t="s">
        <v>83</v>
      </c>
      <c r="AV598" s="15" t="s">
        <v>179</v>
      </c>
      <c r="AW598" s="15" t="s">
        <v>30</v>
      </c>
      <c r="AX598" s="15" t="s">
        <v>81</v>
      </c>
      <c r="AY598" s="254" t="s">
        <v>172</v>
      </c>
    </row>
    <row r="599" spans="1:65" s="2" customFormat="1" ht="21.75" customHeight="1">
      <c r="A599" s="35"/>
      <c r="B599" s="36"/>
      <c r="C599" s="209" t="s">
        <v>532</v>
      </c>
      <c r="D599" s="209" t="s">
        <v>174</v>
      </c>
      <c r="E599" s="210" t="s">
        <v>747</v>
      </c>
      <c r="F599" s="211" t="s">
        <v>748</v>
      </c>
      <c r="G599" s="212" t="s">
        <v>245</v>
      </c>
      <c r="H599" s="213">
        <v>8.6999999999999993</v>
      </c>
      <c r="I599" s="214"/>
      <c r="J599" s="215">
        <f>ROUND(I599*H599,2)</f>
        <v>0</v>
      </c>
      <c r="K599" s="211" t="s">
        <v>178</v>
      </c>
      <c r="L599" s="40"/>
      <c r="M599" s="216" t="s">
        <v>1</v>
      </c>
      <c r="N599" s="217" t="s">
        <v>38</v>
      </c>
      <c r="O599" s="72"/>
      <c r="P599" s="218">
        <f>O599*H599</f>
        <v>0</v>
      </c>
      <c r="Q599" s="218">
        <v>2.6530000000000001E-2</v>
      </c>
      <c r="R599" s="218">
        <f>Q599*H599</f>
        <v>0.23081099999999999</v>
      </c>
      <c r="S599" s="218">
        <v>0</v>
      </c>
      <c r="T599" s="219">
        <f>S599*H599</f>
        <v>0</v>
      </c>
      <c r="U599" s="35"/>
      <c r="V599" s="35"/>
      <c r="W599" s="35"/>
      <c r="X599" s="35"/>
      <c r="Y599" s="35"/>
      <c r="Z599" s="35"/>
      <c r="AA599" s="35"/>
      <c r="AB599" s="35"/>
      <c r="AC599" s="35"/>
      <c r="AD599" s="35"/>
      <c r="AE599" s="35"/>
      <c r="AR599" s="220" t="s">
        <v>223</v>
      </c>
      <c r="AT599" s="220" t="s">
        <v>174</v>
      </c>
      <c r="AU599" s="220" t="s">
        <v>83</v>
      </c>
      <c r="AY599" s="18" t="s">
        <v>172</v>
      </c>
      <c r="BE599" s="221">
        <f>IF(N599="základní",J599,0)</f>
        <v>0</v>
      </c>
      <c r="BF599" s="221">
        <f>IF(N599="snížená",J599,0)</f>
        <v>0</v>
      </c>
      <c r="BG599" s="221">
        <f>IF(N599="zákl. přenesená",J599,0)</f>
        <v>0</v>
      </c>
      <c r="BH599" s="221">
        <f>IF(N599="sníž. přenesená",J599,0)</f>
        <v>0</v>
      </c>
      <c r="BI599" s="221">
        <f>IF(N599="nulová",J599,0)</f>
        <v>0</v>
      </c>
      <c r="BJ599" s="18" t="s">
        <v>81</v>
      </c>
      <c r="BK599" s="221">
        <f>ROUND(I599*H599,2)</f>
        <v>0</v>
      </c>
      <c r="BL599" s="18" t="s">
        <v>223</v>
      </c>
      <c r="BM599" s="220" t="s">
        <v>368</v>
      </c>
    </row>
    <row r="600" spans="1:65" s="13" customFormat="1">
      <c r="B600" s="222"/>
      <c r="C600" s="223"/>
      <c r="D600" s="224" t="s">
        <v>180</v>
      </c>
      <c r="E600" s="225" t="s">
        <v>1</v>
      </c>
      <c r="F600" s="226" t="s">
        <v>274</v>
      </c>
      <c r="G600" s="223"/>
      <c r="H600" s="225" t="s">
        <v>1</v>
      </c>
      <c r="I600" s="227"/>
      <c r="J600" s="223"/>
      <c r="K600" s="223"/>
      <c r="L600" s="228"/>
      <c r="M600" s="229"/>
      <c r="N600" s="230"/>
      <c r="O600" s="230"/>
      <c r="P600" s="230"/>
      <c r="Q600" s="230"/>
      <c r="R600" s="230"/>
      <c r="S600" s="230"/>
      <c r="T600" s="231"/>
      <c r="AT600" s="232" t="s">
        <v>180</v>
      </c>
      <c r="AU600" s="232" t="s">
        <v>83</v>
      </c>
      <c r="AV600" s="13" t="s">
        <v>81</v>
      </c>
      <c r="AW600" s="13" t="s">
        <v>30</v>
      </c>
      <c r="AX600" s="13" t="s">
        <v>73</v>
      </c>
      <c r="AY600" s="232" t="s">
        <v>172</v>
      </c>
    </row>
    <row r="601" spans="1:65" s="14" customFormat="1">
      <c r="B601" s="233"/>
      <c r="C601" s="234"/>
      <c r="D601" s="224" t="s">
        <v>180</v>
      </c>
      <c r="E601" s="235" t="s">
        <v>1</v>
      </c>
      <c r="F601" s="236" t="s">
        <v>749</v>
      </c>
      <c r="G601" s="234"/>
      <c r="H601" s="237">
        <v>4.3499999999999996</v>
      </c>
      <c r="I601" s="238"/>
      <c r="J601" s="234"/>
      <c r="K601" s="234"/>
      <c r="L601" s="239"/>
      <c r="M601" s="240"/>
      <c r="N601" s="241"/>
      <c r="O601" s="241"/>
      <c r="P601" s="241"/>
      <c r="Q601" s="241"/>
      <c r="R601" s="241"/>
      <c r="S601" s="241"/>
      <c r="T601" s="242"/>
      <c r="AT601" s="243" t="s">
        <v>180</v>
      </c>
      <c r="AU601" s="243" t="s">
        <v>83</v>
      </c>
      <c r="AV601" s="14" t="s">
        <v>83</v>
      </c>
      <c r="AW601" s="14" t="s">
        <v>30</v>
      </c>
      <c r="AX601" s="14" t="s">
        <v>73</v>
      </c>
      <c r="AY601" s="243" t="s">
        <v>172</v>
      </c>
    </row>
    <row r="602" spans="1:65" s="13" customFormat="1">
      <c r="B602" s="222"/>
      <c r="C602" s="223"/>
      <c r="D602" s="224" t="s">
        <v>180</v>
      </c>
      <c r="E602" s="225" t="s">
        <v>1</v>
      </c>
      <c r="F602" s="226" t="s">
        <v>348</v>
      </c>
      <c r="G602" s="223"/>
      <c r="H602" s="225" t="s">
        <v>1</v>
      </c>
      <c r="I602" s="227"/>
      <c r="J602" s="223"/>
      <c r="K602" s="223"/>
      <c r="L602" s="228"/>
      <c r="M602" s="229"/>
      <c r="N602" s="230"/>
      <c r="O602" s="230"/>
      <c r="P602" s="230"/>
      <c r="Q602" s="230"/>
      <c r="R602" s="230"/>
      <c r="S602" s="230"/>
      <c r="T602" s="231"/>
      <c r="AT602" s="232" t="s">
        <v>180</v>
      </c>
      <c r="AU602" s="232" t="s">
        <v>83</v>
      </c>
      <c r="AV602" s="13" t="s">
        <v>81</v>
      </c>
      <c r="AW602" s="13" t="s">
        <v>30</v>
      </c>
      <c r="AX602" s="13" t="s">
        <v>73</v>
      </c>
      <c r="AY602" s="232" t="s">
        <v>172</v>
      </c>
    </row>
    <row r="603" spans="1:65" s="14" customFormat="1">
      <c r="B603" s="233"/>
      <c r="C603" s="234"/>
      <c r="D603" s="224" t="s">
        <v>180</v>
      </c>
      <c r="E603" s="235" t="s">
        <v>1</v>
      </c>
      <c r="F603" s="236" t="s">
        <v>749</v>
      </c>
      <c r="G603" s="234"/>
      <c r="H603" s="237">
        <v>4.3499999999999996</v>
      </c>
      <c r="I603" s="238"/>
      <c r="J603" s="234"/>
      <c r="K603" s="234"/>
      <c r="L603" s="239"/>
      <c r="M603" s="240"/>
      <c r="N603" s="241"/>
      <c r="O603" s="241"/>
      <c r="P603" s="241"/>
      <c r="Q603" s="241"/>
      <c r="R603" s="241"/>
      <c r="S603" s="241"/>
      <c r="T603" s="242"/>
      <c r="AT603" s="243" t="s">
        <v>180</v>
      </c>
      <c r="AU603" s="243" t="s">
        <v>83</v>
      </c>
      <c r="AV603" s="14" t="s">
        <v>83</v>
      </c>
      <c r="AW603" s="14" t="s">
        <v>30</v>
      </c>
      <c r="AX603" s="14" t="s">
        <v>73</v>
      </c>
      <c r="AY603" s="243" t="s">
        <v>172</v>
      </c>
    </row>
    <row r="604" spans="1:65" s="15" customFormat="1">
      <c r="B604" s="244"/>
      <c r="C604" s="245"/>
      <c r="D604" s="224" t="s">
        <v>180</v>
      </c>
      <c r="E604" s="246" t="s">
        <v>1</v>
      </c>
      <c r="F604" s="247" t="s">
        <v>186</v>
      </c>
      <c r="G604" s="245"/>
      <c r="H604" s="248">
        <v>8.6999999999999993</v>
      </c>
      <c r="I604" s="249"/>
      <c r="J604" s="245"/>
      <c r="K604" s="245"/>
      <c r="L604" s="250"/>
      <c r="M604" s="251"/>
      <c r="N604" s="252"/>
      <c r="O604" s="252"/>
      <c r="P604" s="252"/>
      <c r="Q604" s="252"/>
      <c r="R604" s="252"/>
      <c r="S604" s="252"/>
      <c r="T604" s="253"/>
      <c r="AT604" s="254" t="s">
        <v>180</v>
      </c>
      <c r="AU604" s="254" t="s">
        <v>83</v>
      </c>
      <c r="AV604" s="15" t="s">
        <v>179</v>
      </c>
      <c r="AW604" s="15" t="s">
        <v>30</v>
      </c>
      <c r="AX604" s="15" t="s">
        <v>81</v>
      </c>
      <c r="AY604" s="254" t="s">
        <v>172</v>
      </c>
    </row>
    <row r="605" spans="1:65" s="2" customFormat="1" ht="21.75" customHeight="1">
      <c r="A605" s="35"/>
      <c r="B605" s="36"/>
      <c r="C605" s="209" t="s">
        <v>750</v>
      </c>
      <c r="D605" s="209" t="s">
        <v>174</v>
      </c>
      <c r="E605" s="210" t="s">
        <v>751</v>
      </c>
      <c r="F605" s="211" t="s">
        <v>752</v>
      </c>
      <c r="G605" s="212" t="s">
        <v>245</v>
      </c>
      <c r="H605" s="213">
        <v>8.8800000000000008</v>
      </c>
      <c r="I605" s="214"/>
      <c r="J605" s="215">
        <f>ROUND(I605*H605,2)</f>
        <v>0</v>
      </c>
      <c r="K605" s="211" t="s">
        <v>178</v>
      </c>
      <c r="L605" s="40"/>
      <c r="M605" s="216" t="s">
        <v>1</v>
      </c>
      <c r="N605" s="217" t="s">
        <v>38</v>
      </c>
      <c r="O605" s="72"/>
      <c r="P605" s="218">
        <f>O605*H605</f>
        <v>0</v>
      </c>
      <c r="Q605" s="218">
        <v>2.2540000000000001E-2</v>
      </c>
      <c r="R605" s="218">
        <f>Q605*H605</f>
        <v>0.20015520000000003</v>
      </c>
      <c r="S605" s="218">
        <v>0</v>
      </c>
      <c r="T605" s="219">
        <f>S605*H605</f>
        <v>0</v>
      </c>
      <c r="U605" s="35"/>
      <c r="V605" s="35"/>
      <c r="W605" s="35"/>
      <c r="X605" s="35"/>
      <c r="Y605" s="35"/>
      <c r="Z605" s="35"/>
      <c r="AA605" s="35"/>
      <c r="AB605" s="35"/>
      <c r="AC605" s="35"/>
      <c r="AD605" s="35"/>
      <c r="AE605" s="35"/>
      <c r="AR605" s="220" t="s">
        <v>223</v>
      </c>
      <c r="AT605" s="220" t="s">
        <v>174</v>
      </c>
      <c r="AU605" s="220" t="s">
        <v>83</v>
      </c>
      <c r="AY605" s="18" t="s">
        <v>172</v>
      </c>
      <c r="BE605" s="221">
        <f>IF(N605="základní",J605,0)</f>
        <v>0</v>
      </c>
      <c r="BF605" s="221">
        <f>IF(N605="snížená",J605,0)</f>
        <v>0</v>
      </c>
      <c r="BG605" s="221">
        <f>IF(N605="zákl. přenesená",J605,0)</f>
        <v>0</v>
      </c>
      <c r="BH605" s="221">
        <f>IF(N605="sníž. přenesená",J605,0)</f>
        <v>0</v>
      </c>
      <c r="BI605" s="221">
        <f>IF(N605="nulová",J605,0)</f>
        <v>0</v>
      </c>
      <c r="BJ605" s="18" t="s">
        <v>81</v>
      </c>
      <c r="BK605" s="221">
        <f>ROUND(I605*H605,2)</f>
        <v>0</v>
      </c>
      <c r="BL605" s="18" t="s">
        <v>223</v>
      </c>
      <c r="BM605" s="220" t="s">
        <v>378</v>
      </c>
    </row>
    <row r="606" spans="1:65" s="2" customFormat="1" ht="21.75" customHeight="1">
      <c r="A606" s="35"/>
      <c r="B606" s="36"/>
      <c r="C606" s="209" t="s">
        <v>539</v>
      </c>
      <c r="D606" s="209" t="s">
        <v>174</v>
      </c>
      <c r="E606" s="210" t="s">
        <v>753</v>
      </c>
      <c r="F606" s="211" t="s">
        <v>754</v>
      </c>
      <c r="G606" s="212" t="s">
        <v>245</v>
      </c>
      <c r="H606" s="213">
        <v>7.04</v>
      </c>
      <c r="I606" s="214"/>
      <c r="J606" s="215">
        <f>ROUND(I606*H606,2)</f>
        <v>0</v>
      </c>
      <c r="K606" s="211" t="s">
        <v>178</v>
      </c>
      <c r="L606" s="40"/>
      <c r="M606" s="216" t="s">
        <v>1</v>
      </c>
      <c r="N606" s="217" t="s">
        <v>38</v>
      </c>
      <c r="O606" s="72"/>
      <c r="P606" s="218">
        <f>O606*H606</f>
        <v>0</v>
      </c>
      <c r="Q606" s="218">
        <v>0</v>
      </c>
      <c r="R606" s="218">
        <f>Q606*H606</f>
        <v>0</v>
      </c>
      <c r="S606" s="218">
        <v>1.721E-2</v>
      </c>
      <c r="T606" s="219">
        <f>S606*H606</f>
        <v>0.1211584</v>
      </c>
      <c r="U606" s="35"/>
      <c r="V606" s="35"/>
      <c r="W606" s="35"/>
      <c r="X606" s="35"/>
      <c r="Y606" s="35"/>
      <c r="Z606" s="35"/>
      <c r="AA606" s="35"/>
      <c r="AB606" s="35"/>
      <c r="AC606" s="35"/>
      <c r="AD606" s="35"/>
      <c r="AE606" s="35"/>
      <c r="AR606" s="220" t="s">
        <v>223</v>
      </c>
      <c r="AT606" s="220" t="s">
        <v>174</v>
      </c>
      <c r="AU606" s="220" t="s">
        <v>83</v>
      </c>
      <c r="AY606" s="18" t="s">
        <v>172</v>
      </c>
      <c r="BE606" s="221">
        <f>IF(N606="základní",J606,0)</f>
        <v>0</v>
      </c>
      <c r="BF606" s="221">
        <f>IF(N606="snížená",J606,0)</f>
        <v>0</v>
      </c>
      <c r="BG606" s="221">
        <f>IF(N606="zákl. přenesená",J606,0)</f>
        <v>0</v>
      </c>
      <c r="BH606" s="221">
        <f>IF(N606="sníž. přenesená",J606,0)</f>
        <v>0</v>
      </c>
      <c r="BI606" s="221">
        <f>IF(N606="nulová",J606,0)</f>
        <v>0</v>
      </c>
      <c r="BJ606" s="18" t="s">
        <v>81</v>
      </c>
      <c r="BK606" s="221">
        <f>ROUND(I606*H606,2)</f>
        <v>0</v>
      </c>
      <c r="BL606" s="18" t="s">
        <v>223</v>
      </c>
      <c r="BM606" s="220" t="s">
        <v>699</v>
      </c>
    </row>
    <row r="607" spans="1:65" s="13" customFormat="1">
      <c r="B607" s="222"/>
      <c r="C607" s="223"/>
      <c r="D607" s="224" t="s">
        <v>180</v>
      </c>
      <c r="E607" s="225" t="s">
        <v>1</v>
      </c>
      <c r="F607" s="226" t="s">
        <v>520</v>
      </c>
      <c r="G607" s="223"/>
      <c r="H607" s="225" t="s">
        <v>1</v>
      </c>
      <c r="I607" s="227"/>
      <c r="J607" s="223"/>
      <c r="K607" s="223"/>
      <c r="L607" s="228"/>
      <c r="M607" s="229"/>
      <c r="N607" s="230"/>
      <c r="O607" s="230"/>
      <c r="P607" s="230"/>
      <c r="Q607" s="230"/>
      <c r="R607" s="230"/>
      <c r="S607" s="230"/>
      <c r="T607" s="231"/>
      <c r="AT607" s="232" t="s">
        <v>180</v>
      </c>
      <c r="AU607" s="232" t="s">
        <v>83</v>
      </c>
      <c r="AV607" s="13" t="s">
        <v>81</v>
      </c>
      <c r="AW607" s="13" t="s">
        <v>30</v>
      </c>
      <c r="AX607" s="13" t="s">
        <v>73</v>
      </c>
      <c r="AY607" s="232" t="s">
        <v>172</v>
      </c>
    </row>
    <row r="608" spans="1:65" s="13" customFormat="1">
      <c r="B608" s="222"/>
      <c r="C608" s="223"/>
      <c r="D608" s="224" t="s">
        <v>180</v>
      </c>
      <c r="E608" s="225" t="s">
        <v>1</v>
      </c>
      <c r="F608" s="226" t="s">
        <v>755</v>
      </c>
      <c r="G608" s="223"/>
      <c r="H608" s="225" t="s">
        <v>1</v>
      </c>
      <c r="I608" s="227"/>
      <c r="J608" s="223"/>
      <c r="K608" s="223"/>
      <c r="L608" s="228"/>
      <c r="M608" s="229"/>
      <c r="N608" s="230"/>
      <c r="O608" s="230"/>
      <c r="P608" s="230"/>
      <c r="Q608" s="230"/>
      <c r="R608" s="230"/>
      <c r="S608" s="230"/>
      <c r="T608" s="231"/>
      <c r="AT608" s="232" t="s">
        <v>180</v>
      </c>
      <c r="AU608" s="232" t="s">
        <v>83</v>
      </c>
      <c r="AV608" s="13" t="s">
        <v>81</v>
      </c>
      <c r="AW608" s="13" t="s">
        <v>30</v>
      </c>
      <c r="AX608" s="13" t="s">
        <v>73</v>
      </c>
      <c r="AY608" s="232" t="s">
        <v>172</v>
      </c>
    </row>
    <row r="609" spans="1:65" s="14" customFormat="1">
      <c r="B609" s="233"/>
      <c r="C609" s="234"/>
      <c r="D609" s="224" t="s">
        <v>180</v>
      </c>
      <c r="E609" s="235" t="s">
        <v>1</v>
      </c>
      <c r="F609" s="236" t="s">
        <v>756</v>
      </c>
      <c r="G609" s="234"/>
      <c r="H609" s="237">
        <v>3.52</v>
      </c>
      <c r="I609" s="238"/>
      <c r="J609" s="234"/>
      <c r="K609" s="234"/>
      <c r="L609" s="239"/>
      <c r="M609" s="240"/>
      <c r="N609" s="241"/>
      <c r="O609" s="241"/>
      <c r="P609" s="241"/>
      <c r="Q609" s="241"/>
      <c r="R609" s="241"/>
      <c r="S609" s="241"/>
      <c r="T609" s="242"/>
      <c r="AT609" s="243" t="s">
        <v>180</v>
      </c>
      <c r="AU609" s="243" t="s">
        <v>83</v>
      </c>
      <c r="AV609" s="14" t="s">
        <v>83</v>
      </c>
      <c r="AW609" s="14" t="s">
        <v>30</v>
      </c>
      <c r="AX609" s="14" t="s">
        <v>73</v>
      </c>
      <c r="AY609" s="243" t="s">
        <v>172</v>
      </c>
    </row>
    <row r="610" spans="1:65" s="14" customFormat="1">
      <c r="B610" s="233"/>
      <c r="C610" s="234"/>
      <c r="D610" s="224" t="s">
        <v>180</v>
      </c>
      <c r="E610" s="235" t="s">
        <v>1</v>
      </c>
      <c r="F610" s="236" t="s">
        <v>757</v>
      </c>
      <c r="G610" s="234"/>
      <c r="H610" s="237">
        <v>3.52</v>
      </c>
      <c r="I610" s="238"/>
      <c r="J610" s="234"/>
      <c r="K610" s="234"/>
      <c r="L610" s="239"/>
      <c r="M610" s="240"/>
      <c r="N610" s="241"/>
      <c r="O610" s="241"/>
      <c r="P610" s="241"/>
      <c r="Q610" s="241"/>
      <c r="R610" s="241"/>
      <c r="S610" s="241"/>
      <c r="T610" s="242"/>
      <c r="AT610" s="243" t="s">
        <v>180</v>
      </c>
      <c r="AU610" s="243" t="s">
        <v>83</v>
      </c>
      <c r="AV610" s="14" t="s">
        <v>83</v>
      </c>
      <c r="AW610" s="14" t="s">
        <v>30</v>
      </c>
      <c r="AX610" s="14" t="s">
        <v>73</v>
      </c>
      <c r="AY610" s="243" t="s">
        <v>172</v>
      </c>
    </row>
    <row r="611" spans="1:65" s="15" customFormat="1">
      <c r="B611" s="244"/>
      <c r="C611" s="245"/>
      <c r="D611" s="224" t="s">
        <v>180</v>
      </c>
      <c r="E611" s="246" t="s">
        <v>1</v>
      </c>
      <c r="F611" s="247" t="s">
        <v>186</v>
      </c>
      <c r="G611" s="245"/>
      <c r="H611" s="248">
        <v>7.04</v>
      </c>
      <c r="I611" s="249"/>
      <c r="J611" s="245"/>
      <c r="K611" s="245"/>
      <c r="L611" s="250"/>
      <c r="M611" s="251"/>
      <c r="N611" s="252"/>
      <c r="O611" s="252"/>
      <c r="P611" s="252"/>
      <c r="Q611" s="252"/>
      <c r="R611" s="252"/>
      <c r="S611" s="252"/>
      <c r="T611" s="253"/>
      <c r="AT611" s="254" t="s">
        <v>180</v>
      </c>
      <c r="AU611" s="254" t="s">
        <v>83</v>
      </c>
      <c r="AV611" s="15" t="s">
        <v>179</v>
      </c>
      <c r="AW611" s="15" t="s">
        <v>30</v>
      </c>
      <c r="AX611" s="15" t="s">
        <v>81</v>
      </c>
      <c r="AY611" s="254" t="s">
        <v>172</v>
      </c>
    </row>
    <row r="612" spans="1:65" s="2" customFormat="1" ht="21.75" customHeight="1">
      <c r="A612" s="35"/>
      <c r="B612" s="36"/>
      <c r="C612" s="209" t="s">
        <v>758</v>
      </c>
      <c r="D612" s="209" t="s">
        <v>174</v>
      </c>
      <c r="E612" s="210" t="s">
        <v>759</v>
      </c>
      <c r="F612" s="211" t="s">
        <v>760</v>
      </c>
      <c r="G612" s="212" t="s">
        <v>245</v>
      </c>
      <c r="H612" s="213">
        <v>3.6859999999999999</v>
      </c>
      <c r="I612" s="214"/>
      <c r="J612" s="215">
        <f>ROUND(I612*H612,2)</f>
        <v>0</v>
      </c>
      <c r="K612" s="211" t="s">
        <v>178</v>
      </c>
      <c r="L612" s="40"/>
      <c r="M612" s="216" t="s">
        <v>1</v>
      </c>
      <c r="N612" s="217" t="s">
        <v>38</v>
      </c>
      <c r="O612" s="72"/>
      <c r="P612" s="218">
        <f>O612*H612</f>
        <v>0</v>
      </c>
      <c r="Q612" s="218">
        <v>0</v>
      </c>
      <c r="R612" s="218">
        <f>Q612*H612</f>
        <v>0</v>
      </c>
      <c r="S612" s="218">
        <v>2.1999999999999999E-2</v>
      </c>
      <c r="T612" s="219">
        <f>S612*H612</f>
        <v>8.1091999999999997E-2</v>
      </c>
      <c r="U612" s="35"/>
      <c r="V612" s="35"/>
      <c r="W612" s="35"/>
      <c r="X612" s="35"/>
      <c r="Y612" s="35"/>
      <c r="Z612" s="35"/>
      <c r="AA612" s="35"/>
      <c r="AB612" s="35"/>
      <c r="AC612" s="35"/>
      <c r="AD612" s="35"/>
      <c r="AE612" s="35"/>
      <c r="AR612" s="220" t="s">
        <v>223</v>
      </c>
      <c r="AT612" s="220" t="s">
        <v>174</v>
      </c>
      <c r="AU612" s="220" t="s">
        <v>83</v>
      </c>
      <c r="AY612" s="18" t="s">
        <v>172</v>
      </c>
      <c r="BE612" s="221">
        <f>IF(N612="základní",J612,0)</f>
        <v>0</v>
      </c>
      <c r="BF612" s="221">
        <f>IF(N612="snížená",J612,0)</f>
        <v>0</v>
      </c>
      <c r="BG612" s="221">
        <f>IF(N612="zákl. přenesená",J612,0)</f>
        <v>0</v>
      </c>
      <c r="BH612" s="221">
        <f>IF(N612="sníž. přenesená",J612,0)</f>
        <v>0</v>
      </c>
      <c r="BI612" s="221">
        <f>IF(N612="nulová",J612,0)</f>
        <v>0</v>
      </c>
      <c r="BJ612" s="18" t="s">
        <v>81</v>
      </c>
      <c r="BK612" s="221">
        <f>ROUND(I612*H612,2)</f>
        <v>0</v>
      </c>
      <c r="BL612" s="18" t="s">
        <v>223</v>
      </c>
      <c r="BM612" s="220" t="s">
        <v>709</v>
      </c>
    </row>
    <row r="613" spans="1:65" s="13" customFormat="1">
      <c r="B613" s="222"/>
      <c r="C613" s="223"/>
      <c r="D613" s="224" t="s">
        <v>180</v>
      </c>
      <c r="E613" s="225" t="s">
        <v>1</v>
      </c>
      <c r="F613" s="226" t="s">
        <v>520</v>
      </c>
      <c r="G613" s="223"/>
      <c r="H613" s="225" t="s">
        <v>1</v>
      </c>
      <c r="I613" s="227"/>
      <c r="J613" s="223"/>
      <c r="K613" s="223"/>
      <c r="L613" s="228"/>
      <c r="M613" s="229"/>
      <c r="N613" s="230"/>
      <c r="O613" s="230"/>
      <c r="P613" s="230"/>
      <c r="Q613" s="230"/>
      <c r="R613" s="230"/>
      <c r="S613" s="230"/>
      <c r="T613" s="231"/>
      <c r="AT613" s="232" t="s">
        <v>180</v>
      </c>
      <c r="AU613" s="232" t="s">
        <v>83</v>
      </c>
      <c r="AV613" s="13" t="s">
        <v>81</v>
      </c>
      <c r="AW613" s="13" t="s">
        <v>30</v>
      </c>
      <c r="AX613" s="13" t="s">
        <v>73</v>
      </c>
      <c r="AY613" s="232" t="s">
        <v>172</v>
      </c>
    </row>
    <row r="614" spans="1:65" s="13" customFormat="1">
      <c r="B614" s="222"/>
      <c r="C614" s="223"/>
      <c r="D614" s="224" t="s">
        <v>180</v>
      </c>
      <c r="E614" s="225" t="s">
        <v>1</v>
      </c>
      <c r="F614" s="226" t="s">
        <v>761</v>
      </c>
      <c r="G614" s="223"/>
      <c r="H614" s="225" t="s">
        <v>1</v>
      </c>
      <c r="I614" s="227"/>
      <c r="J614" s="223"/>
      <c r="K614" s="223"/>
      <c r="L614" s="228"/>
      <c r="M614" s="229"/>
      <c r="N614" s="230"/>
      <c r="O614" s="230"/>
      <c r="P614" s="230"/>
      <c r="Q614" s="230"/>
      <c r="R614" s="230"/>
      <c r="S614" s="230"/>
      <c r="T614" s="231"/>
      <c r="AT614" s="232" t="s">
        <v>180</v>
      </c>
      <c r="AU614" s="232" t="s">
        <v>83</v>
      </c>
      <c r="AV614" s="13" t="s">
        <v>81</v>
      </c>
      <c r="AW614" s="13" t="s">
        <v>30</v>
      </c>
      <c r="AX614" s="13" t="s">
        <v>73</v>
      </c>
      <c r="AY614" s="232" t="s">
        <v>172</v>
      </c>
    </row>
    <row r="615" spans="1:65" s="14" customFormat="1">
      <c r="B615" s="233"/>
      <c r="C615" s="234"/>
      <c r="D615" s="224" t="s">
        <v>180</v>
      </c>
      <c r="E615" s="235" t="s">
        <v>1</v>
      </c>
      <c r="F615" s="236" t="s">
        <v>762</v>
      </c>
      <c r="G615" s="234"/>
      <c r="H615" s="237">
        <v>1.843</v>
      </c>
      <c r="I615" s="238"/>
      <c r="J615" s="234"/>
      <c r="K615" s="234"/>
      <c r="L615" s="239"/>
      <c r="M615" s="240"/>
      <c r="N615" s="241"/>
      <c r="O615" s="241"/>
      <c r="P615" s="241"/>
      <c r="Q615" s="241"/>
      <c r="R615" s="241"/>
      <c r="S615" s="241"/>
      <c r="T615" s="242"/>
      <c r="AT615" s="243" t="s">
        <v>180</v>
      </c>
      <c r="AU615" s="243" t="s">
        <v>83</v>
      </c>
      <c r="AV615" s="14" t="s">
        <v>83</v>
      </c>
      <c r="AW615" s="14" t="s">
        <v>30</v>
      </c>
      <c r="AX615" s="14" t="s">
        <v>73</v>
      </c>
      <c r="AY615" s="243" t="s">
        <v>172</v>
      </c>
    </row>
    <row r="616" spans="1:65" s="14" customFormat="1">
      <c r="B616" s="233"/>
      <c r="C616" s="234"/>
      <c r="D616" s="224" t="s">
        <v>180</v>
      </c>
      <c r="E616" s="235" t="s">
        <v>1</v>
      </c>
      <c r="F616" s="236" t="s">
        <v>763</v>
      </c>
      <c r="G616" s="234"/>
      <c r="H616" s="237">
        <v>1.843</v>
      </c>
      <c r="I616" s="238"/>
      <c r="J616" s="234"/>
      <c r="K616" s="234"/>
      <c r="L616" s="239"/>
      <c r="M616" s="240"/>
      <c r="N616" s="241"/>
      <c r="O616" s="241"/>
      <c r="P616" s="241"/>
      <c r="Q616" s="241"/>
      <c r="R616" s="241"/>
      <c r="S616" s="241"/>
      <c r="T616" s="242"/>
      <c r="AT616" s="243" t="s">
        <v>180</v>
      </c>
      <c r="AU616" s="243" t="s">
        <v>83</v>
      </c>
      <c r="AV616" s="14" t="s">
        <v>83</v>
      </c>
      <c r="AW616" s="14" t="s">
        <v>30</v>
      </c>
      <c r="AX616" s="14" t="s">
        <v>73</v>
      </c>
      <c r="AY616" s="243" t="s">
        <v>172</v>
      </c>
    </row>
    <row r="617" spans="1:65" s="15" customFormat="1">
      <c r="B617" s="244"/>
      <c r="C617" s="245"/>
      <c r="D617" s="224" t="s">
        <v>180</v>
      </c>
      <c r="E617" s="246" t="s">
        <v>1</v>
      </c>
      <c r="F617" s="247" t="s">
        <v>186</v>
      </c>
      <c r="G617" s="245"/>
      <c r="H617" s="248">
        <v>3.6859999999999999</v>
      </c>
      <c r="I617" s="249"/>
      <c r="J617" s="245"/>
      <c r="K617" s="245"/>
      <c r="L617" s="250"/>
      <c r="M617" s="251"/>
      <c r="N617" s="252"/>
      <c r="O617" s="252"/>
      <c r="P617" s="252"/>
      <c r="Q617" s="252"/>
      <c r="R617" s="252"/>
      <c r="S617" s="252"/>
      <c r="T617" s="253"/>
      <c r="AT617" s="254" t="s">
        <v>180</v>
      </c>
      <c r="AU617" s="254" t="s">
        <v>83</v>
      </c>
      <c r="AV617" s="15" t="s">
        <v>179</v>
      </c>
      <c r="AW617" s="15" t="s">
        <v>30</v>
      </c>
      <c r="AX617" s="15" t="s">
        <v>81</v>
      </c>
      <c r="AY617" s="254" t="s">
        <v>172</v>
      </c>
    </row>
    <row r="618" spans="1:65" s="2" customFormat="1" ht="21.75" customHeight="1">
      <c r="A618" s="35"/>
      <c r="B618" s="36"/>
      <c r="C618" s="209" t="s">
        <v>543</v>
      </c>
      <c r="D618" s="209" t="s">
        <v>174</v>
      </c>
      <c r="E618" s="210" t="s">
        <v>764</v>
      </c>
      <c r="F618" s="211" t="s">
        <v>765</v>
      </c>
      <c r="G618" s="212" t="s">
        <v>222</v>
      </c>
      <c r="H618" s="213">
        <v>0.78300000000000003</v>
      </c>
      <c r="I618" s="214"/>
      <c r="J618" s="215">
        <f>ROUND(I618*H618,2)</f>
        <v>0</v>
      </c>
      <c r="K618" s="211" t="s">
        <v>178</v>
      </c>
      <c r="L618" s="40"/>
      <c r="M618" s="216" t="s">
        <v>1</v>
      </c>
      <c r="N618" s="217" t="s">
        <v>38</v>
      </c>
      <c r="O618" s="72"/>
      <c r="P618" s="218">
        <f>O618*H618</f>
        <v>0</v>
      </c>
      <c r="Q618" s="218">
        <v>0</v>
      </c>
      <c r="R618" s="218">
        <f>Q618*H618</f>
        <v>0</v>
      </c>
      <c r="S618" s="218">
        <v>0</v>
      </c>
      <c r="T618" s="219">
        <f>S618*H618</f>
        <v>0</v>
      </c>
      <c r="U618" s="35"/>
      <c r="V618" s="35"/>
      <c r="W618" s="35"/>
      <c r="X618" s="35"/>
      <c r="Y618" s="35"/>
      <c r="Z618" s="35"/>
      <c r="AA618" s="35"/>
      <c r="AB618" s="35"/>
      <c r="AC618" s="35"/>
      <c r="AD618" s="35"/>
      <c r="AE618" s="35"/>
      <c r="AR618" s="220" t="s">
        <v>223</v>
      </c>
      <c r="AT618" s="220" t="s">
        <v>174</v>
      </c>
      <c r="AU618" s="220" t="s">
        <v>83</v>
      </c>
      <c r="AY618" s="18" t="s">
        <v>172</v>
      </c>
      <c r="BE618" s="221">
        <f>IF(N618="základní",J618,0)</f>
        <v>0</v>
      </c>
      <c r="BF618" s="221">
        <f>IF(N618="snížená",J618,0)</f>
        <v>0</v>
      </c>
      <c r="BG618" s="221">
        <f>IF(N618="zákl. přenesená",J618,0)</f>
        <v>0</v>
      </c>
      <c r="BH618" s="221">
        <f>IF(N618="sníž. přenesená",J618,0)</f>
        <v>0</v>
      </c>
      <c r="BI618" s="221">
        <f>IF(N618="nulová",J618,0)</f>
        <v>0</v>
      </c>
      <c r="BJ618" s="18" t="s">
        <v>81</v>
      </c>
      <c r="BK618" s="221">
        <f>ROUND(I618*H618,2)</f>
        <v>0</v>
      </c>
      <c r="BL618" s="18" t="s">
        <v>223</v>
      </c>
      <c r="BM618" s="220" t="s">
        <v>766</v>
      </c>
    </row>
    <row r="619" spans="1:65" s="12" customFormat="1" ht="22.9" customHeight="1">
      <c r="B619" s="193"/>
      <c r="C619" s="194"/>
      <c r="D619" s="195" t="s">
        <v>72</v>
      </c>
      <c r="E619" s="207" t="s">
        <v>767</v>
      </c>
      <c r="F619" s="207" t="s">
        <v>768</v>
      </c>
      <c r="G619" s="194"/>
      <c r="H619" s="194"/>
      <c r="I619" s="197"/>
      <c r="J619" s="208">
        <f>BK619</f>
        <v>0</v>
      </c>
      <c r="K619" s="194"/>
      <c r="L619" s="199"/>
      <c r="M619" s="200"/>
      <c r="N619" s="201"/>
      <c r="O619" s="201"/>
      <c r="P619" s="202">
        <f>SUM(P620:P634)</f>
        <v>0</v>
      </c>
      <c r="Q619" s="201"/>
      <c r="R619" s="202">
        <f>SUM(R620:R634)</f>
        <v>0</v>
      </c>
      <c r="S619" s="201"/>
      <c r="T619" s="203">
        <f>SUM(T620:T634)</f>
        <v>0</v>
      </c>
      <c r="AR619" s="204" t="s">
        <v>83</v>
      </c>
      <c r="AT619" s="205" t="s">
        <v>72</v>
      </c>
      <c r="AU619" s="205" t="s">
        <v>81</v>
      </c>
      <c r="AY619" s="204" t="s">
        <v>172</v>
      </c>
      <c r="BK619" s="206">
        <f>SUM(BK620:BK634)</f>
        <v>0</v>
      </c>
    </row>
    <row r="620" spans="1:65" s="2" customFormat="1" ht="33" customHeight="1">
      <c r="A620" s="35"/>
      <c r="B620" s="36"/>
      <c r="C620" s="209" t="s">
        <v>769</v>
      </c>
      <c r="D620" s="209" t="s">
        <v>174</v>
      </c>
      <c r="E620" s="210" t="s">
        <v>770</v>
      </c>
      <c r="F620" s="211" t="s">
        <v>771</v>
      </c>
      <c r="G620" s="212" t="s">
        <v>772</v>
      </c>
      <c r="H620" s="213">
        <v>8.1999999999999993</v>
      </c>
      <c r="I620" s="214"/>
      <c r="J620" s="215">
        <f t="shared" ref="J620:J626" si="0">ROUND(I620*H620,2)</f>
        <v>0</v>
      </c>
      <c r="K620" s="211" t="s">
        <v>1</v>
      </c>
      <c r="L620" s="40"/>
      <c r="M620" s="216" t="s">
        <v>1</v>
      </c>
      <c r="N620" s="217" t="s">
        <v>38</v>
      </c>
      <c r="O620" s="72"/>
      <c r="P620" s="218">
        <f t="shared" ref="P620:P626" si="1">O620*H620</f>
        <v>0</v>
      </c>
      <c r="Q620" s="218">
        <v>0</v>
      </c>
      <c r="R620" s="218">
        <f t="shared" ref="R620:R626" si="2">Q620*H620</f>
        <v>0</v>
      </c>
      <c r="S620" s="218">
        <v>0</v>
      </c>
      <c r="T620" s="219">
        <f t="shared" ref="T620:T626" si="3">S620*H620</f>
        <v>0</v>
      </c>
      <c r="U620" s="35"/>
      <c r="V620" s="35"/>
      <c r="W620" s="35"/>
      <c r="X620" s="35"/>
      <c r="Y620" s="35"/>
      <c r="Z620" s="35"/>
      <c r="AA620" s="35"/>
      <c r="AB620" s="35"/>
      <c r="AC620" s="35"/>
      <c r="AD620" s="35"/>
      <c r="AE620" s="35"/>
      <c r="AR620" s="220" t="s">
        <v>223</v>
      </c>
      <c r="AT620" s="220" t="s">
        <v>174</v>
      </c>
      <c r="AU620" s="220" t="s">
        <v>83</v>
      </c>
      <c r="AY620" s="18" t="s">
        <v>172</v>
      </c>
      <c r="BE620" s="221">
        <f t="shared" ref="BE620:BE626" si="4">IF(N620="základní",J620,0)</f>
        <v>0</v>
      </c>
      <c r="BF620" s="221">
        <f t="shared" ref="BF620:BF626" si="5">IF(N620="snížená",J620,0)</f>
        <v>0</v>
      </c>
      <c r="BG620" s="221">
        <f t="shared" ref="BG620:BG626" si="6">IF(N620="zákl. přenesená",J620,0)</f>
        <v>0</v>
      </c>
      <c r="BH620" s="221">
        <f t="shared" ref="BH620:BH626" si="7">IF(N620="sníž. přenesená",J620,0)</f>
        <v>0</v>
      </c>
      <c r="BI620" s="221">
        <f t="shared" ref="BI620:BI626" si="8">IF(N620="nulová",J620,0)</f>
        <v>0</v>
      </c>
      <c r="BJ620" s="18" t="s">
        <v>81</v>
      </c>
      <c r="BK620" s="221">
        <f t="shared" ref="BK620:BK626" si="9">ROUND(I620*H620,2)</f>
        <v>0</v>
      </c>
      <c r="BL620" s="18" t="s">
        <v>223</v>
      </c>
      <c r="BM620" s="220" t="s">
        <v>773</v>
      </c>
    </row>
    <row r="621" spans="1:65" s="2" customFormat="1" ht="33" customHeight="1">
      <c r="A621" s="35"/>
      <c r="B621" s="36"/>
      <c r="C621" s="209" t="s">
        <v>546</v>
      </c>
      <c r="D621" s="209" t="s">
        <v>174</v>
      </c>
      <c r="E621" s="210" t="s">
        <v>774</v>
      </c>
      <c r="F621" s="211" t="s">
        <v>775</v>
      </c>
      <c r="G621" s="212" t="s">
        <v>772</v>
      </c>
      <c r="H621" s="213">
        <v>6.5</v>
      </c>
      <c r="I621" s="214"/>
      <c r="J621" s="215">
        <f t="shared" si="0"/>
        <v>0</v>
      </c>
      <c r="K621" s="211" t="s">
        <v>1</v>
      </c>
      <c r="L621" s="40"/>
      <c r="M621" s="216" t="s">
        <v>1</v>
      </c>
      <c r="N621" s="217" t="s">
        <v>38</v>
      </c>
      <c r="O621" s="72"/>
      <c r="P621" s="218">
        <f t="shared" si="1"/>
        <v>0</v>
      </c>
      <c r="Q621" s="218">
        <v>0</v>
      </c>
      <c r="R621" s="218">
        <f t="shared" si="2"/>
        <v>0</v>
      </c>
      <c r="S621" s="218">
        <v>0</v>
      </c>
      <c r="T621" s="219">
        <f t="shared" si="3"/>
        <v>0</v>
      </c>
      <c r="U621" s="35"/>
      <c r="V621" s="35"/>
      <c r="W621" s="35"/>
      <c r="X621" s="35"/>
      <c r="Y621" s="35"/>
      <c r="Z621" s="35"/>
      <c r="AA621" s="35"/>
      <c r="AB621" s="35"/>
      <c r="AC621" s="35"/>
      <c r="AD621" s="35"/>
      <c r="AE621" s="35"/>
      <c r="AR621" s="220" t="s">
        <v>223</v>
      </c>
      <c r="AT621" s="220" t="s">
        <v>174</v>
      </c>
      <c r="AU621" s="220" t="s">
        <v>83</v>
      </c>
      <c r="AY621" s="18" t="s">
        <v>172</v>
      </c>
      <c r="BE621" s="221">
        <f t="shared" si="4"/>
        <v>0</v>
      </c>
      <c r="BF621" s="221">
        <f t="shared" si="5"/>
        <v>0</v>
      </c>
      <c r="BG621" s="221">
        <f t="shared" si="6"/>
        <v>0</v>
      </c>
      <c r="BH621" s="221">
        <f t="shared" si="7"/>
        <v>0</v>
      </c>
      <c r="BI621" s="221">
        <f t="shared" si="8"/>
        <v>0</v>
      </c>
      <c r="BJ621" s="18" t="s">
        <v>81</v>
      </c>
      <c r="BK621" s="221">
        <f t="shared" si="9"/>
        <v>0</v>
      </c>
      <c r="BL621" s="18" t="s">
        <v>223</v>
      </c>
      <c r="BM621" s="220" t="s">
        <v>776</v>
      </c>
    </row>
    <row r="622" spans="1:65" s="2" customFormat="1" ht="33" customHeight="1">
      <c r="A622" s="35"/>
      <c r="B622" s="36"/>
      <c r="C622" s="209" t="s">
        <v>777</v>
      </c>
      <c r="D622" s="209" t="s">
        <v>174</v>
      </c>
      <c r="E622" s="210" t="s">
        <v>778</v>
      </c>
      <c r="F622" s="211" t="s">
        <v>779</v>
      </c>
      <c r="G622" s="212" t="s">
        <v>772</v>
      </c>
      <c r="H622" s="213">
        <v>13</v>
      </c>
      <c r="I622" s="214"/>
      <c r="J622" s="215">
        <f t="shared" si="0"/>
        <v>0</v>
      </c>
      <c r="K622" s="211" t="s">
        <v>1</v>
      </c>
      <c r="L622" s="40"/>
      <c r="M622" s="216" t="s">
        <v>1</v>
      </c>
      <c r="N622" s="217" t="s">
        <v>38</v>
      </c>
      <c r="O622" s="72"/>
      <c r="P622" s="218">
        <f t="shared" si="1"/>
        <v>0</v>
      </c>
      <c r="Q622" s="218">
        <v>0</v>
      </c>
      <c r="R622" s="218">
        <f t="shared" si="2"/>
        <v>0</v>
      </c>
      <c r="S622" s="218">
        <v>0</v>
      </c>
      <c r="T622" s="219">
        <f t="shared" si="3"/>
        <v>0</v>
      </c>
      <c r="U622" s="35"/>
      <c r="V622" s="35"/>
      <c r="W622" s="35"/>
      <c r="X622" s="35"/>
      <c r="Y622" s="35"/>
      <c r="Z622" s="35"/>
      <c r="AA622" s="35"/>
      <c r="AB622" s="35"/>
      <c r="AC622" s="35"/>
      <c r="AD622" s="35"/>
      <c r="AE622" s="35"/>
      <c r="AR622" s="220" t="s">
        <v>223</v>
      </c>
      <c r="AT622" s="220" t="s">
        <v>174</v>
      </c>
      <c r="AU622" s="220" t="s">
        <v>83</v>
      </c>
      <c r="AY622" s="18" t="s">
        <v>172</v>
      </c>
      <c r="BE622" s="221">
        <f t="shared" si="4"/>
        <v>0</v>
      </c>
      <c r="BF622" s="221">
        <f t="shared" si="5"/>
        <v>0</v>
      </c>
      <c r="BG622" s="221">
        <f t="shared" si="6"/>
        <v>0</v>
      </c>
      <c r="BH622" s="221">
        <f t="shared" si="7"/>
        <v>0</v>
      </c>
      <c r="BI622" s="221">
        <f t="shared" si="8"/>
        <v>0</v>
      </c>
      <c r="BJ622" s="18" t="s">
        <v>81</v>
      </c>
      <c r="BK622" s="221">
        <f t="shared" si="9"/>
        <v>0</v>
      </c>
      <c r="BL622" s="18" t="s">
        <v>223</v>
      </c>
      <c r="BM622" s="220" t="s">
        <v>780</v>
      </c>
    </row>
    <row r="623" spans="1:65" s="2" customFormat="1" ht="33" customHeight="1">
      <c r="A623" s="35"/>
      <c r="B623" s="36"/>
      <c r="C623" s="209" t="s">
        <v>550</v>
      </c>
      <c r="D623" s="209" t="s">
        <v>174</v>
      </c>
      <c r="E623" s="210" t="s">
        <v>781</v>
      </c>
      <c r="F623" s="211" t="s">
        <v>782</v>
      </c>
      <c r="G623" s="212" t="s">
        <v>772</v>
      </c>
      <c r="H623" s="213">
        <v>8</v>
      </c>
      <c r="I623" s="214"/>
      <c r="J623" s="215">
        <f t="shared" si="0"/>
        <v>0</v>
      </c>
      <c r="K623" s="211" t="s">
        <v>1</v>
      </c>
      <c r="L623" s="40"/>
      <c r="M623" s="216" t="s">
        <v>1</v>
      </c>
      <c r="N623" s="217" t="s">
        <v>38</v>
      </c>
      <c r="O623" s="72"/>
      <c r="P623" s="218">
        <f t="shared" si="1"/>
        <v>0</v>
      </c>
      <c r="Q623" s="218">
        <v>0</v>
      </c>
      <c r="R623" s="218">
        <f t="shared" si="2"/>
        <v>0</v>
      </c>
      <c r="S623" s="218">
        <v>0</v>
      </c>
      <c r="T623" s="219">
        <f t="shared" si="3"/>
        <v>0</v>
      </c>
      <c r="U623" s="35"/>
      <c r="V623" s="35"/>
      <c r="W623" s="35"/>
      <c r="X623" s="35"/>
      <c r="Y623" s="35"/>
      <c r="Z623" s="35"/>
      <c r="AA623" s="35"/>
      <c r="AB623" s="35"/>
      <c r="AC623" s="35"/>
      <c r="AD623" s="35"/>
      <c r="AE623" s="35"/>
      <c r="AR623" s="220" t="s">
        <v>223</v>
      </c>
      <c r="AT623" s="220" t="s">
        <v>174</v>
      </c>
      <c r="AU623" s="220" t="s">
        <v>83</v>
      </c>
      <c r="AY623" s="18" t="s">
        <v>172</v>
      </c>
      <c r="BE623" s="221">
        <f t="shared" si="4"/>
        <v>0</v>
      </c>
      <c r="BF623" s="221">
        <f t="shared" si="5"/>
        <v>0</v>
      </c>
      <c r="BG623" s="221">
        <f t="shared" si="6"/>
        <v>0</v>
      </c>
      <c r="BH623" s="221">
        <f t="shared" si="7"/>
        <v>0</v>
      </c>
      <c r="BI623" s="221">
        <f t="shared" si="8"/>
        <v>0</v>
      </c>
      <c r="BJ623" s="18" t="s">
        <v>81</v>
      </c>
      <c r="BK623" s="221">
        <f t="shared" si="9"/>
        <v>0</v>
      </c>
      <c r="BL623" s="18" t="s">
        <v>223</v>
      </c>
      <c r="BM623" s="220" t="s">
        <v>783</v>
      </c>
    </row>
    <row r="624" spans="1:65" s="2" customFormat="1" ht="33" customHeight="1">
      <c r="A624" s="35"/>
      <c r="B624" s="36"/>
      <c r="C624" s="209" t="s">
        <v>784</v>
      </c>
      <c r="D624" s="209" t="s">
        <v>174</v>
      </c>
      <c r="E624" s="210" t="s">
        <v>785</v>
      </c>
      <c r="F624" s="211" t="s">
        <v>786</v>
      </c>
      <c r="G624" s="212" t="s">
        <v>772</v>
      </c>
      <c r="H624" s="213">
        <v>8</v>
      </c>
      <c r="I624" s="214"/>
      <c r="J624" s="215">
        <f t="shared" si="0"/>
        <v>0</v>
      </c>
      <c r="K624" s="211" t="s">
        <v>1</v>
      </c>
      <c r="L624" s="40"/>
      <c r="M624" s="216" t="s">
        <v>1</v>
      </c>
      <c r="N624" s="217" t="s">
        <v>38</v>
      </c>
      <c r="O624" s="72"/>
      <c r="P624" s="218">
        <f t="shared" si="1"/>
        <v>0</v>
      </c>
      <c r="Q624" s="218">
        <v>0</v>
      </c>
      <c r="R624" s="218">
        <f t="shared" si="2"/>
        <v>0</v>
      </c>
      <c r="S624" s="218">
        <v>0</v>
      </c>
      <c r="T624" s="219">
        <f t="shared" si="3"/>
        <v>0</v>
      </c>
      <c r="U624" s="35"/>
      <c r="V624" s="35"/>
      <c r="W624" s="35"/>
      <c r="X624" s="35"/>
      <c r="Y624" s="35"/>
      <c r="Z624" s="35"/>
      <c r="AA624" s="35"/>
      <c r="AB624" s="35"/>
      <c r="AC624" s="35"/>
      <c r="AD624" s="35"/>
      <c r="AE624" s="35"/>
      <c r="AR624" s="220" t="s">
        <v>223</v>
      </c>
      <c r="AT624" s="220" t="s">
        <v>174</v>
      </c>
      <c r="AU624" s="220" t="s">
        <v>83</v>
      </c>
      <c r="AY624" s="18" t="s">
        <v>172</v>
      </c>
      <c r="BE624" s="221">
        <f t="shared" si="4"/>
        <v>0</v>
      </c>
      <c r="BF624" s="221">
        <f t="shared" si="5"/>
        <v>0</v>
      </c>
      <c r="BG624" s="221">
        <f t="shared" si="6"/>
        <v>0</v>
      </c>
      <c r="BH624" s="221">
        <f t="shared" si="7"/>
        <v>0</v>
      </c>
      <c r="BI624" s="221">
        <f t="shared" si="8"/>
        <v>0</v>
      </c>
      <c r="BJ624" s="18" t="s">
        <v>81</v>
      </c>
      <c r="BK624" s="221">
        <f t="shared" si="9"/>
        <v>0</v>
      </c>
      <c r="BL624" s="18" t="s">
        <v>223</v>
      </c>
      <c r="BM624" s="220" t="s">
        <v>787</v>
      </c>
    </row>
    <row r="625" spans="1:65" s="2" customFormat="1" ht="33" customHeight="1">
      <c r="A625" s="35"/>
      <c r="B625" s="36"/>
      <c r="C625" s="209" t="s">
        <v>581</v>
      </c>
      <c r="D625" s="209" t="s">
        <v>174</v>
      </c>
      <c r="E625" s="210" t="s">
        <v>788</v>
      </c>
      <c r="F625" s="211" t="s">
        <v>789</v>
      </c>
      <c r="G625" s="212" t="s">
        <v>772</v>
      </c>
      <c r="H625" s="213">
        <v>2.6</v>
      </c>
      <c r="I625" s="214"/>
      <c r="J625" s="215">
        <f t="shared" si="0"/>
        <v>0</v>
      </c>
      <c r="K625" s="211" t="s">
        <v>1</v>
      </c>
      <c r="L625" s="40"/>
      <c r="M625" s="216" t="s">
        <v>1</v>
      </c>
      <c r="N625" s="217" t="s">
        <v>38</v>
      </c>
      <c r="O625" s="72"/>
      <c r="P625" s="218">
        <f t="shared" si="1"/>
        <v>0</v>
      </c>
      <c r="Q625" s="218">
        <v>0</v>
      </c>
      <c r="R625" s="218">
        <f t="shared" si="2"/>
        <v>0</v>
      </c>
      <c r="S625" s="218">
        <v>0</v>
      </c>
      <c r="T625" s="219">
        <f t="shared" si="3"/>
        <v>0</v>
      </c>
      <c r="U625" s="35"/>
      <c r="V625" s="35"/>
      <c r="W625" s="35"/>
      <c r="X625" s="35"/>
      <c r="Y625" s="35"/>
      <c r="Z625" s="35"/>
      <c r="AA625" s="35"/>
      <c r="AB625" s="35"/>
      <c r="AC625" s="35"/>
      <c r="AD625" s="35"/>
      <c r="AE625" s="35"/>
      <c r="AR625" s="220" t="s">
        <v>223</v>
      </c>
      <c r="AT625" s="220" t="s">
        <v>174</v>
      </c>
      <c r="AU625" s="220" t="s">
        <v>83</v>
      </c>
      <c r="AY625" s="18" t="s">
        <v>172</v>
      </c>
      <c r="BE625" s="221">
        <f t="shared" si="4"/>
        <v>0</v>
      </c>
      <c r="BF625" s="221">
        <f t="shared" si="5"/>
        <v>0</v>
      </c>
      <c r="BG625" s="221">
        <f t="shared" si="6"/>
        <v>0</v>
      </c>
      <c r="BH625" s="221">
        <f t="shared" si="7"/>
        <v>0</v>
      </c>
      <c r="BI625" s="221">
        <f t="shared" si="8"/>
        <v>0</v>
      </c>
      <c r="BJ625" s="18" t="s">
        <v>81</v>
      </c>
      <c r="BK625" s="221">
        <f t="shared" si="9"/>
        <v>0</v>
      </c>
      <c r="BL625" s="18" t="s">
        <v>223</v>
      </c>
      <c r="BM625" s="220" t="s">
        <v>790</v>
      </c>
    </row>
    <row r="626" spans="1:65" s="2" customFormat="1" ht="33" customHeight="1">
      <c r="A626" s="35"/>
      <c r="B626" s="36"/>
      <c r="C626" s="209" t="s">
        <v>791</v>
      </c>
      <c r="D626" s="209" t="s">
        <v>174</v>
      </c>
      <c r="E626" s="210" t="s">
        <v>792</v>
      </c>
      <c r="F626" s="211" t="s">
        <v>793</v>
      </c>
      <c r="G626" s="212" t="s">
        <v>772</v>
      </c>
      <c r="H626" s="213">
        <v>19</v>
      </c>
      <c r="I626" s="214"/>
      <c r="J626" s="215">
        <f t="shared" si="0"/>
        <v>0</v>
      </c>
      <c r="K626" s="211" t="s">
        <v>1</v>
      </c>
      <c r="L626" s="40"/>
      <c r="M626" s="216" t="s">
        <v>1</v>
      </c>
      <c r="N626" s="217" t="s">
        <v>38</v>
      </c>
      <c r="O626" s="72"/>
      <c r="P626" s="218">
        <f t="shared" si="1"/>
        <v>0</v>
      </c>
      <c r="Q626" s="218">
        <v>0</v>
      </c>
      <c r="R626" s="218">
        <f t="shared" si="2"/>
        <v>0</v>
      </c>
      <c r="S626" s="218">
        <v>0</v>
      </c>
      <c r="T626" s="219">
        <f t="shared" si="3"/>
        <v>0</v>
      </c>
      <c r="U626" s="35"/>
      <c r="V626" s="35"/>
      <c r="W626" s="35"/>
      <c r="X626" s="35"/>
      <c r="Y626" s="35"/>
      <c r="Z626" s="35"/>
      <c r="AA626" s="35"/>
      <c r="AB626" s="35"/>
      <c r="AC626" s="35"/>
      <c r="AD626" s="35"/>
      <c r="AE626" s="35"/>
      <c r="AR626" s="220" t="s">
        <v>223</v>
      </c>
      <c r="AT626" s="220" t="s">
        <v>174</v>
      </c>
      <c r="AU626" s="220" t="s">
        <v>83</v>
      </c>
      <c r="AY626" s="18" t="s">
        <v>172</v>
      </c>
      <c r="BE626" s="221">
        <f t="shared" si="4"/>
        <v>0</v>
      </c>
      <c r="BF626" s="221">
        <f t="shared" si="5"/>
        <v>0</v>
      </c>
      <c r="BG626" s="221">
        <f t="shared" si="6"/>
        <v>0</v>
      </c>
      <c r="BH626" s="221">
        <f t="shared" si="7"/>
        <v>0</v>
      </c>
      <c r="BI626" s="221">
        <f t="shared" si="8"/>
        <v>0</v>
      </c>
      <c r="BJ626" s="18" t="s">
        <v>81</v>
      </c>
      <c r="BK626" s="221">
        <f t="shared" si="9"/>
        <v>0</v>
      </c>
      <c r="BL626" s="18" t="s">
        <v>223</v>
      </c>
      <c r="BM626" s="220" t="s">
        <v>794</v>
      </c>
    </row>
    <row r="627" spans="1:65" s="14" customFormat="1">
      <c r="B627" s="233"/>
      <c r="C627" s="234"/>
      <c r="D627" s="224" t="s">
        <v>180</v>
      </c>
      <c r="E627" s="235" t="s">
        <v>1</v>
      </c>
      <c r="F627" s="236" t="s">
        <v>265</v>
      </c>
      <c r="G627" s="234"/>
      <c r="H627" s="237">
        <v>19</v>
      </c>
      <c r="I627" s="238"/>
      <c r="J627" s="234"/>
      <c r="K627" s="234"/>
      <c r="L627" s="239"/>
      <c r="M627" s="240"/>
      <c r="N627" s="241"/>
      <c r="O627" s="241"/>
      <c r="P627" s="241"/>
      <c r="Q627" s="241"/>
      <c r="R627" s="241"/>
      <c r="S627" s="241"/>
      <c r="T627" s="242"/>
      <c r="AT627" s="243" t="s">
        <v>180</v>
      </c>
      <c r="AU627" s="243" t="s">
        <v>83</v>
      </c>
      <c r="AV627" s="14" t="s">
        <v>83</v>
      </c>
      <c r="AW627" s="14" t="s">
        <v>30</v>
      </c>
      <c r="AX627" s="14" t="s">
        <v>73</v>
      </c>
      <c r="AY627" s="243" t="s">
        <v>172</v>
      </c>
    </row>
    <row r="628" spans="1:65" s="13" customFormat="1">
      <c r="B628" s="222"/>
      <c r="C628" s="223"/>
      <c r="D628" s="224" t="s">
        <v>180</v>
      </c>
      <c r="E628" s="225" t="s">
        <v>1</v>
      </c>
      <c r="F628" s="226" t="s">
        <v>795</v>
      </c>
      <c r="G628" s="223"/>
      <c r="H628" s="225" t="s">
        <v>1</v>
      </c>
      <c r="I628" s="227"/>
      <c r="J628" s="223"/>
      <c r="K628" s="223"/>
      <c r="L628" s="228"/>
      <c r="M628" s="229"/>
      <c r="N628" s="230"/>
      <c r="O628" s="230"/>
      <c r="P628" s="230"/>
      <c r="Q628" s="230"/>
      <c r="R628" s="230"/>
      <c r="S628" s="230"/>
      <c r="T628" s="231"/>
      <c r="AT628" s="232" t="s">
        <v>180</v>
      </c>
      <c r="AU628" s="232" t="s">
        <v>83</v>
      </c>
      <c r="AV628" s="13" t="s">
        <v>81</v>
      </c>
      <c r="AW628" s="13" t="s">
        <v>30</v>
      </c>
      <c r="AX628" s="13" t="s">
        <v>73</v>
      </c>
      <c r="AY628" s="232" t="s">
        <v>172</v>
      </c>
    </row>
    <row r="629" spans="1:65" s="13" customFormat="1">
      <c r="B629" s="222"/>
      <c r="C629" s="223"/>
      <c r="D629" s="224" t="s">
        <v>180</v>
      </c>
      <c r="E629" s="225" t="s">
        <v>1</v>
      </c>
      <c r="F629" s="226" t="s">
        <v>796</v>
      </c>
      <c r="G629" s="223"/>
      <c r="H629" s="225" t="s">
        <v>1</v>
      </c>
      <c r="I629" s="227"/>
      <c r="J629" s="223"/>
      <c r="K629" s="223"/>
      <c r="L629" s="228"/>
      <c r="M629" s="229"/>
      <c r="N629" s="230"/>
      <c r="O629" s="230"/>
      <c r="P629" s="230"/>
      <c r="Q629" s="230"/>
      <c r="R629" s="230"/>
      <c r="S629" s="230"/>
      <c r="T629" s="231"/>
      <c r="AT629" s="232" t="s">
        <v>180</v>
      </c>
      <c r="AU629" s="232" t="s">
        <v>83</v>
      </c>
      <c r="AV629" s="13" t="s">
        <v>81</v>
      </c>
      <c r="AW629" s="13" t="s">
        <v>30</v>
      </c>
      <c r="AX629" s="13" t="s">
        <v>73</v>
      </c>
      <c r="AY629" s="232" t="s">
        <v>172</v>
      </c>
    </row>
    <row r="630" spans="1:65" s="13" customFormat="1" ht="22.5">
      <c r="B630" s="222"/>
      <c r="C630" s="223"/>
      <c r="D630" s="224" t="s">
        <v>180</v>
      </c>
      <c r="E630" s="225" t="s">
        <v>1</v>
      </c>
      <c r="F630" s="226" t="s">
        <v>797</v>
      </c>
      <c r="G630" s="223"/>
      <c r="H630" s="225" t="s">
        <v>1</v>
      </c>
      <c r="I630" s="227"/>
      <c r="J630" s="223"/>
      <c r="K630" s="223"/>
      <c r="L630" s="228"/>
      <c r="M630" s="229"/>
      <c r="N630" s="230"/>
      <c r="O630" s="230"/>
      <c r="P630" s="230"/>
      <c r="Q630" s="230"/>
      <c r="R630" s="230"/>
      <c r="S630" s="230"/>
      <c r="T630" s="231"/>
      <c r="AT630" s="232" t="s">
        <v>180</v>
      </c>
      <c r="AU630" s="232" t="s">
        <v>83</v>
      </c>
      <c r="AV630" s="13" t="s">
        <v>81</v>
      </c>
      <c r="AW630" s="13" t="s">
        <v>30</v>
      </c>
      <c r="AX630" s="13" t="s">
        <v>73</v>
      </c>
      <c r="AY630" s="232" t="s">
        <v>172</v>
      </c>
    </row>
    <row r="631" spans="1:65" s="13" customFormat="1">
      <c r="B631" s="222"/>
      <c r="C631" s="223"/>
      <c r="D631" s="224" t="s">
        <v>180</v>
      </c>
      <c r="E631" s="225" t="s">
        <v>1</v>
      </c>
      <c r="F631" s="226" t="s">
        <v>798</v>
      </c>
      <c r="G631" s="223"/>
      <c r="H631" s="225" t="s">
        <v>1</v>
      </c>
      <c r="I631" s="227"/>
      <c r="J631" s="223"/>
      <c r="K631" s="223"/>
      <c r="L631" s="228"/>
      <c r="M631" s="229"/>
      <c r="N631" s="230"/>
      <c r="O631" s="230"/>
      <c r="P631" s="230"/>
      <c r="Q631" s="230"/>
      <c r="R631" s="230"/>
      <c r="S631" s="230"/>
      <c r="T631" s="231"/>
      <c r="AT631" s="232" t="s">
        <v>180</v>
      </c>
      <c r="AU631" s="232" t="s">
        <v>83</v>
      </c>
      <c r="AV631" s="13" t="s">
        <v>81</v>
      </c>
      <c r="AW631" s="13" t="s">
        <v>30</v>
      </c>
      <c r="AX631" s="13" t="s">
        <v>73</v>
      </c>
      <c r="AY631" s="232" t="s">
        <v>172</v>
      </c>
    </row>
    <row r="632" spans="1:65" s="13" customFormat="1" ht="33.75">
      <c r="B632" s="222"/>
      <c r="C632" s="223"/>
      <c r="D632" s="224" t="s">
        <v>180</v>
      </c>
      <c r="E632" s="225" t="s">
        <v>1</v>
      </c>
      <c r="F632" s="226" t="s">
        <v>799</v>
      </c>
      <c r="G632" s="223"/>
      <c r="H632" s="225" t="s">
        <v>1</v>
      </c>
      <c r="I632" s="227"/>
      <c r="J632" s="223"/>
      <c r="K632" s="223"/>
      <c r="L632" s="228"/>
      <c r="M632" s="229"/>
      <c r="N632" s="230"/>
      <c r="O632" s="230"/>
      <c r="P632" s="230"/>
      <c r="Q632" s="230"/>
      <c r="R632" s="230"/>
      <c r="S632" s="230"/>
      <c r="T632" s="231"/>
      <c r="AT632" s="232" t="s">
        <v>180</v>
      </c>
      <c r="AU632" s="232" t="s">
        <v>83</v>
      </c>
      <c r="AV632" s="13" t="s">
        <v>81</v>
      </c>
      <c r="AW632" s="13" t="s">
        <v>30</v>
      </c>
      <c r="AX632" s="13" t="s">
        <v>73</v>
      </c>
      <c r="AY632" s="232" t="s">
        <v>172</v>
      </c>
    </row>
    <row r="633" spans="1:65" s="15" customFormat="1">
      <c r="B633" s="244"/>
      <c r="C633" s="245"/>
      <c r="D633" s="224" t="s">
        <v>180</v>
      </c>
      <c r="E633" s="246" t="s">
        <v>1</v>
      </c>
      <c r="F633" s="247" t="s">
        <v>186</v>
      </c>
      <c r="G633" s="245"/>
      <c r="H633" s="248">
        <v>19</v>
      </c>
      <c r="I633" s="249"/>
      <c r="J633" s="245"/>
      <c r="K633" s="245"/>
      <c r="L633" s="250"/>
      <c r="M633" s="251"/>
      <c r="N633" s="252"/>
      <c r="O633" s="252"/>
      <c r="P633" s="252"/>
      <c r="Q633" s="252"/>
      <c r="R633" s="252"/>
      <c r="S633" s="252"/>
      <c r="T633" s="253"/>
      <c r="AT633" s="254" t="s">
        <v>180</v>
      </c>
      <c r="AU633" s="254" t="s">
        <v>83</v>
      </c>
      <c r="AV633" s="15" t="s">
        <v>179</v>
      </c>
      <c r="AW633" s="15" t="s">
        <v>30</v>
      </c>
      <c r="AX633" s="15" t="s">
        <v>81</v>
      </c>
      <c r="AY633" s="254" t="s">
        <v>172</v>
      </c>
    </row>
    <row r="634" spans="1:65" s="2" customFormat="1" ht="33" customHeight="1">
      <c r="A634" s="35"/>
      <c r="B634" s="36"/>
      <c r="C634" s="209" t="s">
        <v>584</v>
      </c>
      <c r="D634" s="209" t="s">
        <v>174</v>
      </c>
      <c r="E634" s="210" t="s">
        <v>800</v>
      </c>
      <c r="F634" s="211" t="s">
        <v>801</v>
      </c>
      <c r="G634" s="212" t="s">
        <v>772</v>
      </c>
      <c r="H634" s="213">
        <v>7.8</v>
      </c>
      <c r="I634" s="214"/>
      <c r="J634" s="215">
        <f>ROUND(I634*H634,2)</f>
        <v>0</v>
      </c>
      <c r="K634" s="211" t="s">
        <v>1</v>
      </c>
      <c r="L634" s="40"/>
      <c r="M634" s="216" t="s">
        <v>1</v>
      </c>
      <c r="N634" s="217" t="s">
        <v>38</v>
      </c>
      <c r="O634" s="72"/>
      <c r="P634" s="218">
        <f>O634*H634</f>
        <v>0</v>
      </c>
      <c r="Q634" s="218">
        <v>0</v>
      </c>
      <c r="R634" s="218">
        <f>Q634*H634</f>
        <v>0</v>
      </c>
      <c r="S634" s="218">
        <v>0</v>
      </c>
      <c r="T634" s="219">
        <f>S634*H634</f>
        <v>0</v>
      </c>
      <c r="U634" s="35"/>
      <c r="V634" s="35"/>
      <c r="W634" s="35"/>
      <c r="X634" s="35"/>
      <c r="Y634" s="35"/>
      <c r="Z634" s="35"/>
      <c r="AA634" s="35"/>
      <c r="AB634" s="35"/>
      <c r="AC634" s="35"/>
      <c r="AD634" s="35"/>
      <c r="AE634" s="35"/>
      <c r="AR634" s="220" t="s">
        <v>223</v>
      </c>
      <c r="AT634" s="220" t="s">
        <v>174</v>
      </c>
      <c r="AU634" s="220" t="s">
        <v>83</v>
      </c>
      <c r="AY634" s="18" t="s">
        <v>172</v>
      </c>
      <c r="BE634" s="221">
        <f>IF(N634="základní",J634,0)</f>
        <v>0</v>
      </c>
      <c r="BF634" s="221">
        <f>IF(N634="snížená",J634,0)</f>
        <v>0</v>
      </c>
      <c r="BG634" s="221">
        <f>IF(N634="zákl. přenesená",J634,0)</f>
        <v>0</v>
      </c>
      <c r="BH634" s="221">
        <f>IF(N634="sníž. přenesená",J634,0)</f>
        <v>0</v>
      </c>
      <c r="BI634" s="221">
        <f>IF(N634="nulová",J634,0)</f>
        <v>0</v>
      </c>
      <c r="BJ634" s="18" t="s">
        <v>81</v>
      </c>
      <c r="BK634" s="221">
        <f>ROUND(I634*H634,2)</f>
        <v>0</v>
      </c>
      <c r="BL634" s="18" t="s">
        <v>223</v>
      </c>
      <c r="BM634" s="220" t="s">
        <v>802</v>
      </c>
    </row>
    <row r="635" spans="1:65" s="12" customFormat="1" ht="22.9" customHeight="1">
      <c r="B635" s="193"/>
      <c r="C635" s="194"/>
      <c r="D635" s="195" t="s">
        <v>72</v>
      </c>
      <c r="E635" s="207" t="s">
        <v>803</v>
      </c>
      <c r="F635" s="207" t="s">
        <v>804</v>
      </c>
      <c r="G635" s="194"/>
      <c r="H635" s="194"/>
      <c r="I635" s="197"/>
      <c r="J635" s="208">
        <f>BK635</f>
        <v>0</v>
      </c>
      <c r="K635" s="194"/>
      <c r="L635" s="199"/>
      <c r="M635" s="200"/>
      <c r="N635" s="201"/>
      <c r="O635" s="201"/>
      <c r="P635" s="202">
        <f>SUM(P636:P638)</f>
        <v>0</v>
      </c>
      <c r="Q635" s="201"/>
      <c r="R635" s="202">
        <f>SUM(R636:R638)</f>
        <v>0</v>
      </c>
      <c r="S635" s="201"/>
      <c r="T635" s="203">
        <f>SUM(T636:T638)</f>
        <v>0</v>
      </c>
      <c r="AR635" s="204" t="s">
        <v>83</v>
      </c>
      <c r="AT635" s="205" t="s">
        <v>72</v>
      </c>
      <c r="AU635" s="205" t="s">
        <v>81</v>
      </c>
      <c r="AY635" s="204" t="s">
        <v>172</v>
      </c>
      <c r="BK635" s="206">
        <f>SUM(BK636:BK638)</f>
        <v>0</v>
      </c>
    </row>
    <row r="636" spans="1:65" s="2" customFormat="1" ht="33" customHeight="1">
      <c r="A636" s="35"/>
      <c r="B636" s="36"/>
      <c r="C636" s="209" t="s">
        <v>805</v>
      </c>
      <c r="D636" s="209" t="s">
        <v>174</v>
      </c>
      <c r="E636" s="210" t="s">
        <v>806</v>
      </c>
      <c r="F636" s="211" t="s">
        <v>807</v>
      </c>
      <c r="G636" s="212" t="s">
        <v>538</v>
      </c>
      <c r="H636" s="213">
        <v>2</v>
      </c>
      <c r="I636" s="214"/>
      <c r="J636" s="215">
        <f>ROUND(I636*H636,2)</f>
        <v>0</v>
      </c>
      <c r="K636" s="211" t="s">
        <v>1</v>
      </c>
      <c r="L636" s="40"/>
      <c r="M636" s="216" t="s">
        <v>1</v>
      </c>
      <c r="N636" s="217" t="s">
        <v>38</v>
      </c>
      <c r="O636" s="72"/>
      <c r="P636" s="218">
        <f>O636*H636</f>
        <v>0</v>
      </c>
      <c r="Q636" s="218">
        <v>0</v>
      </c>
      <c r="R636" s="218">
        <f>Q636*H636</f>
        <v>0</v>
      </c>
      <c r="S636" s="218">
        <v>0</v>
      </c>
      <c r="T636" s="219">
        <f>S636*H636</f>
        <v>0</v>
      </c>
      <c r="U636" s="35"/>
      <c r="V636" s="35"/>
      <c r="W636" s="35"/>
      <c r="X636" s="35"/>
      <c r="Y636" s="35"/>
      <c r="Z636" s="35"/>
      <c r="AA636" s="35"/>
      <c r="AB636" s="35"/>
      <c r="AC636" s="35"/>
      <c r="AD636" s="35"/>
      <c r="AE636" s="35"/>
      <c r="AR636" s="220" t="s">
        <v>223</v>
      </c>
      <c r="AT636" s="220" t="s">
        <v>174</v>
      </c>
      <c r="AU636" s="220" t="s">
        <v>83</v>
      </c>
      <c r="AY636" s="18" t="s">
        <v>172</v>
      </c>
      <c r="BE636" s="221">
        <f>IF(N636="základní",J636,0)</f>
        <v>0</v>
      </c>
      <c r="BF636" s="221">
        <f>IF(N636="snížená",J636,0)</f>
        <v>0</v>
      </c>
      <c r="BG636" s="221">
        <f>IF(N636="zákl. přenesená",J636,0)</f>
        <v>0</v>
      </c>
      <c r="BH636" s="221">
        <f>IF(N636="sníž. přenesená",J636,0)</f>
        <v>0</v>
      </c>
      <c r="BI636" s="221">
        <f>IF(N636="nulová",J636,0)</f>
        <v>0</v>
      </c>
      <c r="BJ636" s="18" t="s">
        <v>81</v>
      </c>
      <c r="BK636" s="221">
        <f>ROUND(I636*H636,2)</f>
        <v>0</v>
      </c>
      <c r="BL636" s="18" t="s">
        <v>223</v>
      </c>
      <c r="BM636" s="220" t="s">
        <v>808</v>
      </c>
    </row>
    <row r="637" spans="1:65" s="2" customFormat="1" ht="33" customHeight="1">
      <c r="A637" s="35"/>
      <c r="B637" s="36"/>
      <c r="C637" s="209" t="s">
        <v>593</v>
      </c>
      <c r="D637" s="209" t="s">
        <v>174</v>
      </c>
      <c r="E637" s="210" t="s">
        <v>809</v>
      </c>
      <c r="F637" s="211" t="s">
        <v>810</v>
      </c>
      <c r="G637" s="212" t="s">
        <v>538</v>
      </c>
      <c r="H637" s="213">
        <v>2</v>
      </c>
      <c r="I637" s="214"/>
      <c r="J637" s="215">
        <f>ROUND(I637*H637,2)</f>
        <v>0</v>
      </c>
      <c r="K637" s="211" t="s">
        <v>1</v>
      </c>
      <c r="L637" s="40"/>
      <c r="M637" s="216" t="s">
        <v>1</v>
      </c>
      <c r="N637" s="217" t="s">
        <v>38</v>
      </c>
      <c r="O637" s="72"/>
      <c r="P637" s="218">
        <f>O637*H637</f>
        <v>0</v>
      </c>
      <c r="Q637" s="218">
        <v>0</v>
      </c>
      <c r="R637" s="218">
        <f>Q637*H637</f>
        <v>0</v>
      </c>
      <c r="S637" s="218">
        <v>0</v>
      </c>
      <c r="T637" s="219">
        <f>S637*H637</f>
        <v>0</v>
      </c>
      <c r="U637" s="35"/>
      <c r="V637" s="35"/>
      <c r="W637" s="35"/>
      <c r="X637" s="35"/>
      <c r="Y637" s="35"/>
      <c r="Z637" s="35"/>
      <c r="AA637" s="35"/>
      <c r="AB637" s="35"/>
      <c r="AC637" s="35"/>
      <c r="AD637" s="35"/>
      <c r="AE637" s="35"/>
      <c r="AR637" s="220" t="s">
        <v>223</v>
      </c>
      <c r="AT637" s="220" t="s">
        <v>174</v>
      </c>
      <c r="AU637" s="220" t="s">
        <v>83</v>
      </c>
      <c r="AY637" s="18" t="s">
        <v>172</v>
      </c>
      <c r="BE637" s="221">
        <f>IF(N637="základní",J637,0)</f>
        <v>0</v>
      </c>
      <c r="BF637" s="221">
        <f>IF(N637="snížená",J637,0)</f>
        <v>0</v>
      </c>
      <c r="BG637" s="221">
        <f>IF(N637="zákl. přenesená",J637,0)</f>
        <v>0</v>
      </c>
      <c r="BH637" s="221">
        <f>IF(N637="sníž. přenesená",J637,0)</f>
        <v>0</v>
      </c>
      <c r="BI637" s="221">
        <f>IF(N637="nulová",J637,0)</f>
        <v>0</v>
      </c>
      <c r="BJ637" s="18" t="s">
        <v>81</v>
      </c>
      <c r="BK637" s="221">
        <f>ROUND(I637*H637,2)</f>
        <v>0</v>
      </c>
      <c r="BL637" s="18" t="s">
        <v>223</v>
      </c>
      <c r="BM637" s="220" t="s">
        <v>811</v>
      </c>
    </row>
    <row r="638" spans="1:65" s="2" customFormat="1" ht="44.25" customHeight="1">
      <c r="A638" s="35"/>
      <c r="B638" s="36"/>
      <c r="C638" s="209" t="s">
        <v>812</v>
      </c>
      <c r="D638" s="209" t="s">
        <v>174</v>
      </c>
      <c r="E638" s="210" t="s">
        <v>813</v>
      </c>
      <c r="F638" s="211" t="s">
        <v>814</v>
      </c>
      <c r="G638" s="212" t="s">
        <v>538</v>
      </c>
      <c r="H638" s="213">
        <v>2</v>
      </c>
      <c r="I638" s="214"/>
      <c r="J638" s="215">
        <f>ROUND(I638*H638,2)</f>
        <v>0</v>
      </c>
      <c r="K638" s="211" t="s">
        <v>1</v>
      </c>
      <c r="L638" s="40"/>
      <c r="M638" s="216" t="s">
        <v>1</v>
      </c>
      <c r="N638" s="217" t="s">
        <v>38</v>
      </c>
      <c r="O638" s="72"/>
      <c r="P638" s="218">
        <f>O638*H638</f>
        <v>0</v>
      </c>
      <c r="Q638" s="218">
        <v>0</v>
      </c>
      <c r="R638" s="218">
        <f>Q638*H638</f>
        <v>0</v>
      </c>
      <c r="S638" s="218">
        <v>0</v>
      </c>
      <c r="T638" s="219">
        <f>S638*H638</f>
        <v>0</v>
      </c>
      <c r="U638" s="35"/>
      <c r="V638" s="35"/>
      <c r="W638" s="35"/>
      <c r="X638" s="35"/>
      <c r="Y638" s="35"/>
      <c r="Z638" s="35"/>
      <c r="AA638" s="35"/>
      <c r="AB638" s="35"/>
      <c r="AC638" s="35"/>
      <c r="AD638" s="35"/>
      <c r="AE638" s="35"/>
      <c r="AR638" s="220" t="s">
        <v>223</v>
      </c>
      <c r="AT638" s="220" t="s">
        <v>174</v>
      </c>
      <c r="AU638" s="220" t="s">
        <v>83</v>
      </c>
      <c r="AY638" s="18" t="s">
        <v>172</v>
      </c>
      <c r="BE638" s="221">
        <f>IF(N638="základní",J638,0)</f>
        <v>0</v>
      </c>
      <c r="BF638" s="221">
        <f>IF(N638="snížená",J638,0)</f>
        <v>0</v>
      </c>
      <c r="BG638" s="221">
        <f>IF(N638="zákl. přenesená",J638,0)</f>
        <v>0</v>
      </c>
      <c r="BH638" s="221">
        <f>IF(N638="sníž. přenesená",J638,0)</f>
        <v>0</v>
      </c>
      <c r="BI638" s="221">
        <f>IF(N638="nulová",J638,0)</f>
        <v>0</v>
      </c>
      <c r="BJ638" s="18" t="s">
        <v>81</v>
      </c>
      <c r="BK638" s="221">
        <f>ROUND(I638*H638,2)</f>
        <v>0</v>
      </c>
      <c r="BL638" s="18" t="s">
        <v>223</v>
      </c>
      <c r="BM638" s="220" t="s">
        <v>815</v>
      </c>
    </row>
    <row r="639" spans="1:65" s="12" customFormat="1" ht="22.9" customHeight="1">
      <c r="B639" s="193"/>
      <c r="C639" s="194"/>
      <c r="D639" s="195" t="s">
        <v>72</v>
      </c>
      <c r="E639" s="207" t="s">
        <v>816</v>
      </c>
      <c r="F639" s="207" t="s">
        <v>817</v>
      </c>
      <c r="G639" s="194"/>
      <c r="H639" s="194"/>
      <c r="I639" s="197"/>
      <c r="J639" s="208">
        <f>BK639</f>
        <v>0</v>
      </c>
      <c r="K639" s="194"/>
      <c r="L639" s="199"/>
      <c r="M639" s="200"/>
      <c r="N639" s="201"/>
      <c r="O639" s="201"/>
      <c r="P639" s="202">
        <f>SUM(P640:P677)</f>
        <v>0</v>
      </c>
      <c r="Q639" s="201"/>
      <c r="R639" s="202">
        <f>SUM(R640:R677)</f>
        <v>5.2322499999999999E-3</v>
      </c>
      <c r="S639" s="201"/>
      <c r="T639" s="203">
        <f>SUM(T640:T677)</f>
        <v>0.5415049999999999</v>
      </c>
      <c r="AR639" s="204" t="s">
        <v>83</v>
      </c>
      <c r="AT639" s="205" t="s">
        <v>72</v>
      </c>
      <c r="AU639" s="205" t="s">
        <v>81</v>
      </c>
      <c r="AY639" s="204" t="s">
        <v>172</v>
      </c>
      <c r="BK639" s="206">
        <f>SUM(BK640:BK677)</f>
        <v>0</v>
      </c>
    </row>
    <row r="640" spans="1:65" s="2" customFormat="1" ht="33" customHeight="1">
      <c r="A640" s="35"/>
      <c r="B640" s="36"/>
      <c r="C640" s="209" t="s">
        <v>598</v>
      </c>
      <c r="D640" s="209" t="s">
        <v>174</v>
      </c>
      <c r="E640" s="210" t="s">
        <v>818</v>
      </c>
      <c r="F640" s="211" t="s">
        <v>819</v>
      </c>
      <c r="G640" s="212" t="s">
        <v>820</v>
      </c>
      <c r="H640" s="213">
        <v>997</v>
      </c>
      <c r="I640" s="214"/>
      <c r="J640" s="215">
        <f>ROUND(I640*H640,2)</f>
        <v>0</v>
      </c>
      <c r="K640" s="211" t="s">
        <v>1</v>
      </c>
      <c r="L640" s="40"/>
      <c r="M640" s="216" t="s">
        <v>1</v>
      </c>
      <c r="N640" s="217" t="s">
        <v>38</v>
      </c>
      <c r="O640" s="72"/>
      <c r="P640" s="218">
        <f>O640*H640</f>
        <v>0</v>
      </c>
      <c r="Q640" s="218">
        <v>0</v>
      </c>
      <c r="R640" s="218">
        <f>Q640*H640</f>
        <v>0</v>
      </c>
      <c r="S640" s="218">
        <v>0</v>
      </c>
      <c r="T640" s="219">
        <f>S640*H640</f>
        <v>0</v>
      </c>
      <c r="U640" s="35"/>
      <c r="V640" s="35"/>
      <c r="W640" s="35"/>
      <c r="X640" s="35"/>
      <c r="Y640" s="35"/>
      <c r="Z640" s="35"/>
      <c r="AA640" s="35"/>
      <c r="AB640" s="35"/>
      <c r="AC640" s="35"/>
      <c r="AD640" s="35"/>
      <c r="AE640" s="35"/>
      <c r="AR640" s="220" t="s">
        <v>223</v>
      </c>
      <c r="AT640" s="220" t="s">
        <v>174</v>
      </c>
      <c r="AU640" s="220" t="s">
        <v>83</v>
      </c>
      <c r="AY640" s="18" t="s">
        <v>172</v>
      </c>
      <c r="BE640" s="221">
        <f>IF(N640="základní",J640,0)</f>
        <v>0</v>
      </c>
      <c r="BF640" s="221">
        <f>IF(N640="snížená",J640,0)</f>
        <v>0</v>
      </c>
      <c r="BG640" s="221">
        <f>IF(N640="zákl. přenesená",J640,0)</f>
        <v>0</v>
      </c>
      <c r="BH640" s="221">
        <f>IF(N640="sníž. přenesená",J640,0)</f>
        <v>0</v>
      </c>
      <c r="BI640" s="221">
        <f>IF(N640="nulová",J640,0)</f>
        <v>0</v>
      </c>
      <c r="BJ640" s="18" t="s">
        <v>81</v>
      </c>
      <c r="BK640" s="221">
        <f>ROUND(I640*H640,2)</f>
        <v>0</v>
      </c>
      <c r="BL640" s="18" t="s">
        <v>223</v>
      </c>
      <c r="BM640" s="220" t="s">
        <v>821</v>
      </c>
    </row>
    <row r="641" spans="1:65" s="2" customFormat="1" ht="33" customHeight="1">
      <c r="A641" s="35"/>
      <c r="B641" s="36"/>
      <c r="C641" s="209" t="s">
        <v>822</v>
      </c>
      <c r="D641" s="209" t="s">
        <v>174</v>
      </c>
      <c r="E641" s="210" t="s">
        <v>823</v>
      </c>
      <c r="F641" s="211" t="s">
        <v>824</v>
      </c>
      <c r="G641" s="212" t="s">
        <v>820</v>
      </c>
      <c r="H641" s="213">
        <v>127.4</v>
      </c>
      <c r="I641" s="214"/>
      <c r="J641" s="215">
        <f>ROUND(I641*H641,2)</f>
        <v>0</v>
      </c>
      <c r="K641" s="211" t="s">
        <v>1</v>
      </c>
      <c r="L641" s="40"/>
      <c r="M641" s="216" t="s">
        <v>1</v>
      </c>
      <c r="N641" s="217" t="s">
        <v>38</v>
      </c>
      <c r="O641" s="72"/>
      <c r="P641" s="218">
        <f>O641*H641</f>
        <v>0</v>
      </c>
      <c r="Q641" s="218">
        <v>0</v>
      </c>
      <c r="R641" s="218">
        <f>Q641*H641</f>
        <v>0</v>
      </c>
      <c r="S641" s="218">
        <v>0</v>
      </c>
      <c r="T641" s="219">
        <f>S641*H641</f>
        <v>0</v>
      </c>
      <c r="U641" s="35"/>
      <c r="V641" s="35"/>
      <c r="W641" s="35"/>
      <c r="X641" s="35"/>
      <c r="Y641" s="35"/>
      <c r="Z641" s="35"/>
      <c r="AA641" s="35"/>
      <c r="AB641" s="35"/>
      <c r="AC641" s="35"/>
      <c r="AD641" s="35"/>
      <c r="AE641" s="35"/>
      <c r="AR641" s="220" t="s">
        <v>223</v>
      </c>
      <c r="AT641" s="220" t="s">
        <v>174</v>
      </c>
      <c r="AU641" s="220" t="s">
        <v>83</v>
      </c>
      <c r="AY641" s="18" t="s">
        <v>172</v>
      </c>
      <c r="BE641" s="221">
        <f>IF(N641="základní",J641,0)</f>
        <v>0</v>
      </c>
      <c r="BF641" s="221">
        <f>IF(N641="snížená",J641,0)</f>
        <v>0</v>
      </c>
      <c r="BG641" s="221">
        <f>IF(N641="zákl. přenesená",J641,0)</f>
        <v>0</v>
      </c>
      <c r="BH641" s="221">
        <f>IF(N641="sníž. přenesená",J641,0)</f>
        <v>0</v>
      </c>
      <c r="BI641" s="221">
        <f>IF(N641="nulová",J641,0)</f>
        <v>0</v>
      </c>
      <c r="BJ641" s="18" t="s">
        <v>81</v>
      </c>
      <c r="BK641" s="221">
        <f>ROUND(I641*H641,2)</f>
        <v>0</v>
      </c>
      <c r="BL641" s="18" t="s">
        <v>223</v>
      </c>
      <c r="BM641" s="220" t="s">
        <v>825</v>
      </c>
    </row>
    <row r="642" spans="1:65" s="2" customFormat="1" ht="33" customHeight="1">
      <c r="A642" s="35"/>
      <c r="B642" s="36"/>
      <c r="C642" s="209" t="s">
        <v>602</v>
      </c>
      <c r="D642" s="209" t="s">
        <v>174</v>
      </c>
      <c r="E642" s="210" t="s">
        <v>826</v>
      </c>
      <c r="F642" s="211" t="s">
        <v>827</v>
      </c>
      <c r="G642" s="212" t="s">
        <v>820</v>
      </c>
      <c r="H642" s="213">
        <v>540</v>
      </c>
      <c r="I642" s="214"/>
      <c r="J642" s="215">
        <f>ROUND(I642*H642,2)</f>
        <v>0</v>
      </c>
      <c r="K642" s="211" t="s">
        <v>1</v>
      </c>
      <c r="L642" s="40"/>
      <c r="M642" s="216" t="s">
        <v>1</v>
      </c>
      <c r="N642" s="217" t="s">
        <v>38</v>
      </c>
      <c r="O642" s="72"/>
      <c r="P642" s="218">
        <f>O642*H642</f>
        <v>0</v>
      </c>
      <c r="Q642" s="218">
        <v>0</v>
      </c>
      <c r="R642" s="218">
        <f>Q642*H642</f>
        <v>0</v>
      </c>
      <c r="S642" s="218">
        <v>0</v>
      </c>
      <c r="T642" s="219">
        <f>S642*H642</f>
        <v>0</v>
      </c>
      <c r="U642" s="35"/>
      <c r="V642" s="35"/>
      <c r="W642" s="35"/>
      <c r="X642" s="35"/>
      <c r="Y642" s="35"/>
      <c r="Z642" s="35"/>
      <c r="AA642" s="35"/>
      <c r="AB642" s="35"/>
      <c r="AC642" s="35"/>
      <c r="AD642" s="35"/>
      <c r="AE642" s="35"/>
      <c r="AR642" s="220" t="s">
        <v>223</v>
      </c>
      <c r="AT642" s="220" t="s">
        <v>174</v>
      </c>
      <c r="AU642" s="220" t="s">
        <v>83</v>
      </c>
      <c r="AY642" s="18" t="s">
        <v>172</v>
      </c>
      <c r="BE642" s="221">
        <f>IF(N642="základní",J642,0)</f>
        <v>0</v>
      </c>
      <c r="BF642" s="221">
        <f>IF(N642="snížená",J642,0)</f>
        <v>0</v>
      </c>
      <c r="BG642" s="221">
        <f>IF(N642="zákl. přenesená",J642,0)</f>
        <v>0</v>
      </c>
      <c r="BH642" s="221">
        <f>IF(N642="sníž. přenesená",J642,0)</f>
        <v>0</v>
      </c>
      <c r="BI642" s="221">
        <f>IF(N642="nulová",J642,0)</f>
        <v>0</v>
      </c>
      <c r="BJ642" s="18" t="s">
        <v>81</v>
      </c>
      <c r="BK642" s="221">
        <f>ROUND(I642*H642,2)</f>
        <v>0</v>
      </c>
      <c r="BL642" s="18" t="s">
        <v>223</v>
      </c>
      <c r="BM642" s="220" t="s">
        <v>828</v>
      </c>
    </row>
    <row r="643" spans="1:65" s="2" customFormat="1" ht="16.5" customHeight="1">
      <c r="A643" s="35"/>
      <c r="B643" s="36"/>
      <c r="C643" s="209" t="s">
        <v>829</v>
      </c>
      <c r="D643" s="209" t="s">
        <v>174</v>
      </c>
      <c r="E643" s="210" t="s">
        <v>830</v>
      </c>
      <c r="F643" s="211" t="s">
        <v>831</v>
      </c>
      <c r="G643" s="212" t="s">
        <v>245</v>
      </c>
      <c r="H643" s="213">
        <v>9.14</v>
      </c>
      <c r="I643" s="214"/>
      <c r="J643" s="215">
        <f>ROUND(I643*H643,2)</f>
        <v>0</v>
      </c>
      <c r="K643" s="211" t="s">
        <v>178</v>
      </c>
      <c r="L643" s="40"/>
      <c r="M643" s="216" t="s">
        <v>1</v>
      </c>
      <c r="N643" s="217" t="s">
        <v>38</v>
      </c>
      <c r="O643" s="72"/>
      <c r="P643" s="218">
        <f>O643*H643</f>
        <v>0</v>
      </c>
      <c r="Q643" s="218">
        <v>0</v>
      </c>
      <c r="R643" s="218">
        <f>Q643*H643</f>
        <v>0</v>
      </c>
      <c r="S643" s="218">
        <v>2E-3</v>
      </c>
      <c r="T643" s="219">
        <f>S643*H643</f>
        <v>1.8280000000000001E-2</v>
      </c>
      <c r="U643" s="35"/>
      <c r="V643" s="35"/>
      <c r="W643" s="35"/>
      <c r="X643" s="35"/>
      <c r="Y643" s="35"/>
      <c r="Z643" s="35"/>
      <c r="AA643" s="35"/>
      <c r="AB643" s="35"/>
      <c r="AC643" s="35"/>
      <c r="AD643" s="35"/>
      <c r="AE643" s="35"/>
      <c r="AR643" s="220" t="s">
        <v>223</v>
      </c>
      <c r="AT643" s="220" t="s">
        <v>174</v>
      </c>
      <c r="AU643" s="220" t="s">
        <v>83</v>
      </c>
      <c r="AY643" s="18" t="s">
        <v>172</v>
      </c>
      <c r="BE643" s="221">
        <f>IF(N643="základní",J643,0)</f>
        <v>0</v>
      </c>
      <c r="BF643" s="221">
        <f>IF(N643="snížená",J643,0)</f>
        <v>0</v>
      </c>
      <c r="BG643" s="221">
        <f>IF(N643="zákl. přenesená",J643,0)</f>
        <v>0</v>
      </c>
      <c r="BH643" s="221">
        <f>IF(N643="sníž. přenesená",J643,0)</f>
        <v>0</v>
      </c>
      <c r="BI643" s="221">
        <f>IF(N643="nulová",J643,0)</f>
        <v>0</v>
      </c>
      <c r="BJ643" s="18" t="s">
        <v>81</v>
      </c>
      <c r="BK643" s="221">
        <f>ROUND(I643*H643,2)</f>
        <v>0</v>
      </c>
      <c r="BL643" s="18" t="s">
        <v>223</v>
      </c>
      <c r="BM643" s="220" t="s">
        <v>832</v>
      </c>
    </row>
    <row r="644" spans="1:65" s="13" customFormat="1">
      <c r="B644" s="222"/>
      <c r="C644" s="223"/>
      <c r="D644" s="224" t="s">
        <v>180</v>
      </c>
      <c r="E644" s="225" t="s">
        <v>1</v>
      </c>
      <c r="F644" s="226" t="s">
        <v>833</v>
      </c>
      <c r="G644" s="223"/>
      <c r="H644" s="225" t="s">
        <v>1</v>
      </c>
      <c r="I644" s="227"/>
      <c r="J644" s="223"/>
      <c r="K644" s="223"/>
      <c r="L644" s="228"/>
      <c r="M644" s="229"/>
      <c r="N644" s="230"/>
      <c r="O644" s="230"/>
      <c r="P644" s="230"/>
      <c r="Q644" s="230"/>
      <c r="R644" s="230"/>
      <c r="S644" s="230"/>
      <c r="T644" s="231"/>
      <c r="AT644" s="232" t="s">
        <v>180</v>
      </c>
      <c r="AU644" s="232" t="s">
        <v>83</v>
      </c>
      <c r="AV644" s="13" t="s">
        <v>81</v>
      </c>
      <c r="AW644" s="13" t="s">
        <v>30</v>
      </c>
      <c r="AX644" s="13" t="s">
        <v>73</v>
      </c>
      <c r="AY644" s="232" t="s">
        <v>172</v>
      </c>
    </row>
    <row r="645" spans="1:65" s="13" customFormat="1">
      <c r="B645" s="222"/>
      <c r="C645" s="223"/>
      <c r="D645" s="224" t="s">
        <v>180</v>
      </c>
      <c r="E645" s="225" t="s">
        <v>1</v>
      </c>
      <c r="F645" s="226" t="s">
        <v>834</v>
      </c>
      <c r="G645" s="223"/>
      <c r="H645" s="225" t="s">
        <v>1</v>
      </c>
      <c r="I645" s="227"/>
      <c r="J645" s="223"/>
      <c r="K645" s="223"/>
      <c r="L645" s="228"/>
      <c r="M645" s="229"/>
      <c r="N645" s="230"/>
      <c r="O645" s="230"/>
      <c r="P645" s="230"/>
      <c r="Q645" s="230"/>
      <c r="R645" s="230"/>
      <c r="S645" s="230"/>
      <c r="T645" s="231"/>
      <c r="AT645" s="232" t="s">
        <v>180</v>
      </c>
      <c r="AU645" s="232" t="s">
        <v>83</v>
      </c>
      <c r="AV645" s="13" t="s">
        <v>81</v>
      </c>
      <c r="AW645" s="13" t="s">
        <v>30</v>
      </c>
      <c r="AX645" s="13" t="s">
        <v>73</v>
      </c>
      <c r="AY645" s="232" t="s">
        <v>172</v>
      </c>
    </row>
    <row r="646" spans="1:65" s="14" customFormat="1">
      <c r="B646" s="233"/>
      <c r="C646" s="234"/>
      <c r="D646" s="224" t="s">
        <v>180</v>
      </c>
      <c r="E646" s="235" t="s">
        <v>1</v>
      </c>
      <c r="F646" s="236" t="s">
        <v>495</v>
      </c>
      <c r="G646" s="234"/>
      <c r="H646" s="237">
        <v>4.2</v>
      </c>
      <c r="I646" s="238"/>
      <c r="J646" s="234"/>
      <c r="K646" s="234"/>
      <c r="L646" s="239"/>
      <c r="M646" s="240"/>
      <c r="N646" s="241"/>
      <c r="O646" s="241"/>
      <c r="P646" s="241"/>
      <c r="Q646" s="241"/>
      <c r="R646" s="241"/>
      <c r="S646" s="241"/>
      <c r="T646" s="242"/>
      <c r="AT646" s="243" t="s">
        <v>180</v>
      </c>
      <c r="AU646" s="243" t="s">
        <v>83</v>
      </c>
      <c r="AV646" s="14" t="s">
        <v>83</v>
      </c>
      <c r="AW646" s="14" t="s">
        <v>30</v>
      </c>
      <c r="AX646" s="14" t="s">
        <v>73</v>
      </c>
      <c r="AY646" s="243" t="s">
        <v>172</v>
      </c>
    </row>
    <row r="647" spans="1:65" s="14" customFormat="1">
      <c r="B647" s="233"/>
      <c r="C647" s="234"/>
      <c r="D647" s="224" t="s">
        <v>180</v>
      </c>
      <c r="E647" s="235" t="s">
        <v>1</v>
      </c>
      <c r="F647" s="236" t="s">
        <v>493</v>
      </c>
      <c r="G647" s="234"/>
      <c r="H647" s="237">
        <v>4.9400000000000004</v>
      </c>
      <c r="I647" s="238"/>
      <c r="J647" s="234"/>
      <c r="K647" s="234"/>
      <c r="L647" s="239"/>
      <c r="M647" s="240"/>
      <c r="N647" s="241"/>
      <c r="O647" s="241"/>
      <c r="P647" s="241"/>
      <c r="Q647" s="241"/>
      <c r="R647" s="241"/>
      <c r="S647" s="241"/>
      <c r="T647" s="242"/>
      <c r="AT647" s="243" t="s">
        <v>180</v>
      </c>
      <c r="AU647" s="243" t="s">
        <v>83</v>
      </c>
      <c r="AV647" s="14" t="s">
        <v>83</v>
      </c>
      <c r="AW647" s="14" t="s">
        <v>30</v>
      </c>
      <c r="AX647" s="14" t="s">
        <v>73</v>
      </c>
      <c r="AY647" s="243" t="s">
        <v>172</v>
      </c>
    </row>
    <row r="648" spans="1:65" s="15" customFormat="1">
      <c r="B648" s="244"/>
      <c r="C648" s="245"/>
      <c r="D648" s="224" t="s">
        <v>180</v>
      </c>
      <c r="E648" s="246" t="s">
        <v>1</v>
      </c>
      <c r="F648" s="247" t="s">
        <v>186</v>
      </c>
      <c r="G648" s="245"/>
      <c r="H648" s="248">
        <v>9.14</v>
      </c>
      <c r="I648" s="249"/>
      <c r="J648" s="245"/>
      <c r="K648" s="245"/>
      <c r="L648" s="250"/>
      <c r="M648" s="251"/>
      <c r="N648" s="252"/>
      <c r="O648" s="252"/>
      <c r="P648" s="252"/>
      <c r="Q648" s="252"/>
      <c r="R648" s="252"/>
      <c r="S648" s="252"/>
      <c r="T648" s="253"/>
      <c r="AT648" s="254" t="s">
        <v>180</v>
      </c>
      <c r="AU648" s="254" t="s">
        <v>83</v>
      </c>
      <c r="AV648" s="15" t="s">
        <v>179</v>
      </c>
      <c r="AW648" s="15" t="s">
        <v>30</v>
      </c>
      <c r="AX648" s="15" t="s">
        <v>81</v>
      </c>
      <c r="AY648" s="254" t="s">
        <v>172</v>
      </c>
    </row>
    <row r="649" spans="1:65" s="2" customFormat="1" ht="16.5" customHeight="1">
      <c r="A649" s="35"/>
      <c r="B649" s="36"/>
      <c r="C649" s="209" t="s">
        <v>835</v>
      </c>
      <c r="D649" s="209" t="s">
        <v>174</v>
      </c>
      <c r="E649" s="210" t="s">
        <v>836</v>
      </c>
      <c r="F649" s="211" t="s">
        <v>837</v>
      </c>
      <c r="G649" s="212" t="s">
        <v>245</v>
      </c>
      <c r="H649" s="213">
        <v>104.645</v>
      </c>
      <c r="I649" s="214"/>
      <c r="J649" s="215">
        <f>ROUND(I649*H649,2)</f>
        <v>0</v>
      </c>
      <c r="K649" s="211" t="s">
        <v>178</v>
      </c>
      <c r="L649" s="40"/>
      <c r="M649" s="216" t="s">
        <v>1</v>
      </c>
      <c r="N649" s="217" t="s">
        <v>38</v>
      </c>
      <c r="O649" s="72"/>
      <c r="P649" s="218">
        <f>O649*H649</f>
        <v>0</v>
      </c>
      <c r="Q649" s="218">
        <v>0</v>
      </c>
      <c r="R649" s="218">
        <f>Q649*H649</f>
        <v>0</v>
      </c>
      <c r="S649" s="218">
        <v>5.0000000000000001E-3</v>
      </c>
      <c r="T649" s="219">
        <f>S649*H649</f>
        <v>0.52322499999999994</v>
      </c>
      <c r="U649" s="35"/>
      <c r="V649" s="35"/>
      <c r="W649" s="35"/>
      <c r="X649" s="35"/>
      <c r="Y649" s="35"/>
      <c r="Z649" s="35"/>
      <c r="AA649" s="35"/>
      <c r="AB649" s="35"/>
      <c r="AC649" s="35"/>
      <c r="AD649" s="35"/>
      <c r="AE649" s="35"/>
      <c r="AR649" s="220" t="s">
        <v>223</v>
      </c>
      <c r="AT649" s="220" t="s">
        <v>174</v>
      </c>
      <c r="AU649" s="220" t="s">
        <v>83</v>
      </c>
      <c r="AY649" s="18" t="s">
        <v>172</v>
      </c>
      <c r="BE649" s="221">
        <f>IF(N649="základní",J649,0)</f>
        <v>0</v>
      </c>
      <c r="BF649" s="221">
        <f>IF(N649="snížená",J649,0)</f>
        <v>0</v>
      </c>
      <c r="BG649" s="221">
        <f>IF(N649="zákl. přenesená",J649,0)</f>
        <v>0</v>
      </c>
      <c r="BH649" s="221">
        <f>IF(N649="sníž. přenesená",J649,0)</f>
        <v>0</v>
      </c>
      <c r="BI649" s="221">
        <f>IF(N649="nulová",J649,0)</f>
        <v>0</v>
      </c>
      <c r="BJ649" s="18" t="s">
        <v>81</v>
      </c>
      <c r="BK649" s="221">
        <f>ROUND(I649*H649,2)</f>
        <v>0</v>
      </c>
      <c r="BL649" s="18" t="s">
        <v>223</v>
      </c>
      <c r="BM649" s="220" t="s">
        <v>838</v>
      </c>
    </row>
    <row r="650" spans="1:65" s="13" customFormat="1">
      <c r="B650" s="222"/>
      <c r="C650" s="223"/>
      <c r="D650" s="224" t="s">
        <v>180</v>
      </c>
      <c r="E650" s="225" t="s">
        <v>1</v>
      </c>
      <c r="F650" s="226" t="s">
        <v>839</v>
      </c>
      <c r="G650" s="223"/>
      <c r="H650" s="225" t="s">
        <v>1</v>
      </c>
      <c r="I650" s="227"/>
      <c r="J650" s="223"/>
      <c r="K650" s="223"/>
      <c r="L650" s="228"/>
      <c r="M650" s="229"/>
      <c r="N650" s="230"/>
      <c r="O650" s="230"/>
      <c r="P650" s="230"/>
      <c r="Q650" s="230"/>
      <c r="R650" s="230"/>
      <c r="S650" s="230"/>
      <c r="T650" s="231"/>
      <c r="AT650" s="232" t="s">
        <v>180</v>
      </c>
      <c r="AU650" s="232" t="s">
        <v>83</v>
      </c>
      <c r="AV650" s="13" t="s">
        <v>81</v>
      </c>
      <c r="AW650" s="13" t="s">
        <v>30</v>
      </c>
      <c r="AX650" s="13" t="s">
        <v>73</v>
      </c>
      <c r="AY650" s="232" t="s">
        <v>172</v>
      </c>
    </row>
    <row r="651" spans="1:65" s="13" customFormat="1">
      <c r="B651" s="222"/>
      <c r="C651" s="223"/>
      <c r="D651" s="224" t="s">
        <v>180</v>
      </c>
      <c r="E651" s="225" t="s">
        <v>1</v>
      </c>
      <c r="F651" s="226" t="s">
        <v>833</v>
      </c>
      <c r="G651" s="223"/>
      <c r="H651" s="225" t="s">
        <v>1</v>
      </c>
      <c r="I651" s="227"/>
      <c r="J651" s="223"/>
      <c r="K651" s="223"/>
      <c r="L651" s="228"/>
      <c r="M651" s="229"/>
      <c r="N651" s="230"/>
      <c r="O651" s="230"/>
      <c r="P651" s="230"/>
      <c r="Q651" s="230"/>
      <c r="R651" s="230"/>
      <c r="S651" s="230"/>
      <c r="T651" s="231"/>
      <c r="AT651" s="232" t="s">
        <v>180</v>
      </c>
      <c r="AU651" s="232" t="s">
        <v>83</v>
      </c>
      <c r="AV651" s="13" t="s">
        <v>81</v>
      </c>
      <c r="AW651" s="13" t="s">
        <v>30</v>
      </c>
      <c r="AX651" s="13" t="s">
        <v>73</v>
      </c>
      <c r="AY651" s="232" t="s">
        <v>172</v>
      </c>
    </row>
    <row r="652" spans="1:65" s="13" customFormat="1">
      <c r="B652" s="222"/>
      <c r="C652" s="223"/>
      <c r="D652" s="224" t="s">
        <v>180</v>
      </c>
      <c r="E652" s="225" t="s">
        <v>1</v>
      </c>
      <c r="F652" s="226" t="s">
        <v>834</v>
      </c>
      <c r="G652" s="223"/>
      <c r="H652" s="225" t="s">
        <v>1</v>
      </c>
      <c r="I652" s="227"/>
      <c r="J652" s="223"/>
      <c r="K652" s="223"/>
      <c r="L652" s="228"/>
      <c r="M652" s="229"/>
      <c r="N652" s="230"/>
      <c r="O652" s="230"/>
      <c r="P652" s="230"/>
      <c r="Q652" s="230"/>
      <c r="R652" s="230"/>
      <c r="S652" s="230"/>
      <c r="T652" s="231"/>
      <c r="AT652" s="232" t="s">
        <v>180</v>
      </c>
      <c r="AU652" s="232" t="s">
        <v>83</v>
      </c>
      <c r="AV652" s="13" t="s">
        <v>81</v>
      </c>
      <c r="AW652" s="13" t="s">
        <v>30</v>
      </c>
      <c r="AX652" s="13" t="s">
        <v>73</v>
      </c>
      <c r="AY652" s="232" t="s">
        <v>172</v>
      </c>
    </row>
    <row r="653" spans="1:65" s="14" customFormat="1">
      <c r="B653" s="233"/>
      <c r="C653" s="234"/>
      <c r="D653" s="224" t="s">
        <v>180</v>
      </c>
      <c r="E653" s="235" t="s">
        <v>1</v>
      </c>
      <c r="F653" s="236" t="s">
        <v>495</v>
      </c>
      <c r="G653" s="234"/>
      <c r="H653" s="237">
        <v>4.2</v>
      </c>
      <c r="I653" s="238"/>
      <c r="J653" s="234"/>
      <c r="K653" s="234"/>
      <c r="L653" s="239"/>
      <c r="M653" s="240"/>
      <c r="N653" s="241"/>
      <c r="O653" s="241"/>
      <c r="P653" s="241"/>
      <c r="Q653" s="241"/>
      <c r="R653" s="241"/>
      <c r="S653" s="241"/>
      <c r="T653" s="242"/>
      <c r="AT653" s="243" t="s">
        <v>180</v>
      </c>
      <c r="AU653" s="243" t="s">
        <v>83</v>
      </c>
      <c r="AV653" s="14" t="s">
        <v>83</v>
      </c>
      <c r="AW653" s="14" t="s">
        <v>30</v>
      </c>
      <c r="AX653" s="14" t="s">
        <v>73</v>
      </c>
      <c r="AY653" s="243" t="s">
        <v>172</v>
      </c>
    </row>
    <row r="654" spans="1:65" s="14" customFormat="1">
      <c r="B654" s="233"/>
      <c r="C654" s="234"/>
      <c r="D654" s="224" t="s">
        <v>180</v>
      </c>
      <c r="E654" s="235" t="s">
        <v>1</v>
      </c>
      <c r="F654" s="236" t="s">
        <v>493</v>
      </c>
      <c r="G654" s="234"/>
      <c r="H654" s="237">
        <v>4.9400000000000004</v>
      </c>
      <c r="I654" s="238"/>
      <c r="J654" s="234"/>
      <c r="K654" s="234"/>
      <c r="L654" s="239"/>
      <c r="M654" s="240"/>
      <c r="N654" s="241"/>
      <c r="O654" s="241"/>
      <c r="P654" s="241"/>
      <c r="Q654" s="241"/>
      <c r="R654" s="241"/>
      <c r="S654" s="241"/>
      <c r="T654" s="242"/>
      <c r="AT654" s="243" t="s">
        <v>180</v>
      </c>
      <c r="AU654" s="243" t="s">
        <v>83</v>
      </c>
      <c r="AV654" s="14" t="s">
        <v>83</v>
      </c>
      <c r="AW654" s="14" t="s">
        <v>30</v>
      </c>
      <c r="AX654" s="14" t="s">
        <v>73</v>
      </c>
      <c r="AY654" s="243" t="s">
        <v>172</v>
      </c>
    </row>
    <row r="655" spans="1:65" s="14" customFormat="1">
      <c r="B655" s="233"/>
      <c r="C655" s="234"/>
      <c r="D655" s="224" t="s">
        <v>180</v>
      </c>
      <c r="E655" s="235" t="s">
        <v>1</v>
      </c>
      <c r="F655" s="236" t="s">
        <v>840</v>
      </c>
      <c r="G655" s="234"/>
      <c r="H655" s="237">
        <v>95.504999999999995</v>
      </c>
      <c r="I655" s="238"/>
      <c r="J655" s="234"/>
      <c r="K655" s="234"/>
      <c r="L655" s="239"/>
      <c r="M655" s="240"/>
      <c r="N655" s="241"/>
      <c r="O655" s="241"/>
      <c r="P655" s="241"/>
      <c r="Q655" s="241"/>
      <c r="R655" s="241"/>
      <c r="S655" s="241"/>
      <c r="T655" s="242"/>
      <c r="AT655" s="243" t="s">
        <v>180</v>
      </c>
      <c r="AU655" s="243" t="s">
        <v>83</v>
      </c>
      <c r="AV655" s="14" t="s">
        <v>83</v>
      </c>
      <c r="AW655" s="14" t="s">
        <v>30</v>
      </c>
      <c r="AX655" s="14" t="s">
        <v>73</v>
      </c>
      <c r="AY655" s="243" t="s">
        <v>172</v>
      </c>
    </row>
    <row r="656" spans="1:65" s="15" customFormat="1">
      <c r="B656" s="244"/>
      <c r="C656" s="245"/>
      <c r="D656" s="224" t="s">
        <v>180</v>
      </c>
      <c r="E656" s="246" t="s">
        <v>1</v>
      </c>
      <c r="F656" s="247" t="s">
        <v>186</v>
      </c>
      <c r="G656" s="245"/>
      <c r="H656" s="248">
        <v>104.645</v>
      </c>
      <c r="I656" s="249"/>
      <c r="J656" s="245"/>
      <c r="K656" s="245"/>
      <c r="L656" s="250"/>
      <c r="M656" s="251"/>
      <c r="N656" s="252"/>
      <c r="O656" s="252"/>
      <c r="P656" s="252"/>
      <c r="Q656" s="252"/>
      <c r="R656" s="252"/>
      <c r="S656" s="252"/>
      <c r="T656" s="253"/>
      <c r="AT656" s="254" t="s">
        <v>180</v>
      </c>
      <c r="AU656" s="254" t="s">
        <v>83</v>
      </c>
      <c r="AV656" s="15" t="s">
        <v>179</v>
      </c>
      <c r="AW656" s="15" t="s">
        <v>30</v>
      </c>
      <c r="AX656" s="15" t="s">
        <v>81</v>
      </c>
      <c r="AY656" s="254" t="s">
        <v>172</v>
      </c>
    </row>
    <row r="657" spans="1:65" s="2" customFormat="1" ht="16.5" customHeight="1">
      <c r="A657" s="35"/>
      <c r="B657" s="36"/>
      <c r="C657" s="209" t="s">
        <v>841</v>
      </c>
      <c r="D657" s="209" t="s">
        <v>174</v>
      </c>
      <c r="E657" s="210" t="s">
        <v>842</v>
      </c>
      <c r="F657" s="211" t="s">
        <v>843</v>
      </c>
      <c r="G657" s="212" t="s">
        <v>245</v>
      </c>
      <c r="H657" s="213">
        <v>104.645</v>
      </c>
      <c r="I657" s="214"/>
      <c r="J657" s="215">
        <f>ROUND(I657*H657,2)</f>
        <v>0</v>
      </c>
      <c r="K657" s="211" t="s">
        <v>178</v>
      </c>
      <c r="L657" s="40"/>
      <c r="M657" s="216" t="s">
        <v>1</v>
      </c>
      <c r="N657" s="217" t="s">
        <v>38</v>
      </c>
      <c r="O657" s="72"/>
      <c r="P657" s="218">
        <f>O657*H657</f>
        <v>0</v>
      </c>
      <c r="Q657" s="218">
        <v>5.0000000000000002E-5</v>
      </c>
      <c r="R657" s="218">
        <f>Q657*H657</f>
        <v>5.2322499999999999E-3</v>
      </c>
      <c r="S657" s="218">
        <v>0</v>
      </c>
      <c r="T657" s="219">
        <f>S657*H657</f>
        <v>0</v>
      </c>
      <c r="U657" s="35"/>
      <c r="V657" s="35"/>
      <c r="W657" s="35"/>
      <c r="X657" s="35"/>
      <c r="Y657" s="35"/>
      <c r="Z657" s="35"/>
      <c r="AA657" s="35"/>
      <c r="AB657" s="35"/>
      <c r="AC657" s="35"/>
      <c r="AD657" s="35"/>
      <c r="AE657" s="35"/>
      <c r="AR657" s="220" t="s">
        <v>223</v>
      </c>
      <c r="AT657" s="220" t="s">
        <v>174</v>
      </c>
      <c r="AU657" s="220" t="s">
        <v>83</v>
      </c>
      <c r="AY657" s="18" t="s">
        <v>172</v>
      </c>
      <c r="BE657" s="221">
        <f>IF(N657="základní",J657,0)</f>
        <v>0</v>
      </c>
      <c r="BF657" s="221">
        <f>IF(N657="snížená",J657,0)</f>
        <v>0</v>
      </c>
      <c r="BG657" s="221">
        <f>IF(N657="zákl. přenesená",J657,0)</f>
        <v>0</v>
      </c>
      <c r="BH657" s="221">
        <f>IF(N657="sníž. přenesená",J657,0)</f>
        <v>0</v>
      </c>
      <c r="BI657" s="221">
        <f>IF(N657="nulová",J657,0)</f>
        <v>0</v>
      </c>
      <c r="BJ657" s="18" t="s">
        <v>81</v>
      </c>
      <c r="BK657" s="221">
        <f>ROUND(I657*H657,2)</f>
        <v>0</v>
      </c>
      <c r="BL657" s="18" t="s">
        <v>223</v>
      </c>
      <c r="BM657" s="220" t="s">
        <v>844</v>
      </c>
    </row>
    <row r="658" spans="1:65" s="2" customFormat="1" ht="21.75" customHeight="1">
      <c r="A658" s="35"/>
      <c r="B658" s="36"/>
      <c r="C658" s="255" t="s">
        <v>608</v>
      </c>
      <c r="D658" s="255" t="s">
        <v>358</v>
      </c>
      <c r="E658" s="256" t="s">
        <v>845</v>
      </c>
      <c r="F658" s="257" t="s">
        <v>846</v>
      </c>
      <c r="G658" s="258" t="s">
        <v>245</v>
      </c>
      <c r="H658" s="259">
        <v>20.928999999999998</v>
      </c>
      <c r="I658" s="260"/>
      <c r="J658" s="261">
        <f>ROUND(I658*H658,2)</f>
        <v>0</v>
      </c>
      <c r="K658" s="257" t="s">
        <v>1</v>
      </c>
      <c r="L658" s="262"/>
      <c r="M658" s="263" t="s">
        <v>1</v>
      </c>
      <c r="N658" s="264" t="s">
        <v>38</v>
      </c>
      <c r="O658" s="72"/>
      <c r="P658" s="218">
        <f>O658*H658</f>
        <v>0</v>
      </c>
      <c r="Q658" s="218">
        <v>0</v>
      </c>
      <c r="R658" s="218">
        <f>Q658*H658</f>
        <v>0</v>
      </c>
      <c r="S658" s="218">
        <v>0</v>
      </c>
      <c r="T658" s="219">
        <f>S658*H658</f>
        <v>0</v>
      </c>
      <c r="U658" s="35"/>
      <c r="V658" s="35"/>
      <c r="W658" s="35"/>
      <c r="X658" s="35"/>
      <c r="Y658" s="35"/>
      <c r="Z658" s="35"/>
      <c r="AA658" s="35"/>
      <c r="AB658" s="35"/>
      <c r="AC658" s="35"/>
      <c r="AD658" s="35"/>
      <c r="AE658" s="35"/>
      <c r="AR658" s="220" t="s">
        <v>264</v>
      </c>
      <c r="AT658" s="220" t="s">
        <v>358</v>
      </c>
      <c r="AU658" s="220" t="s">
        <v>83</v>
      </c>
      <c r="AY658" s="18" t="s">
        <v>172</v>
      </c>
      <c r="BE658" s="221">
        <f>IF(N658="základní",J658,0)</f>
        <v>0</v>
      </c>
      <c r="BF658" s="221">
        <f>IF(N658="snížená",J658,0)</f>
        <v>0</v>
      </c>
      <c r="BG658" s="221">
        <f>IF(N658="zákl. přenesená",J658,0)</f>
        <v>0</v>
      </c>
      <c r="BH658" s="221">
        <f>IF(N658="sníž. přenesená",J658,0)</f>
        <v>0</v>
      </c>
      <c r="BI658" s="221">
        <f>IF(N658="nulová",J658,0)</f>
        <v>0</v>
      </c>
      <c r="BJ658" s="18" t="s">
        <v>81</v>
      </c>
      <c r="BK658" s="221">
        <f>ROUND(I658*H658,2)</f>
        <v>0</v>
      </c>
      <c r="BL658" s="18" t="s">
        <v>223</v>
      </c>
      <c r="BM658" s="220" t="s">
        <v>847</v>
      </c>
    </row>
    <row r="659" spans="1:65" s="14" customFormat="1">
      <c r="B659" s="233"/>
      <c r="C659" s="234"/>
      <c r="D659" s="224" t="s">
        <v>180</v>
      </c>
      <c r="E659" s="235" t="s">
        <v>1</v>
      </c>
      <c r="F659" s="236" t="s">
        <v>848</v>
      </c>
      <c r="G659" s="234"/>
      <c r="H659" s="237">
        <v>20.928999999999998</v>
      </c>
      <c r="I659" s="238"/>
      <c r="J659" s="234"/>
      <c r="K659" s="234"/>
      <c r="L659" s="239"/>
      <c r="M659" s="240"/>
      <c r="N659" s="241"/>
      <c r="O659" s="241"/>
      <c r="P659" s="241"/>
      <c r="Q659" s="241"/>
      <c r="R659" s="241"/>
      <c r="S659" s="241"/>
      <c r="T659" s="242"/>
      <c r="AT659" s="243" t="s">
        <v>180</v>
      </c>
      <c r="AU659" s="243" t="s">
        <v>83</v>
      </c>
      <c r="AV659" s="14" t="s">
        <v>83</v>
      </c>
      <c r="AW659" s="14" t="s">
        <v>30</v>
      </c>
      <c r="AX659" s="14" t="s">
        <v>73</v>
      </c>
      <c r="AY659" s="243" t="s">
        <v>172</v>
      </c>
    </row>
    <row r="660" spans="1:65" s="15" customFormat="1">
      <c r="B660" s="244"/>
      <c r="C660" s="245"/>
      <c r="D660" s="224" t="s">
        <v>180</v>
      </c>
      <c r="E660" s="246" t="s">
        <v>1</v>
      </c>
      <c r="F660" s="247" t="s">
        <v>186</v>
      </c>
      <c r="G660" s="245"/>
      <c r="H660" s="248">
        <v>20.928999999999998</v>
      </c>
      <c r="I660" s="249"/>
      <c r="J660" s="245"/>
      <c r="K660" s="245"/>
      <c r="L660" s="250"/>
      <c r="M660" s="251"/>
      <c r="N660" s="252"/>
      <c r="O660" s="252"/>
      <c r="P660" s="252"/>
      <c r="Q660" s="252"/>
      <c r="R660" s="252"/>
      <c r="S660" s="252"/>
      <c r="T660" s="253"/>
      <c r="AT660" s="254" t="s">
        <v>180</v>
      </c>
      <c r="AU660" s="254" t="s">
        <v>83</v>
      </c>
      <c r="AV660" s="15" t="s">
        <v>179</v>
      </c>
      <c r="AW660" s="15" t="s">
        <v>30</v>
      </c>
      <c r="AX660" s="15" t="s">
        <v>81</v>
      </c>
      <c r="AY660" s="254" t="s">
        <v>172</v>
      </c>
    </row>
    <row r="661" spans="1:65" s="2" customFormat="1" ht="44.25" customHeight="1">
      <c r="A661" s="35"/>
      <c r="B661" s="36"/>
      <c r="C661" s="209" t="s">
        <v>849</v>
      </c>
      <c r="D661" s="209" t="s">
        <v>174</v>
      </c>
      <c r="E661" s="210" t="s">
        <v>850</v>
      </c>
      <c r="F661" s="211" t="s">
        <v>851</v>
      </c>
      <c r="G661" s="212" t="s">
        <v>245</v>
      </c>
      <c r="H661" s="213">
        <v>29.84</v>
      </c>
      <c r="I661" s="214"/>
      <c r="J661" s="215">
        <f t="shared" ref="J661:J677" si="10">ROUND(I661*H661,2)</f>
        <v>0</v>
      </c>
      <c r="K661" s="211" t="s">
        <v>1</v>
      </c>
      <c r="L661" s="40"/>
      <c r="M661" s="216" t="s">
        <v>1</v>
      </c>
      <c r="N661" s="217" t="s">
        <v>38</v>
      </c>
      <c r="O661" s="72"/>
      <c r="P661" s="218">
        <f t="shared" ref="P661:P677" si="11">O661*H661</f>
        <v>0</v>
      </c>
      <c r="Q661" s="218">
        <v>0</v>
      </c>
      <c r="R661" s="218">
        <f t="shared" ref="R661:R677" si="12">Q661*H661</f>
        <v>0</v>
      </c>
      <c r="S661" s="218">
        <v>0</v>
      </c>
      <c r="T661" s="219">
        <f t="shared" ref="T661:T677" si="13">S661*H661</f>
        <v>0</v>
      </c>
      <c r="U661" s="35"/>
      <c r="V661" s="35"/>
      <c r="W661" s="35"/>
      <c r="X661" s="35"/>
      <c r="Y661" s="35"/>
      <c r="Z661" s="35"/>
      <c r="AA661" s="35"/>
      <c r="AB661" s="35"/>
      <c r="AC661" s="35"/>
      <c r="AD661" s="35"/>
      <c r="AE661" s="35"/>
      <c r="AR661" s="220" t="s">
        <v>223</v>
      </c>
      <c r="AT661" s="220" t="s">
        <v>174</v>
      </c>
      <c r="AU661" s="220" t="s">
        <v>83</v>
      </c>
      <c r="AY661" s="18" t="s">
        <v>172</v>
      </c>
      <c r="BE661" s="221">
        <f t="shared" ref="BE661:BE677" si="14">IF(N661="základní",J661,0)</f>
        <v>0</v>
      </c>
      <c r="BF661" s="221">
        <f t="shared" ref="BF661:BF677" si="15">IF(N661="snížená",J661,0)</f>
        <v>0</v>
      </c>
      <c r="BG661" s="221">
        <f t="shared" ref="BG661:BG677" si="16">IF(N661="zákl. přenesená",J661,0)</f>
        <v>0</v>
      </c>
      <c r="BH661" s="221">
        <f t="shared" ref="BH661:BH677" si="17">IF(N661="sníž. přenesená",J661,0)</f>
        <v>0</v>
      </c>
      <c r="BI661" s="221">
        <f t="shared" ref="BI661:BI677" si="18">IF(N661="nulová",J661,0)</f>
        <v>0</v>
      </c>
      <c r="BJ661" s="18" t="s">
        <v>81</v>
      </c>
      <c r="BK661" s="221">
        <f t="shared" ref="BK661:BK677" si="19">ROUND(I661*H661,2)</f>
        <v>0</v>
      </c>
      <c r="BL661" s="18" t="s">
        <v>223</v>
      </c>
      <c r="BM661" s="220" t="s">
        <v>852</v>
      </c>
    </row>
    <row r="662" spans="1:65" s="2" customFormat="1" ht="33" customHeight="1">
      <c r="A662" s="35"/>
      <c r="B662" s="36"/>
      <c r="C662" s="209" t="s">
        <v>612</v>
      </c>
      <c r="D662" s="209" t="s">
        <v>174</v>
      </c>
      <c r="E662" s="210" t="s">
        <v>853</v>
      </c>
      <c r="F662" s="211" t="s">
        <v>854</v>
      </c>
      <c r="G662" s="212" t="s">
        <v>538</v>
      </c>
      <c r="H662" s="213">
        <v>2</v>
      </c>
      <c r="I662" s="214"/>
      <c r="J662" s="215">
        <f t="shared" si="10"/>
        <v>0</v>
      </c>
      <c r="K662" s="211" t="s">
        <v>1</v>
      </c>
      <c r="L662" s="40"/>
      <c r="M662" s="216" t="s">
        <v>1</v>
      </c>
      <c r="N662" s="217" t="s">
        <v>38</v>
      </c>
      <c r="O662" s="72"/>
      <c r="P662" s="218">
        <f t="shared" si="11"/>
        <v>0</v>
      </c>
      <c r="Q662" s="218">
        <v>0</v>
      </c>
      <c r="R662" s="218">
        <f t="shared" si="12"/>
        <v>0</v>
      </c>
      <c r="S662" s="218">
        <v>0</v>
      </c>
      <c r="T662" s="219">
        <f t="shared" si="13"/>
        <v>0</v>
      </c>
      <c r="U662" s="35"/>
      <c r="V662" s="35"/>
      <c r="W662" s="35"/>
      <c r="X662" s="35"/>
      <c r="Y662" s="35"/>
      <c r="Z662" s="35"/>
      <c r="AA662" s="35"/>
      <c r="AB662" s="35"/>
      <c r="AC662" s="35"/>
      <c r="AD662" s="35"/>
      <c r="AE662" s="35"/>
      <c r="AR662" s="220" t="s">
        <v>223</v>
      </c>
      <c r="AT662" s="220" t="s">
        <v>174</v>
      </c>
      <c r="AU662" s="220" t="s">
        <v>83</v>
      </c>
      <c r="AY662" s="18" t="s">
        <v>172</v>
      </c>
      <c r="BE662" s="221">
        <f t="shared" si="14"/>
        <v>0</v>
      </c>
      <c r="BF662" s="221">
        <f t="shared" si="15"/>
        <v>0</v>
      </c>
      <c r="BG662" s="221">
        <f t="shared" si="16"/>
        <v>0</v>
      </c>
      <c r="BH662" s="221">
        <f t="shared" si="17"/>
        <v>0</v>
      </c>
      <c r="BI662" s="221">
        <f t="shared" si="18"/>
        <v>0</v>
      </c>
      <c r="BJ662" s="18" t="s">
        <v>81</v>
      </c>
      <c r="BK662" s="221">
        <f t="shared" si="19"/>
        <v>0</v>
      </c>
      <c r="BL662" s="18" t="s">
        <v>223</v>
      </c>
      <c r="BM662" s="220" t="s">
        <v>855</v>
      </c>
    </row>
    <row r="663" spans="1:65" s="2" customFormat="1" ht="33" customHeight="1">
      <c r="A663" s="35"/>
      <c r="B663" s="36"/>
      <c r="C663" s="209" t="s">
        <v>856</v>
      </c>
      <c r="D663" s="209" t="s">
        <v>174</v>
      </c>
      <c r="E663" s="210" t="s">
        <v>857</v>
      </c>
      <c r="F663" s="211" t="s">
        <v>858</v>
      </c>
      <c r="G663" s="212" t="s">
        <v>538</v>
      </c>
      <c r="H663" s="213">
        <v>2</v>
      </c>
      <c r="I663" s="214"/>
      <c r="J663" s="215">
        <f t="shared" si="10"/>
        <v>0</v>
      </c>
      <c r="K663" s="211" t="s">
        <v>1</v>
      </c>
      <c r="L663" s="40"/>
      <c r="M663" s="216" t="s">
        <v>1</v>
      </c>
      <c r="N663" s="217" t="s">
        <v>38</v>
      </c>
      <c r="O663" s="72"/>
      <c r="P663" s="218">
        <f t="shared" si="11"/>
        <v>0</v>
      </c>
      <c r="Q663" s="218">
        <v>0</v>
      </c>
      <c r="R663" s="218">
        <f t="shared" si="12"/>
        <v>0</v>
      </c>
      <c r="S663" s="218">
        <v>0</v>
      </c>
      <c r="T663" s="219">
        <f t="shared" si="13"/>
        <v>0</v>
      </c>
      <c r="U663" s="35"/>
      <c r="V663" s="35"/>
      <c r="W663" s="35"/>
      <c r="X663" s="35"/>
      <c r="Y663" s="35"/>
      <c r="Z663" s="35"/>
      <c r="AA663" s="35"/>
      <c r="AB663" s="35"/>
      <c r="AC663" s="35"/>
      <c r="AD663" s="35"/>
      <c r="AE663" s="35"/>
      <c r="AR663" s="220" t="s">
        <v>223</v>
      </c>
      <c r="AT663" s="220" t="s">
        <v>174</v>
      </c>
      <c r="AU663" s="220" t="s">
        <v>83</v>
      </c>
      <c r="AY663" s="18" t="s">
        <v>172</v>
      </c>
      <c r="BE663" s="221">
        <f t="shared" si="14"/>
        <v>0</v>
      </c>
      <c r="BF663" s="221">
        <f t="shared" si="15"/>
        <v>0</v>
      </c>
      <c r="BG663" s="221">
        <f t="shared" si="16"/>
        <v>0</v>
      </c>
      <c r="BH663" s="221">
        <f t="shared" si="17"/>
        <v>0</v>
      </c>
      <c r="BI663" s="221">
        <f t="shared" si="18"/>
        <v>0</v>
      </c>
      <c r="BJ663" s="18" t="s">
        <v>81</v>
      </c>
      <c r="BK663" s="221">
        <f t="shared" si="19"/>
        <v>0</v>
      </c>
      <c r="BL663" s="18" t="s">
        <v>223</v>
      </c>
      <c r="BM663" s="220" t="s">
        <v>859</v>
      </c>
    </row>
    <row r="664" spans="1:65" s="2" customFormat="1" ht="33" customHeight="1">
      <c r="A664" s="35"/>
      <c r="B664" s="36"/>
      <c r="C664" s="209" t="s">
        <v>617</v>
      </c>
      <c r="D664" s="209" t="s">
        <v>174</v>
      </c>
      <c r="E664" s="210" t="s">
        <v>860</v>
      </c>
      <c r="F664" s="211" t="s">
        <v>861</v>
      </c>
      <c r="G664" s="212" t="s">
        <v>538</v>
      </c>
      <c r="H664" s="213">
        <v>2</v>
      </c>
      <c r="I664" s="214"/>
      <c r="J664" s="215">
        <f t="shared" si="10"/>
        <v>0</v>
      </c>
      <c r="K664" s="211" t="s">
        <v>1</v>
      </c>
      <c r="L664" s="40"/>
      <c r="M664" s="216" t="s">
        <v>1</v>
      </c>
      <c r="N664" s="217" t="s">
        <v>38</v>
      </c>
      <c r="O664" s="72"/>
      <c r="P664" s="218">
        <f t="shared" si="11"/>
        <v>0</v>
      </c>
      <c r="Q664" s="218">
        <v>0</v>
      </c>
      <c r="R664" s="218">
        <f t="shared" si="12"/>
        <v>0</v>
      </c>
      <c r="S664" s="218">
        <v>0</v>
      </c>
      <c r="T664" s="219">
        <f t="shared" si="13"/>
        <v>0</v>
      </c>
      <c r="U664" s="35"/>
      <c r="V664" s="35"/>
      <c r="W664" s="35"/>
      <c r="X664" s="35"/>
      <c r="Y664" s="35"/>
      <c r="Z664" s="35"/>
      <c r="AA664" s="35"/>
      <c r="AB664" s="35"/>
      <c r="AC664" s="35"/>
      <c r="AD664" s="35"/>
      <c r="AE664" s="35"/>
      <c r="AR664" s="220" t="s">
        <v>223</v>
      </c>
      <c r="AT664" s="220" t="s">
        <v>174</v>
      </c>
      <c r="AU664" s="220" t="s">
        <v>83</v>
      </c>
      <c r="AY664" s="18" t="s">
        <v>172</v>
      </c>
      <c r="BE664" s="221">
        <f t="shared" si="14"/>
        <v>0</v>
      </c>
      <c r="BF664" s="221">
        <f t="shared" si="15"/>
        <v>0</v>
      </c>
      <c r="BG664" s="221">
        <f t="shared" si="16"/>
        <v>0</v>
      </c>
      <c r="BH664" s="221">
        <f t="shared" si="17"/>
        <v>0</v>
      </c>
      <c r="BI664" s="221">
        <f t="shared" si="18"/>
        <v>0</v>
      </c>
      <c r="BJ664" s="18" t="s">
        <v>81</v>
      </c>
      <c r="BK664" s="221">
        <f t="shared" si="19"/>
        <v>0</v>
      </c>
      <c r="BL664" s="18" t="s">
        <v>223</v>
      </c>
      <c r="BM664" s="220" t="s">
        <v>862</v>
      </c>
    </row>
    <row r="665" spans="1:65" s="2" customFormat="1" ht="33" customHeight="1">
      <c r="A665" s="35"/>
      <c r="B665" s="36"/>
      <c r="C665" s="209" t="s">
        <v>863</v>
      </c>
      <c r="D665" s="209" t="s">
        <v>174</v>
      </c>
      <c r="E665" s="210" t="s">
        <v>864</v>
      </c>
      <c r="F665" s="211" t="s">
        <v>865</v>
      </c>
      <c r="G665" s="212" t="s">
        <v>538</v>
      </c>
      <c r="H665" s="213">
        <v>1</v>
      </c>
      <c r="I665" s="214"/>
      <c r="J665" s="215">
        <f t="shared" si="10"/>
        <v>0</v>
      </c>
      <c r="K665" s="211" t="s">
        <v>1</v>
      </c>
      <c r="L665" s="40"/>
      <c r="M665" s="216" t="s">
        <v>1</v>
      </c>
      <c r="N665" s="217" t="s">
        <v>38</v>
      </c>
      <c r="O665" s="72"/>
      <c r="P665" s="218">
        <f t="shared" si="11"/>
        <v>0</v>
      </c>
      <c r="Q665" s="218">
        <v>0</v>
      </c>
      <c r="R665" s="218">
        <f t="shared" si="12"/>
        <v>0</v>
      </c>
      <c r="S665" s="218">
        <v>0</v>
      </c>
      <c r="T665" s="219">
        <f t="shared" si="13"/>
        <v>0</v>
      </c>
      <c r="U665" s="35"/>
      <c r="V665" s="35"/>
      <c r="W665" s="35"/>
      <c r="X665" s="35"/>
      <c r="Y665" s="35"/>
      <c r="Z665" s="35"/>
      <c r="AA665" s="35"/>
      <c r="AB665" s="35"/>
      <c r="AC665" s="35"/>
      <c r="AD665" s="35"/>
      <c r="AE665" s="35"/>
      <c r="AR665" s="220" t="s">
        <v>223</v>
      </c>
      <c r="AT665" s="220" t="s">
        <v>174</v>
      </c>
      <c r="AU665" s="220" t="s">
        <v>83</v>
      </c>
      <c r="AY665" s="18" t="s">
        <v>172</v>
      </c>
      <c r="BE665" s="221">
        <f t="shared" si="14"/>
        <v>0</v>
      </c>
      <c r="BF665" s="221">
        <f t="shared" si="15"/>
        <v>0</v>
      </c>
      <c r="BG665" s="221">
        <f t="shared" si="16"/>
        <v>0</v>
      </c>
      <c r="BH665" s="221">
        <f t="shared" si="17"/>
        <v>0</v>
      </c>
      <c r="BI665" s="221">
        <f t="shared" si="18"/>
        <v>0</v>
      </c>
      <c r="BJ665" s="18" t="s">
        <v>81</v>
      </c>
      <c r="BK665" s="221">
        <f t="shared" si="19"/>
        <v>0</v>
      </c>
      <c r="BL665" s="18" t="s">
        <v>223</v>
      </c>
      <c r="BM665" s="220" t="s">
        <v>866</v>
      </c>
    </row>
    <row r="666" spans="1:65" s="2" customFormat="1" ht="33" customHeight="1">
      <c r="A666" s="35"/>
      <c r="B666" s="36"/>
      <c r="C666" s="209" t="s">
        <v>622</v>
      </c>
      <c r="D666" s="209" t="s">
        <v>174</v>
      </c>
      <c r="E666" s="210" t="s">
        <v>867</v>
      </c>
      <c r="F666" s="211" t="s">
        <v>868</v>
      </c>
      <c r="G666" s="212" t="s">
        <v>538</v>
      </c>
      <c r="H666" s="213">
        <v>1</v>
      </c>
      <c r="I666" s="214"/>
      <c r="J666" s="215">
        <f t="shared" si="10"/>
        <v>0</v>
      </c>
      <c r="K666" s="211" t="s">
        <v>1</v>
      </c>
      <c r="L666" s="40"/>
      <c r="M666" s="216" t="s">
        <v>1</v>
      </c>
      <c r="N666" s="217" t="s">
        <v>38</v>
      </c>
      <c r="O666" s="72"/>
      <c r="P666" s="218">
        <f t="shared" si="11"/>
        <v>0</v>
      </c>
      <c r="Q666" s="218">
        <v>0</v>
      </c>
      <c r="R666" s="218">
        <f t="shared" si="12"/>
        <v>0</v>
      </c>
      <c r="S666" s="218">
        <v>0</v>
      </c>
      <c r="T666" s="219">
        <f t="shared" si="13"/>
        <v>0</v>
      </c>
      <c r="U666" s="35"/>
      <c r="V666" s="35"/>
      <c r="W666" s="35"/>
      <c r="X666" s="35"/>
      <c r="Y666" s="35"/>
      <c r="Z666" s="35"/>
      <c r="AA666" s="35"/>
      <c r="AB666" s="35"/>
      <c r="AC666" s="35"/>
      <c r="AD666" s="35"/>
      <c r="AE666" s="35"/>
      <c r="AR666" s="220" t="s">
        <v>223</v>
      </c>
      <c r="AT666" s="220" t="s">
        <v>174</v>
      </c>
      <c r="AU666" s="220" t="s">
        <v>83</v>
      </c>
      <c r="AY666" s="18" t="s">
        <v>172</v>
      </c>
      <c r="BE666" s="221">
        <f t="shared" si="14"/>
        <v>0</v>
      </c>
      <c r="BF666" s="221">
        <f t="shared" si="15"/>
        <v>0</v>
      </c>
      <c r="BG666" s="221">
        <f t="shared" si="16"/>
        <v>0</v>
      </c>
      <c r="BH666" s="221">
        <f t="shared" si="17"/>
        <v>0</v>
      </c>
      <c r="BI666" s="221">
        <f t="shared" si="18"/>
        <v>0</v>
      </c>
      <c r="BJ666" s="18" t="s">
        <v>81</v>
      </c>
      <c r="BK666" s="221">
        <f t="shared" si="19"/>
        <v>0</v>
      </c>
      <c r="BL666" s="18" t="s">
        <v>223</v>
      </c>
      <c r="BM666" s="220" t="s">
        <v>869</v>
      </c>
    </row>
    <row r="667" spans="1:65" s="2" customFormat="1" ht="21.75" customHeight="1">
      <c r="A667" s="35"/>
      <c r="B667" s="36"/>
      <c r="C667" s="209" t="s">
        <v>870</v>
      </c>
      <c r="D667" s="209" t="s">
        <v>174</v>
      </c>
      <c r="E667" s="210" t="s">
        <v>871</v>
      </c>
      <c r="F667" s="211" t="s">
        <v>872</v>
      </c>
      <c r="G667" s="212" t="s">
        <v>538</v>
      </c>
      <c r="H667" s="213">
        <v>1</v>
      </c>
      <c r="I667" s="214"/>
      <c r="J667" s="215">
        <f t="shared" si="10"/>
        <v>0</v>
      </c>
      <c r="K667" s="211" t="s">
        <v>1</v>
      </c>
      <c r="L667" s="40"/>
      <c r="M667" s="216" t="s">
        <v>1</v>
      </c>
      <c r="N667" s="217" t="s">
        <v>38</v>
      </c>
      <c r="O667" s="72"/>
      <c r="P667" s="218">
        <f t="shared" si="11"/>
        <v>0</v>
      </c>
      <c r="Q667" s="218">
        <v>0</v>
      </c>
      <c r="R667" s="218">
        <f t="shared" si="12"/>
        <v>0</v>
      </c>
      <c r="S667" s="218">
        <v>0</v>
      </c>
      <c r="T667" s="219">
        <f t="shared" si="13"/>
        <v>0</v>
      </c>
      <c r="U667" s="35"/>
      <c r="V667" s="35"/>
      <c r="W667" s="35"/>
      <c r="X667" s="35"/>
      <c r="Y667" s="35"/>
      <c r="Z667" s="35"/>
      <c r="AA667" s="35"/>
      <c r="AB667" s="35"/>
      <c r="AC667" s="35"/>
      <c r="AD667" s="35"/>
      <c r="AE667" s="35"/>
      <c r="AR667" s="220" t="s">
        <v>223</v>
      </c>
      <c r="AT667" s="220" t="s">
        <v>174</v>
      </c>
      <c r="AU667" s="220" t="s">
        <v>83</v>
      </c>
      <c r="AY667" s="18" t="s">
        <v>172</v>
      </c>
      <c r="BE667" s="221">
        <f t="shared" si="14"/>
        <v>0</v>
      </c>
      <c r="BF667" s="221">
        <f t="shared" si="15"/>
        <v>0</v>
      </c>
      <c r="BG667" s="221">
        <f t="shared" si="16"/>
        <v>0</v>
      </c>
      <c r="BH667" s="221">
        <f t="shared" si="17"/>
        <v>0</v>
      </c>
      <c r="BI667" s="221">
        <f t="shared" si="18"/>
        <v>0</v>
      </c>
      <c r="BJ667" s="18" t="s">
        <v>81</v>
      </c>
      <c r="BK667" s="221">
        <f t="shared" si="19"/>
        <v>0</v>
      </c>
      <c r="BL667" s="18" t="s">
        <v>223</v>
      </c>
      <c r="BM667" s="220" t="s">
        <v>873</v>
      </c>
    </row>
    <row r="668" spans="1:65" s="2" customFormat="1" ht="33" customHeight="1">
      <c r="A668" s="35"/>
      <c r="B668" s="36"/>
      <c r="C668" s="209" t="s">
        <v>627</v>
      </c>
      <c r="D668" s="209" t="s">
        <v>174</v>
      </c>
      <c r="E668" s="210" t="s">
        <v>874</v>
      </c>
      <c r="F668" s="211" t="s">
        <v>875</v>
      </c>
      <c r="G668" s="212" t="s">
        <v>538</v>
      </c>
      <c r="H668" s="213">
        <v>1</v>
      </c>
      <c r="I668" s="214"/>
      <c r="J668" s="215">
        <f t="shared" si="10"/>
        <v>0</v>
      </c>
      <c r="K668" s="211" t="s">
        <v>1</v>
      </c>
      <c r="L668" s="40"/>
      <c r="M668" s="216" t="s">
        <v>1</v>
      </c>
      <c r="N668" s="217" t="s">
        <v>38</v>
      </c>
      <c r="O668" s="72"/>
      <c r="P668" s="218">
        <f t="shared" si="11"/>
        <v>0</v>
      </c>
      <c r="Q668" s="218">
        <v>0</v>
      </c>
      <c r="R668" s="218">
        <f t="shared" si="12"/>
        <v>0</v>
      </c>
      <c r="S668" s="218">
        <v>0</v>
      </c>
      <c r="T668" s="219">
        <f t="shared" si="13"/>
        <v>0</v>
      </c>
      <c r="U668" s="35"/>
      <c r="V668" s="35"/>
      <c r="W668" s="35"/>
      <c r="X668" s="35"/>
      <c r="Y668" s="35"/>
      <c r="Z668" s="35"/>
      <c r="AA668" s="35"/>
      <c r="AB668" s="35"/>
      <c r="AC668" s="35"/>
      <c r="AD668" s="35"/>
      <c r="AE668" s="35"/>
      <c r="AR668" s="220" t="s">
        <v>223</v>
      </c>
      <c r="AT668" s="220" t="s">
        <v>174</v>
      </c>
      <c r="AU668" s="220" t="s">
        <v>83</v>
      </c>
      <c r="AY668" s="18" t="s">
        <v>172</v>
      </c>
      <c r="BE668" s="221">
        <f t="shared" si="14"/>
        <v>0</v>
      </c>
      <c r="BF668" s="221">
        <f t="shared" si="15"/>
        <v>0</v>
      </c>
      <c r="BG668" s="221">
        <f t="shared" si="16"/>
        <v>0</v>
      </c>
      <c r="BH668" s="221">
        <f t="shared" si="17"/>
        <v>0</v>
      </c>
      <c r="BI668" s="221">
        <f t="shared" si="18"/>
        <v>0</v>
      </c>
      <c r="BJ668" s="18" t="s">
        <v>81</v>
      </c>
      <c r="BK668" s="221">
        <f t="shared" si="19"/>
        <v>0</v>
      </c>
      <c r="BL668" s="18" t="s">
        <v>223</v>
      </c>
      <c r="BM668" s="220" t="s">
        <v>876</v>
      </c>
    </row>
    <row r="669" spans="1:65" s="2" customFormat="1" ht="44.25" customHeight="1">
      <c r="A669" s="35"/>
      <c r="B669" s="36"/>
      <c r="C669" s="209" t="s">
        <v>877</v>
      </c>
      <c r="D669" s="209" t="s">
        <v>174</v>
      </c>
      <c r="E669" s="210" t="s">
        <v>878</v>
      </c>
      <c r="F669" s="211" t="s">
        <v>879</v>
      </c>
      <c r="G669" s="212" t="s">
        <v>538</v>
      </c>
      <c r="H669" s="213">
        <v>1</v>
      </c>
      <c r="I669" s="214"/>
      <c r="J669" s="215">
        <f t="shared" si="10"/>
        <v>0</v>
      </c>
      <c r="K669" s="211" t="s">
        <v>1</v>
      </c>
      <c r="L669" s="40"/>
      <c r="M669" s="216" t="s">
        <v>1</v>
      </c>
      <c r="N669" s="217" t="s">
        <v>38</v>
      </c>
      <c r="O669" s="72"/>
      <c r="P669" s="218">
        <f t="shared" si="11"/>
        <v>0</v>
      </c>
      <c r="Q669" s="218">
        <v>0</v>
      </c>
      <c r="R669" s="218">
        <f t="shared" si="12"/>
        <v>0</v>
      </c>
      <c r="S669" s="218">
        <v>0</v>
      </c>
      <c r="T669" s="219">
        <f t="shared" si="13"/>
        <v>0</v>
      </c>
      <c r="U669" s="35"/>
      <c r="V669" s="35"/>
      <c r="W669" s="35"/>
      <c r="X669" s="35"/>
      <c r="Y669" s="35"/>
      <c r="Z669" s="35"/>
      <c r="AA669" s="35"/>
      <c r="AB669" s="35"/>
      <c r="AC669" s="35"/>
      <c r="AD669" s="35"/>
      <c r="AE669" s="35"/>
      <c r="AR669" s="220" t="s">
        <v>223</v>
      </c>
      <c r="AT669" s="220" t="s">
        <v>174</v>
      </c>
      <c r="AU669" s="220" t="s">
        <v>83</v>
      </c>
      <c r="AY669" s="18" t="s">
        <v>172</v>
      </c>
      <c r="BE669" s="221">
        <f t="shared" si="14"/>
        <v>0</v>
      </c>
      <c r="BF669" s="221">
        <f t="shared" si="15"/>
        <v>0</v>
      </c>
      <c r="BG669" s="221">
        <f t="shared" si="16"/>
        <v>0</v>
      </c>
      <c r="BH669" s="221">
        <f t="shared" si="17"/>
        <v>0</v>
      </c>
      <c r="BI669" s="221">
        <f t="shared" si="18"/>
        <v>0</v>
      </c>
      <c r="BJ669" s="18" t="s">
        <v>81</v>
      </c>
      <c r="BK669" s="221">
        <f t="shared" si="19"/>
        <v>0</v>
      </c>
      <c r="BL669" s="18" t="s">
        <v>223</v>
      </c>
      <c r="BM669" s="220" t="s">
        <v>880</v>
      </c>
    </row>
    <row r="670" spans="1:65" s="2" customFormat="1" ht="33" customHeight="1">
      <c r="A670" s="35"/>
      <c r="B670" s="36"/>
      <c r="C670" s="209" t="s">
        <v>631</v>
      </c>
      <c r="D670" s="209" t="s">
        <v>174</v>
      </c>
      <c r="E670" s="210" t="s">
        <v>881</v>
      </c>
      <c r="F670" s="211" t="s">
        <v>882</v>
      </c>
      <c r="G670" s="212" t="s">
        <v>538</v>
      </c>
      <c r="H670" s="213">
        <v>6</v>
      </c>
      <c r="I670" s="214"/>
      <c r="J670" s="215">
        <f t="shared" si="10"/>
        <v>0</v>
      </c>
      <c r="K670" s="211" t="s">
        <v>1</v>
      </c>
      <c r="L670" s="40"/>
      <c r="M670" s="216" t="s">
        <v>1</v>
      </c>
      <c r="N670" s="217" t="s">
        <v>38</v>
      </c>
      <c r="O670" s="72"/>
      <c r="P670" s="218">
        <f t="shared" si="11"/>
        <v>0</v>
      </c>
      <c r="Q670" s="218">
        <v>0</v>
      </c>
      <c r="R670" s="218">
        <f t="shared" si="12"/>
        <v>0</v>
      </c>
      <c r="S670" s="218">
        <v>0</v>
      </c>
      <c r="T670" s="219">
        <f t="shared" si="13"/>
        <v>0</v>
      </c>
      <c r="U670" s="35"/>
      <c r="V670" s="35"/>
      <c r="W670" s="35"/>
      <c r="X670" s="35"/>
      <c r="Y670" s="35"/>
      <c r="Z670" s="35"/>
      <c r="AA670" s="35"/>
      <c r="AB670" s="35"/>
      <c r="AC670" s="35"/>
      <c r="AD670" s="35"/>
      <c r="AE670" s="35"/>
      <c r="AR670" s="220" t="s">
        <v>223</v>
      </c>
      <c r="AT670" s="220" t="s">
        <v>174</v>
      </c>
      <c r="AU670" s="220" t="s">
        <v>83</v>
      </c>
      <c r="AY670" s="18" t="s">
        <v>172</v>
      </c>
      <c r="BE670" s="221">
        <f t="shared" si="14"/>
        <v>0</v>
      </c>
      <c r="BF670" s="221">
        <f t="shared" si="15"/>
        <v>0</v>
      </c>
      <c r="BG670" s="221">
        <f t="shared" si="16"/>
        <v>0</v>
      </c>
      <c r="BH670" s="221">
        <f t="shared" si="17"/>
        <v>0</v>
      </c>
      <c r="BI670" s="221">
        <f t="shared" si="18"/>
        <v>0</v>
      </c>
      <c r="BJ670" s="18" t="s">
        <v>81</v>
      </c>
      <c r="BK670" s="221">
        <f t="shared" si="19"/>
        <v>0</v>
      </c>
      <c r="BL670" s="18" t="s">
        <v>223</v>
      </c>
      <c r="BM670" s="220" t="s">
        <v>883</v>
      </c>
    </row>
    <row r="671" spans="1:65" s="2" customFormat="1" ht="33" customHeight="1">
      <c r="A671" s="35"/>
      <c r="B671" s="36"/>
      <c r="C671" s="209" t="s">
        <v>884</v>
      </c>
      <c r="D671" s="209" t="s">
        <v>174</v>
      </c>
      <c r="E671" s="210" t="s">
        <v>885</v>
      </c>
      <c r="F671" s="211" t="s">
        <v>886</v>
      </c>
      <c r="G671" s="212" t="s">
        <v>887</v>
      </c>
      <c r="H671" s="213">
        <v>1</v>
      </c>
      <c r="I671" s="214"/>
      <c r="J671" s="215">
        <f t="shared" si="10"/>
        <v>0</v>
      </c>
      <c r="K671" s="211" t="s">
        <v>1</v>
      </c>
      <c r="L671" s="40"/>
      <c r="M671" s="216" t="s">
        <v>1</v>
      </c>
      <c r="N671" s="217" t="s">
        <v>38</v>
      </c>
      <c r="O671" s="72"/>
      <c r="P671" s="218">
        <f t="shared" si="11"/>
        <v>0</v>
      </c>
      <c r="Q671" s="218">
        <v>0</v>
      </c>
      <c r="R671" s="218">
        <f t="shared" si="12"/>
        <v>0</v>
      </c>
      <c r="S671" s="218">
        <v>0</v>
      </c>
      <c r="T671" s="219">
        <f t="shared" si="13"/>
        <v>0</v>
      </c>
      <c r="U671" s="35"/>
      <c r="V671" s="35"/>
      <c r="W671" s="35"/>
      <c r="X671" s="35"/>
      <c r="Y671" s="35"/>
      <c r="Z671" s="35"/>
      <c r="AA671" s="35"/>
      <c r="AB671" s="35"/>
      <c r="AC671" s="35"/>
      <c r="AD671" s="35"/>
      <c r="AE671" s="35"/>
      <c r="AR671" s="220" t="s">
        <v>223</v>
      </c>
      <c r="AT671" s="220" t="s">
        <v>174</v>
      </c>
      <c r="AU671" s="220" t="s">
        <v>83</v>
      </c>
      <c r="AY671" s="18" t="s">
        <v>172</v>
      </c>
      <c r="BE671" s="221">
        <f t="shared" si="14"/>
        <v>0</v>
      </c>
      <c r="BF671" s="221">
        <f t="shared" si="15"/>
        <v>0</v>
      </c>
      <c r="BG671" s="221">
        <f t="shared" si="16"/>
        <v>0</v>
      </c>
      <c r="BH671" s="221">
        <f t="shared" si="17"/>
        <v>0</v>
      </c>
      <c r="BI671" s="221">
        <f t="shared" si="18"/>
        <v>0</v>
      </c>
      <c r="BJ671" s="18" t="s">
        <v>81</v>
      </c>
      <c r="BK671" s="221">
        <f t="shared" si="19"/>
        <v>0</v>
      </c>
      <c r="BL671" s="18" t="s">
        <v>223</v>
      </c>
      <c r="BM671" s="220" t="s">
        <v>888</v>
      </c>
    </row>
    <row r="672" spans="1:65" s="2" customFormat="1" ht="33" customHeight="1">
      <c r="A672" s="35"/>
      <c r="B672" s="36"/>
      <c r="C672" s="209" t="s">
        <v>639</v>
      </c>
      <c r="D672" s="209" t="s">
        <v>174</v>
      </c>
      <c r="E672" s="210" t="s">
        <v>889</v>
      </c>
      <c r="F672" s="211" t="s">
        <v>890</v>
      </c>
      <c r="G672" s="212" t="s">
        <v>538</v>
      </c>
      <c r="H672" s="213">
        <v>2</v>
      </c>
      <c r="I672" s="214"/>
      <c r="J672" s="215">
        <f t="shared" si="10"/>
        <v>0</v>
      </c>
      <c r="K672" s="211" t="s">
        <v>1</v>
      </c>
      <c r="L672" s="40"/>
      <c r="M672" s="216" t="s">
        <v>1</v>
      </c>
      <c r="N672" s="217" t="s">
        <v>38</v>
      </c>
      <c r="O672" s="72"/>
      <c r="P672" s="218">
        <f t="shared" si="11"/>
        <v>0</v>
      </c>
      <c r="Q672" s="218">
        <v>0</v>
      </c>
      <c r="R672" s="218">
        <f t="shared" si="12"/>
        <v>0</v>
      </c>
      <c r="S672" s="218">
        <v>0</v>
      </c>
      <c r="T672" s="219">
        <f t="shared" si="13"/>
        <v>0</v>
      </c>
      <c r="U672" s="35"/>
      <c r="V672" s="35"/>
      <c r="W672" s="35"/>
      <c r="X672" s="35"/>
      <c r="Y672" s="35"/>
      <c r="Z672" s="35"/>
      <c r="AA672" s="35"/>
      <c r="AB672" s="35"/>
      <c r="AC672" s="35"/>
      <c r="AD672" s="35"/>
      <c r="AE672" s="35"/>
      <c r="AR672" s="220" t="s">
        <v>223</v>
      </c>
      <c r="AT672" s="220" t="s">
        <v>174</v>
      </c>
      <c r="AU672" s="220" t="s">
        <v>83</v>
      </c>
      <c r="AY672" s="18" t="s">
        <v>172</v>
      </c>
      <c r="BE672" s="221">
        <f t="shared" si="14"/>
        <v>0</v>
      </c>
      <c r="BF672" s="221">
        <f t="shared" si="15"/>
        <v>0</v>
      </c>
      <c r="BG672" s="221">
        <f t="shared" si="16"/>
        <v>0</v>
      </c>
      <c r="BH672" s="221">
        <f t="shared" si="17"/>
        <v>0</v>
      </c>
      <c r="BI672" s="221">
        <f t="shared" si="18"/>
        <v>0</v>
      </c>
      <c r="BJ672" s="18" t="s">
        <v>81</v>
      </c>
      <c r="BK672" s="221">
        <f t="shared" si="19"/>
        <v>0</v>
      </c>
      <c r="BL672" s="18" t="s">
        <v>223</v>
      </c>
      <c r="BM672" s="220" t="s">
        <v>891</v>
      </c>
    </row>
    <row r="673" spans="1:65" s="2" customFormat="1" ht="21.75" customHeight="1">
      <c r="A673" s="35"/>
      <c r="B673" s="36"/>
      <c r="C673" s="209" t="s">
        <v>892</v>
      </c>
      <c r="D673" s="209" t="s">
        <v>174</v>
      </c>
      <c r="E673" s="210" t="s">
        <v>893</v>
      </c>
      <c r="F673" s="211" t="s">
        <v>894</v>
      </c>
      <c r="G673" s="212" t="s">
        <v>887</v>
      </c>
      <c r="H673" s="213">
        <v>1</v>
      </c>
      <c r="I673" s="214"/>
      <c r="J673" s="215">
        <f t="shared" si="10"/>
        <v>0</v>
      </c>
      <c r="K673" s="211" t="s">
        <v>1</v>
      </c>
      <c r="L673" s="40"/>
      <c r="M673" s="216" t="s">
        <v>1</v>
      </c>
      <c r="N673" s="217" t="s">
        <v>38</v>
      </c>
      <c r="O673" s="72"/>
      <c r="P673" s="218">
        <f t="shared" si="11"/>
        <v>0</v>
      </c>
      <c r="Q673" s="218">
        <v>0</v>
      </c>
      <c r="R673" s="218">
        <f t="shared" si="12"/>
        <v>0</v>
      </c>
      <c r="S673" s="218">
        <v>0</v>
      </c>
      <c r="T673" s="219">
        <f t="shared" si="13"/>
        <v>0</v>
      </c>
      <c r="U673" s="35"/>
      <c r="V673" s="35"/>
      <c r="W673" s="35"/>
      <c r="X673" s="35"/>
      <c r="Y673" s="35"/>
      <c r="Z673" s="35"/>
      <c r="AA673" s="35"/>
      <c r="AB673" s="35"/>
      <c r="AC673" s="35"/>
      <c r="AD673" s="35"/>
      <c r="AE673" s="35"/>
      <c r="AR673" s="220" t="s">
        <v>223</v>
      </c>
      <c r="AT673" s="220" t="s">
        <v>174</v>
      </c>
      <c r="AU673" s="220" t="s">
        <v>83</v>
      </c>
      <c r="AY673" s="18" t="s">
        <v>172</v>
      </c>
      <c r="BE673" s="221">
        <f t="shared" si="14"/>
        <v>0</v>
      </c>
      <c r="BF673" s="221">
        <f t="shared" si="15"/>
        <v>0</v>
      </c>
      <c r="BG673" s="221">
        <f t="shared" si="16"/>
        <v>0</v>
      </c>
      <c r="BH673" s="221">
        <f t="shared" si="17"/>
        <v>0</v>
      </c>
      <c r="BI673" s="221">
        <f t="shared" si="18"/>
        <v>0</v>
      </c>
      <c r="BJ673" s="18" t="s">
        <v>81</v>
      </c>
      <c r="BK673" s="221">
        <f t="shared" si="19"/>
        <v>0</v>
      </c>
      <c r="BL673" s="18" t="s">
        <v>223</v>
      </c>
      <c r="BM673" s="220" t="s">
        <v>895</v>
      </c>
    </row>
    <row r="674" spans="1:65" s="2" customFormat="1" ht="21.75" customHeight="1">
      <c r="A674" s="35"/>
      <c r="B674" s="36"/>
      <c r="C674" s="209" t="s">
        <v>645</v>
      </c>
      <c r="D674" s="209" t="s">
        <v>174</v>
      </c>
      <c r="E674" s="210" t="s">
        <v>896</v>
      </c>
      <c r="F674" s="211" t="s">
        <v>897</v>
      </c>
      <c r="G674" s="212" t="s">
        <v>245</v>
      </c>
      <c r="H674" s="213">
        <v>4</v>
      </c>
      <c r="I674" s="214"/>
      <c r="J674" s="215">
        <f t="shared" si="10"/>
        <v>0</v>
      </c>
      <c r="K674" s="211" t="s">
        <v>1</v>
      </c>
      <c r="L674" s="40"/>
      <c r="M674" s="216" t="s">
        <v>1</v>
      </c>
      <c r="N674" s="217" t="s">
        <v>38</v>
      </c>
      <c r="O674" s="72"/>
      <c r="P674" s="218">
        <f t="shared" si="11"/>
        <v>0</v>
      </c>
      <c r="Q674" s="218">
        <v>0</v>
      </c>
      <c r="R674" s="218">
        <f t="shared" si="12"/>
        <v>0</v>
      </c>
      <c r="S674" s="218">
        <v>0</v>
      </c>
      <c r="T674" s="219">
        <f t="shared" si="13"/>
        <v>0</v>
      </c>
      <c r="U674" s="35"/>
      <c r="V674" s="35"/>
      <c r="W674" s="35"/>
      <c r="X674" s="35"/>
      <c r="Y674" s="35"/>
      <c r="Z674" s="35"/>
      <c r="AA674" s="35"/>
      <c r="AB674" s="35"/>
      <c r="AC674" s="35"/>
      <c r="AD674" s="35"/>
      <c r="AE674" s="35"/>
      <c r="AR674" s="220" t="s">
        <v>223</v>
      </c>
      <c r="AT674" s="220" t="s">
        <v>174</v>
      </c>
      <c r="AU674" s="220" t="s">
        <v>83</v>
      </c>
      <c r="AY674" s="18" t="s">
        <v>172</v>
      </c>
      <c r="BE674" s="221">
        <f t="shared" si="14"/>
        <v>0</v>
      </c>
      <c r="BF674" s="221">
        <f t="shared" si="15"/>
        <v>0</v>
      </c>
      <c r="BG674" s="221">
        <f t="shared" si="16"/>
        <v>0</v>
      </c>
      <c r="BH674" s="221">
        <f t="shared" si="17"/>
        <v>0</v>
      </c>
      <c r="BI674" s="221">
        <f t="shared" si="18"/>
        <v>0</v>
      </c>
      <c r="BJ674" s="18" t="s">
        <v>81</v>
      </c>
      <c r="BK674" s="221">
        <f t="shared" si="19"/>
        <v>0</v>
      </c>
      <c r="BL674" s="18" t="s">
        <v>223</v>
      </c>
      <c r="BM674" s="220" t="s">
        <v>898</v>
      </c>
    </row>
    <row r="675" spans="1:65" s="2" customFormat="1" ht="21.75" customHeight="1">
      <c r="A675" s="35"/>
      <c r="B675" s="36"/>
      <c r="C675" s="209" t="s">
        <v>899</v>
      </c>
      <c r="D675" s="209" t="s">
        <v>174</v>
      </c>
      <c r="E675" s="210" t="s">
        <v>900</v>
      </c>
      <c r="F675" s="211" t="s">
        <v>901</v>
      </c>
      <c r="G675" s="212" t="s">
        <v>531</v>
      </c>
      <c r="H675" s="213">
        <v>2</v>
      </c>
      <c r="I675" s="214"/>
      <c r="J675" s="215">
        <f t="shared" si="10"/>
        <v>0</v>
      </c>
      <c r="K675" s="211" t="s">
        <v>1</v>
      </c>
      <c r="L675" s="40"/>
      <c r="M675" s="216" t="s">
        <v>1</v>
      </c>
      <c r="N675" s="217" t="s">
        <v>38</v>
      </c>
      <c r="O675" s="72"/>
      <c r="P675" s="218">
        <f t="shared" si="11"/>
        <v>0</v>
      </c>
      <c r="Q675" s="218">
        <v>0</v>
      </c>
      <c r="R675" s="218">
        <f t="shared" si="12"/>
        <v>0</v>
      </c>
      <c r="S675" s="218">
        <v>0</v>
      </c>
      <c r="T675" s="219">
        <f t="shared" si="13"/>
        <v>0</v>
      </c>
      <c r="U675" s="35"/>
      <c r="V675" s="35"/>
      <c r="W675" s="35"/>
      <c r="X675" s="35"/>
      <c r="Y675" s="35"/>
      <c r="Z675" s="35"/>
      <c r="AA675" s="35"/>
      <c r="AB675" s="35"/>
      <c r="AC675" s="35"/>
      <c r="AD675" s="35"/>
      <c r="AE675" s="35"/>
      <c r="AR675" s="220" t="s">
        <v>223</v>
      </c>
      <c r="AT675" s="220" t="s">
        <v>174</v>
      </c>
      <c r="AU675" s="220" t="s">
        <v>83</v>
      </c>
      <c r="AY675" s="18" t="s">
        <v>172</v>
      </c>
      <c r="BE675" s="221">
        <f t="shared" si="14"/>
        <v>0</v>
      </c>
      <c r="BF675" s="221">
        <f t="shared" si="15"/>
        <v>0</v>
      </c>
      <c r="BG675" s="221">
        <f t="shared" si="16"/>
        <v>0</v>
      </c>
      <c r="BH675" s="221">
        <f t="shared" si="17"/>
        <v>0</v>
      </c>
      <c r="BI675" s="221">
        <f t="shared" si="18"/>
        <v>0</v>
      </c>
      <c r="BJ675" s="18" t="s">
        <v>81</v>
      </c>
      <c r="BK675" s="221">
        <f t="shared" si="19"/>
        <v>0</v>
      </c>
      <c r="BL675" s="18" t="s">
        <v>223</v>
      </c>
      <c r="BM675" s="220" t="s">
        <v>902</v>
      </c>
    </row>
    <row r="676" spans="1:65" s="2" customFormat="1" ht="21.75" customHeight="1">
      <c r="A676" s="35"/>
      <c r="B676" s="36"/>
      <c r="C676" s="209" t="s">
        <v>650</v>
      </c>
      <c r="D676" s="209" t="s">
        <v>174</v>
      </c>
      <c r="E676" s="210" t="s">
        <v>903</v>
      </c>
      <c r="F676" s="211" t="s">
        <v>904</v>
      </c>
      <c r="G676" s="212" t="s">
        <v>531</v>
      </c>
      <c r="H676" s="213">
        <v>1</v>
      </c>
      <c r="I676" s="214"/>
      <c r="J676" s="215">
        <f t="shared" si="10"/>
        <v>0</v>
      </c>
      <c r="K676" s="211" t="s">
        <v>1</v>
      </c>
      <c r="L676" s="40"/>
      <c r="M676" s="216" t="s">
        <v>1</v>
      </c>
      <c r="N676" s="217" t="s">
        <v>38</v>
      </c>
      <c r="O676" s="72"/>
      <c r="P676" s="218">
        <f t="shared" si="11"/>
        <v>0</v>
      </c>
      <c r="Q676" s="218">
        <v>0</v>
      </c>
      <c r="R676" s="218">
        <f t="shared" si="12"/>
        <v>0</v>
      </c>
      <c r="S676" s="218">
        <v>0</v>
      </c>
      <c r="T676" s="219">
        <f t="shared" si="13"/>
        <v>0</v>
      </c>
      <c r="U676" s="35"/>
      <c r="V676" s="35"/>
      <c r="W676" s="35"/>
      <c r="X676" s="35"/>
      <c r="Y676" s="35"/>
      <c r="Z676" s="35"/>
      <c r="AA676" s="35"/>
      <c r="AB676" s="35"/>
      <c r="AC676" s="35"/>
      <c r="AD676" s="35"/>
      <c r="AE676" s="35"/>
      <c r="AR676" s="220" t="s">
        <v>223</v>
      </c>
      <c r="AT676" s="220" t="s">
        <v>174</v>
      </c>
      <c r="AU676" s="220" t="s">
        <v>83</v>
      </c>
      <c r="AY676" s="18" t="s">
        <v>172</v>
      </c>
      <c r="BE676" s="221">
        <f t="shared" si="14"/>
        <v>0</v>
      </c>
      <c r="BF676" s="221">
        <f t="shared" si="15"/>
        <v>0</v>
      </c>
      <c r="BG676" s="221">
        <f t="shared" si="16"/>
        <v>0</v>
      </c>
      <c r="BH676" s="221">
        <f t="shared" si="17"/>
        <v>0</v>
      </c>
      <c r="BI676" s="221">
        <f t="shared" si="18"/>
        <v>0</v>
      </c>
      <c r="BJ676" s="18" t="s">
        <v>81</v>
      </c>
      <c r="BK676" s="221">
        <f t="shared" si="19"/>
        <v>0</v>
      </c>
      <c r="BL676" s="18" t="s">
        <v>223</v>
      </c>
      <c r="BM676" s="220" t="s">
        <v>905</v>
      </c>
    </row>
    <row r="677" spans="1:65" s="2" customFormat="1" ht="21.75" customHeight="1">
      <c r="A677" s="35"/>
      <c r="B677" s="36"/>
      <c r="C677" s="209" t="s">
        <v>906</v>
      </c>
      <c r="D677" s="209" t="s">
        <v>174</v>
      </c>
      <c r="E677" s="210" t="s">
        <v>907</v>
      </c>
      <c r="F677" s="211" t="s">
        <v>908</v>
      </c>
      <c r="G677" s="212" t="s">
        <v>222</v>
      </c>
      <c r="H677" s="213">
        <v>5.0000000000000001E-3</v>
      </c>
      <c r="I677" s="214"/>
      <c r="J677" s="215">
        <f t="shared" si="10"/>
        <v>0</v>
      </c>
      <c r="K677" s="211" t="s">
        <v>178</v>
      </c>
      <c r="L677" s="40"/>
      <c r="M677" s="216" t="s">
        <v>1</v>
      </c>
      <c r="N677" s="217" t="s">
        <v>38</v>
      </c>
      <c r="O677" s="72"/>
      <c r="P677" s="218">
        <f t="shared" si="11"/>
        <v>0</v>
      </c>
      <c r="Q677" s="218">
        <v>0</v>
      </c>
      <c r="R677" s="218">
        <f t="shared" si="12"/>
        <v>0</v>
      </c>
      <c r="S677" s="218">
        <v>0</v>
      </c>
      <c r="T677" s="219">
        <f t="shared" si="13"/>
        <v>0</v>
      </c>
      <c r="U677" s="35"/>
      <c r="V677" s="35"/>
      <c r="W677" s="35"/>
      <c r="X677" s="35"/>
      <c r="Y677" s="35"/>
      <c r="Z677" s="35"/>
      <c r="AA677" s="35"/>
      <c r="AB677" s="35"/>
      <c r="AC677" s="35"/>
      <c r="AD677" s="35"/>
      <c r="AE677" s="35"/>
      <c r="AR677" s="220" t="s">
        <v>223</v>
      </c>
      <c r="AT677" s="220" t="s">
        <v>174</v>
      </c>
      <c r="AU677" s="220" t="s">
        <v>83</v>
      </c>
      <c r="AY677" s="18" t="s">
        <v>172</v>
      </c>
      <c r="BE677" s="221">
        <f t="shared" si="14"/>
        <v>0</v>
      </c>
      <c r="BF677" s="221">
        <f t="shared" si="15"/>
        <v>0</v>
      </c>
      <c r="BG677" s="221">
        <f t="shared" si="16"/>
        <v>0</v>
      </c>
      <c r="BH677" s="221">
        <f t="shared" si="17"/>
        <v>0</v>
      </c>
      <c r="BI677" s="221">
        <f t="shared" si="18"/>
        <v>0</v>
      </c>
      <c r="BJ677" s="18" t="s">
        <v>81</v>
      </c>
      <c r="BK677" s="221">
        <f t="shared" si="19"/>
        <v>0</v>
      </c>
      <c r="BL677" s="18" t="s">
        <v>223</v>
      </c>
      <c r="BM677" s="220" t="s">
        <v>909</v>
      </c>
    </row>
    <row r="678" spans="1:65" s="12" customFormat="1" ht="22.9" customHeight="1">
      <c r="B678" s="193"/>
      <c r="C678" s="194"/>
      <c r="D678" s="195" t="s">
        <v>72</v>
      </c>
      <c r="E678" s="207" t="s">
        <v>910</v>
      </c>
      <c r="F678" s="207" t="s">
        <v>911</v>
      </c>
      <c r="G678" s="194"/>
      <c r="H678" s="194"/>
      <c r="I678" s="197"/>
      <c r="J678" s="208">
        <f>BK678</f>
        <v>0</v>
      </c>
      <c r="K678" s="194"/>
      <c r="L678" s="199"/>
      <c r="M678" s="200"/>
      <c r="N678" s="201"/>
      <c r="O678" s="201"/>
      <c r="P678" s="202">
        <f>SUM(P679:P682)</f>
        <v>0</v>
      </c>
      <c r="Q678" s="201"/>
      <c r="R678" s="202">
        <f>SUM(R679:R682)</f>
        <v>0</v>
      </c>
      <c r="S678" s="201"/>
      <c r="T678" s="203">
        <f>SUM(T679:T682)</f>
        <v>0</v>
      </c>
      <c r="AR678" s="204" t="s">
        <v>81</v>
      </c>
      <c r="AT678" s="205" t="s">
        <v>72</v>
      </c>
      <c r="AU678" s="205" t="s">
        <v>81</v>
      </c>
      <c r="AY678" s="204" t="s">
        <v>172</v>
      </c>
      <c r="BK678" s="206">
        <f>SUM(BK679:BK682)</f>
        <v>0</v>
      </c>
    </row>
    <row r="679" spans="1:65" s="2" customFormat="1" ht="33" customHeight="1">
      <c r="A679" s="35"/>
      <c r="B679" s="36"/>
      <c r="C679" s="209" t="s">
        <v>653</v>
      </c>
      <c r="D679" s="209" t="s">
        <v>174</v>
      </c>
      <c r="E679" s="210" t="s">
        <v>912</v>
      </c>
      <c r="F679" s="211" t="s">
        <v>913</v>
      </c>
      <c r="G679" s="212" t="s">
        <v>538</v>
      </c>
      <c r="H679" s="213">
        <v>1</v>
      </c>
      <c r="I679" s="214"/>
      <c r="J679" s="215">
        <f>ROUND(I679*H679,2)</f>
        <v>0</v>
      </c>
      <c r="K679" s="211" t="s">
        <v>1</v>
      </c>
      <c r="L679" s="40"/>
      <c r="M679" s="216" t="s">
        <v>1</v>
      </c>
      <c r="N679" s="217" t="s">
        <v>38</v>
      </c>
      <c r="O679" s="72"/>
      <c r="P679" s="218">
        <f>O679*H679</f>
        <v>0</v>
      </c>
      <c r="Q679" s="218">
        <v>0</v>
      </c>
      <c r="R679" s="218">
        <f>Q679*H679</f>
        <v>0</v>
      </c>
      <c r="S679" s="218">
        <v>0</v>
      </c>
      <c r="T679" s="219">
        <f>S679*H679</f>
        <v>0</v>
      </c>
      <c r="U679" s="35"/>
      <c r="V679" s="35"/>
      <c r="W679" s="35"/>
      <c r="X679" s="35"/>
      <c r="Y679" s="35"/>
      <c r="Z679" s="35"/>
      <c r="AA679" s="35"/>
      <c r="AB679" s="35"/>
      <c r="AC679" s="35"/>
      <c r="AD679" s="35"/>
      <c r="AE679" s="35"/>
      <c r="AR679" s="220" t="s">
        <v>179</v>
      </c>
      <c r="AT679" s="220" t="s">
        <v>174</v>
      </c>
      <c r="AU679" s="220" t="s">
        <v>83</v>
      </c>
      <c r="AY679" s="18" t="s">
        <v>172</v>
      </c>
      <c r="BE679" s="221">
        <f>IF(N679="základní",J679,0)</f>
        <v>0</v>
      </c>
      <c r="BF679" s="221">
        <f>IF(N679="snížená",J679,0)</f>
        <v>0</v>
      </c>
      <c r="BG679" s="221">
        <f>IF(N679="zákl. přenesená",J679,0)</f>
        <v>0</v>
      </c>
      <c r="BH679" s="221">
        <f>IF(N679="sníž. přenesená",J679,0)</f>
        <v>0</v>
      </c>
      <c r="BI679" s="221">
        <f>IF(N679="nulová",J679,0)</f>
        <v>0</v>
      </c>
      <c r="BJ679" s="18" t="s">
        <v>81</v>
      </c>
      <c r="BK679" s="221">
        <f>ROUND(I679*H679,2)</f>
        <v>0</v>
      </c>
      <c r="BL679" s="18" t="s">
        <v>179</v>
      </c>
      <c r="BM679" s="220" t="s">
        <v>914</v>
      </c>
    </row>
    <row r="680" spans="1:65" s="2" customFormat="1" ht="33" customHeight="1">
      <c r="A680" s="35"/>
      <c r="B680" s="36"/>
      <c r="C680" s="209" t="s">
        <v>915</v>
      </c>
      <c r="D680" s="209" t="s">
        <v>174</v>
      </c>
      <c r="E680" s="210" t="s">
        <v>916</v>
      </c>
      <c r="F680" s="211" t="s">
        <v>917</v>
      </c>
      <c r="G680" s="212" t="s">
        <v>538</v>
      </c>
      <c r="H680" s="213">
        <v>1</v>
      </c>
      <c r="I680" s="214"/>
      <c r="J680" s="215">
        <f>ROUND(I680*H680,2)</f>
        <v>0</v>
      </c>
      <c r="K680" s="211" t="s">
        <v>1</v>
      </c>
      <c r="L680" s="40"/>
      <c r="M680" s="216" t="s">
        <v>1</v>
      </c>
      <c r="N680" s="217" t="s">
        <v>38</v>
      </c>
      <c r="O680" s="72"/>
      <c r="P680" s="218">
        <f>O680*H680</f>
        <v>0</v>
      </c>
      <c r="Q680" s="218">
        <v>0</v>
      </c>
      <c r="R680" s="218">
        <f>Q680*H680</f>
        <v>0</v>
      </c>
      <c r="S680" s="218">
        <v>0</v>
      </c>
      <c r="T680" s="219">
        <f>S680*H680</f>
        <v>0</v>
      </c>
      <c r="U680" s="35"/>
      <c r="V680" s="35"/>
      <c r="W680" s="35"/>
      <c r="X680" s="35"/>
      <c r="Y680" s="35"/>
      <c r="Z680" s="35"/>
      <c r="AA680" s="35"/>
      <c r="AB680" s="35"/>
      <c r="AC680" s="35"/>
      <c r="AD680" s="35"/>
      <c r="AE680" s="35"/>
      <c r="AR680" s="220" t="s">
        <v>179</v>
      </c>
      <c r="AT680" s="220" t="s">
        <v>174</v>
      </c>
      <c r="AU680" s="220" t="s">
        <v>83</v>
      </c>
      <c r="AY680" s="18" t="s">
        <v>172</v>
      </c>
      <c r="BE680" s="221">
        <f>IF(N680="základní",J680,0)</f>
        <v>0</v>
      </c>
      <c r="BF680" s="221">
        <f>IF(N680="snížená",J680,0)</f>
        <v>0</v>
      </c>
      <c r="BG680" s="221">
        <f>IF(N680="zákl. přenesená",J680,0)</f>
        <v>0</v>
      </c>
      <c r="BH680" s="221">
        <f>IF(N680="sníž. přenesená",J680,0)</f>
        <v>0</v>
      </c>
      <c r="BI680" s="221">
        <f>IF(N680="nulová",J680,0)</f>
        <v>0</v>
      </c>
      <c r="BJ680" s="18" t="s">
        <v>81</v>
      </c>
      <c r="BK680" s="221">
        <f>ROUND(I680*H680,2)</f>
        <v>0</v>
      </c>
      <c r="BL680" s="18" t="s">
        <v>179</v>
      </c>
      <c r="BM680" s="220" t="s">
        <v>918</v>
      </c>
    </row>
    <row r="681" spans="1:65" s="2" customFormat="1" ht="33" customHeight="1">
      <c r="A681" s="35"/>
      <c r="B681" s="36"/>
      <c r="C681" s="209" t="s">
        <v>659</v>
      </c>
      <c r="D681" s="209" t="s">
        <v>174</v>
      </c>
      <c r="E681" s="210" t="s">
        <v>919</v>
      </c>
      <c r="F681" s="211" t="s">
        <v>920</v>
      </c>
      <c r="G681" s="212" t="s">
        <v>538</v>
      </c>
      <c r="H681" s="213">
        <v>1</v>
      </c>
      <c r="I681" s="214"/>
      <c r="J681" s="215">
        <f>ROUND(I681*H681,2)</f>
        <v>0</v>
      </c>
      <c r="K681" s="211" t="s">
        <v>1</v>
      </c>
      <c r="L681" s="40"/>
      <c r="M681" s="216" t="s">
        <v>1</v>
      </c>
      <c r="N681" s="217" t="s">
        <v>38</v>
      </c>
      <c r="O681" s="72"/>
      <c r="P681" s="218">
        <f>O681*H681</f>
        <v>0</v>
      </c>
      <c r="Q681" s="218">
        <v>0</v>
      </c>
      <c r="R681" s="218">
        <f>Q681*H681</f>
        <v>0</v>
      </c>
      <c r="S681" s="218">
        <v>0</v>
      </c>
      <c r="T681" s="219">
        <f>S681*H681</f>
        <v>0</v>
      </c>
      <c r="U681" s="35"/>
      <c r="V681" s="35"/>
      <c r="W681" s="35"/>
      <c r="X681" s="35"/>
      <c r="Y681" s="35"/>
      <c r="Z681" s="35"/>
      <c r="AA681" s="35"/>
      <c r="AB681" s="35"/>
      <c r="AC681" s="35"/>
      <c r="AD681" s="35"/>
      <c r="AE681" s="35"/>
      <c r="AR681" s="220" t="s">
        <v>179</v>
      </c>
      <c r="AT681" s="220" t="s">
        <v>174</v>
      </c>
      <c r="AU681" s="220" t="s">
        <v>83</v>
      </c>
      <c r="AY681" s="18" t="s">
        <v>172</v>
      </c>
      <c r="BE681" s="221">
        <f>IF(N681="základní",J681,0)</f>
        <v>0</v>
      </c>
      <c r="BF681" s="221">
        <f>IF(N681="snížená",J681,0)</f>
        <v>0</v>
      </c>
      <c r="BG681" s="221">
        <f>IF(N681="zákl. přenesená",J681,0)</f>
        <v>0</v>
      </c>
      <c r="BH681" s="221">
        <f>IF(N681="sníž. přenesená",J681,0)</f>
        <v>0</v>
      </c>
      <c r="BI681" s="221">
        <f>IF(N681="nulová",J681,0)</f>
        <v>0</v>
      </c>
      <c r="BJ681" s="18" t="s">
        <v>81</v>
      </c>
      <c r="BK681" s="221">
        <f>ROUND(I681*H681,2)</f>
        <v>0</v>
      </c>
      <c r="BL681" s="18" t="s">
        <v>179</v>
      </c>
      <c r="BM681" s="220" t="s">
        <v>921</v>
      </c>
    </row>
    <row r="682" spans="1:65" s="2" customFormat="1" ht="21.75" customHeight="1">
      <c r="A682" s="35"/>
      <c r="B682" s="36"/>
      <c r="C682" s="209" t="s">
        <v>922</v>
      </c>
      <c r="D682" s="209" t="s">
        <v>174</v>
      </c>
      <c r="E682" s="210" t="s">
        <v>923</v>
      </c>
      <c r="F682" s="211" t="s">
        <v>924</v>
      </c>
      <c r="G682" s="212" t="s">
        <v>538</v>
      </c>
      <c r="H682" s="213">
        <v>1</v>
      </c>
      <c r="I682" s="214"/>
      <c r="J682" s="215">
        <f>ROUND(I682*H682,2)</f>
        <v>0</v>
      </c>
      <c r="K682" s="211" t="s">
        <v>1</v>
      </c>
      <c r="L682" s="40"/>
      <c r="M682" s="216" t="s">
        <v>1</v>
      </c>
      <c r="N682" s="217" t="s">
        <v>38</v>
      </c>
      <c r="O682" s="72"/>
      <c r="P682" s="218">
        <f>O682*H682</f>
        <v>0</v>
      </c>
      <c r="Q682" s="218">
        <v>0</v>
      </c>
      <c r="R682" s="218">
        <f>Q682*H682</f>
        <v>0</v>
      </c>
      <c r="S682" s="218">
        <v>0</v>
      </c>
      <c r="T682" s="219">
        <f>S682*H682</f>
        <v>0</v>
      </c>
      <c r="U682" s="35"/>
      <c r="V682" s="35"/>
      <c r="W682" s="35"/>
      <c r="X682" s="35"/>
      <c r="Y682" s="35"/>
      <c r="Z682" s="35"/>
      <c r="AA682" s="35"/>
      <c r="AB682" s="35"/>
      <c r="AC682" s="35"/>
      <c r="AD682" s="35"/>
      <c r="AE682" s="35"/>
      <c r="AR682" s="220" t="s">
        <v>179</v>
      </c>
      <c r="AT682" s="220" t="s">
        <v>174</v>
      </c>
      <c r="AU682" s="220" t="s">
        <v>83</v>
      </c>
      <c r="AY682" s="18" t="s">
        <v>172</v>
      </c>
      <c r="BE682" s="221">
        <f>IF(N682="základní",J682,0)</f>
        <v>0</v>
      </c>
      <c r="BF682" s="221">
        <f>IF(N682="snížená",J682,0)</f>
        <v>0</v>
      </c>
      <c r="BG682" s="221">
        <f>IF(N682="zákl. přenesená",J682,0)</f>
        <v>0</v>
      </c>
      <c r="BH682" s="221">
        <f>IF(N682="sníž. přenesená",J682,0)</f>
        <v>0</v>
      </c>
      <c r="BI682" s="221">
        <f>IF(N682="nulová",J682,0)</f>
        <v>0</v>
      </c>
      <c r="BJ682" s="18" t="s">
        <v>81</v>
      </c>
      <c r="BK682" s="221">
        <f>ROUND(I682*H682,2)</f>
        <v>0</v>
      </c>
      <c r="BL682" s="18" t="s">
        <v>179</v>
      </c>
      <c r="BM682" s="220" t="s">
        <v>925</v>
      </c>
    </row>
    <row r="683" spans="1:65" s="12" customFormat="1" ht="22.9" customHeight="1">
      <c r="B683" s="193"/>
      <c r="C683" s="194"/>
      <c r="D683" s="195" t="s">
        <v>72</v>
      </c>
      <c r="E683" s="207" t="s">
        <v>926</v>
      </c>
      <c r="F683" s="207" t="s">
        <v>927</v>
      </c>
      <c r="G683" s="194"/>
      <c r="H683" s="194"/>
      <c r="I683" s="197"/>
      <c r="J683" s="208">
        <f>BK683</f>
        <v>0</v>
      </c>
      <c r="K683" s="194"/>
      <c r="L683" s="199"/>
      <c r="M683" s="200"/>
      <c r="N683" s="201"/>
      <c r="O683" s="201"/>
      <c r="P683" s="202">
        <f>SUM(P684:P703)</f>
        <v>0</v>
      </c>
      <c r="Q683" s="201"/>
      <c r="R683" s="202">
        <f>SUM(R684:R703)</f>
        <v>0.65337919999999994</v>
      </c>
      <c r="S683" s="201"/>
      <c r="T683" s="203">
        <f>SUM(T684:T703)</f>
        <v>0</v>
      </c>
      <c r="AR683" s="204" t="s">
        <v>83</v>
      </c>
      <c r="AT683" s="205" t="s">
        <v>72</v>
      </c>
      <c r="AU683" s="205" t="s">
        <v>81</v>
      </c>
      <c r="AY683" s="204" t="s">
        <v>172</v>
      </c>
      <c r="BK683" s="206">
        <f>SUM(BK684:BK703)</f>
        <v>0</v>
      </c>
    </row>
    <row r="684" spans="1:65" s="2" customFormat="1" ht="16.5" customHeight="1">
      <c r="A684" s="35"/>
      <c r="B684" s="36"/>
      <c r="C684" s="209" t="s">
        <v>662</v>
      </c>
      <c r="D684" s="209" t="s">
        <v>174</v>
      </c>
      <c r="E684" s="210" t="s">
        <v>928</v>
      </c>
      <c r="F684" s="211" t="s">
        <v>929</v>
      </c>
      <c r="G684" s="212" t="s">
        <v>245</v>
      </c>
      <c r="H684" s="213">
        <v>34.61</v>
      </c>
      <c r="I684" s="214"/>
      <c r="J684" s="215">
        <f>ROUND(I684*H684,2)</f>
        <v>0</v>
      </c>
      <c r="K684" s="211" t="s">
        <v>178</v>
      </c>
      <c r="L684" s="40"/>
      <c r="M684" s="216" t="s">
        <v>1</v>
      </c>
      <c r="N684" s="217" t="s">
        <v>38</v>
      </c>
      <c r="O684" s="72"/>
      <c r="P684" s="218">
        <f>O684*H684</f>
        <v>0</v>
      </c>
      <c r="Q684" s="218">
        <v>2.9999999999999997E-4</v>
      </c>
      <c r="R684" s="218">
        <f>Q684*H684</f>
        <v>1.0382999999999998E-2</v>
      </c>
      <c r="S684" s="218">
        <v>0</v>
      </c>
      <c r="T684" s="219">
        <f>S684*H684</f>
        <v>0</v>
      </c>
      <c r="U684" s="35"/>
      <c r="V684" s="35"/>
      <c r="W684" s="35"/>
      <c r="X684" s="35"/>
      <c r="Y684" s="35"/>
      <c r="Z684" s="35"/>
      <c r="AA684" s="35"/>
      <c r="AB684" s="35"/>
      <c r="AC684" s="35"/>
      <c r="AD684" s="35"/>
      <c r="AE684" s="35"/>
      <c r="AR684" s="220" t="s">
        <v>223</v>
      </c>
      <c r="AT684" s="220" t="s">
        <v>174</v>
      </c>
      <c r="AU684" s="220" t="s">
        <v>83</v>
      </c>
      <c r="AY684" s="18" t="s">
        <v>172</v>
      </c>
      <c r="BE684" s="221">
        <f>IF(N684="základní",J684,0)</f>
        <v>0</v>
      </c>
      <c r="BF684" s="221">
        <f>IF(N684="snížená",J684,0)</f>
        <v>0</v>
      </c>
      <c r="BG684" s="221">
        <f>IF(N684="zákl. přenesená",J684,0)</f>
        <v>0</v>
      </c>
      <c r="BH684" s="221">
        <f>IF(N684="sníž. přenesená",J684,0)</f>
        <v>0</v>
      </c>
      <c r="BI684" s="221">
        <f>IF(N684="nulová",J684,0)</f>
        <v>0</v>
      </c>
      <c r="BJ684" s="18" t="s">
        <v>81</v>
      </c>
      <c r="BK684" s="221">
        <f>ROUND(I684*H684,2)</f>
        <v>0</v>
      </c>
      <c r="BL684" s="18" t="s">
        <v>223</v>
      </c>
      <c r="BM684" s="220" t="s">
        <v>930</v>
      </c>
    </row>
    <row r="685" spans="1:65" s="13" customFormat="1">
      <c r="B685" s="222"/>
      <c r="C685" s="223"/>
      <c r="D685" s="224" t="s">
        <v>180</v>
      </c>
      <c r="E685" s="225" t="s">
        <v>1</v>
      </c>
      <c r="F685" s="226" t="s">
        <v>931</v>
      </c>
      <c r="G685" s="223"/>
      <c r="H685" s="225" t="s">
        <v>1</v>
      </c>
      <c r="I685" s="227"/>
      <c r="J685" s="223"/>
      <c r="K685" s="223"/>
      <c r="L685" s="228"/>
      <c r="M685" s="229"/>
      <c r="N685" s="230"/>
      <c r="O685" s="230"/>
      <c r="P685" s="230"/>
      <c r="Q685" s="230"/>
      <c r="R685" s="230"/>
      <c r="S685" s="230"/>
      <c r="T685" s="231"/>
      <c r="AT685" s="232" t="s">
        <v>180</v>
      </c>
      <c r="AU685" s="232" t="s">
        <v>83</v>
      </c>
      <c r="AV685" s="13" t="s">
        <v>81</v>
      </c>
      <c r="AW685" s="13" t="s">
        <v>30</v>
      </c>
      <c r="AX685" s="13" t="s">
        <v>73</v>
      </c>
      <c r="AY685" s="232" t="s">
        <v>172</v>
      </c>
    </row>
    <row r="686" spans="1:65" s="13" customFormat="1">
      <c r="B686" s="222"/>
      <c r="C686" s="223"/>
      <c r="D686" s="224" t="s">
        <v>180</v>
      </c>
      <c r="E686" s="225" t="s">
        <v>1</v>
      </c>
      <c r="F686" s="226" t="s">
        <v>445</v>
      </c>
      <c r="G686" s="223"/>
      <c r="H686" s="225" t="s">
        <v>1</v>
      </c>
      <c r="I686" s="227"/>
      <c r="J686" s="223"/>
      <c r="K686" s="223"/>
      <c r="L686" s="228"/>
      <c r="M686" s="229"/>
      <c r="N686" s="230"/>
      <c r="O686" s="230"/>
      <c r="P686" s="230"/>
      <c r="Q686" s="230"/>
      <c r="R686" s="230"/>
      <c r="S686" s="230"/>
      <c r="T686" s="231"/>
      <c r="AT686" s="232" t="s">
        <v>180</v>
      </c>
      <c r="AU686" s="232" t="s">
        <v>83</v>
      </c>
      <c r="AV686" s="13" t="s">
        <v>81</v>
      </c>
      <c r="AW686" s="13" t="s">
        <v>30</v>
      </c>
      <c r="AX686" s="13" t="s">
        <v>73</v>
      </c>
      <c r="AY686" s="232" t="s">
        <v>172</v>
      </c>
    </row>
    <row r="687" spans="1:65" s="14" customFormat="1">
      <c r="B687" s="233"/>
      <c r="C687" s="234"/>
      <c r="D687" s="224" t="s">
        <v>180</v>
      </c>
      <c r="E687" s="235" t="s">
        <v>1</v>
      </c>
      <c r="F687" s="236" t="s">
        <v>504</v>
      </c>
      <c r="G687" s="234"/>
      <c r="H687" s="237">
        <v>15.95</v>
      </c>
      <c r="I687" s="238"/>
      <c r="J687" s="234"/>
      <c r="K687" s="234"/>
      <c r="L687" s="239"/>
      <c r="M687" s="240"/>
      <c r="N687" s="241"/>
      <c r="O687" s="241"/>
      <c r="P687" s="241"/>
      <c r="Q687" s="241"/>
      <c r="R687" s="241"/>
      <c r="S687" s="241"/>
      <c r="T687" s="242"/>
      <c r="AT687" s="243" t="s">
        <v>180</v>
      </c>
      <c r="AU687" s="243" t="s">
        <v>83</v>
      </c>
      <c r="AV687" s="14" t="s">
        <v>83</v>
      </c>
      <c r="AW687" s="14" t="s">
        <v>30</v>
      </c>
      <c r="AX687" s="14" t="s">
        <v>73</v>
      </c>
      <c r="AY687" s="243" t="s">
        <v>172</v>
      </c>
    </row>
    <row r="688" spans="1:65" s="13" customFormat="1">
      <c r="B688" s="222"/>
      <c r="C688" s="223"/>
      <c r="D688" s="224" t="s">
        <v>180</v>
      </c>
      <c r="E688" s="225" t="s">
        <v>1</v>
      </c>
      <c r="F688" s="226" t="s">
        <v>447</v>
      </c>
      <c r="G688" s="223"/>
      <c r="H688" s="225" t="s">
        <v>1</v>
      </c>
      <c r="I688" s="227"/>
      <c r="J688" s="223"/>
      <c r="K688" s="223"/>
      <c r="L688" s="228"/>
      <c r="M688" s="229"/>
      <c r="N688" s="230"/>
      <c r="O688" s="230"/>
      <c r="P688" s="230"/>
      <c r="Q688" s="230"/>
      <c r="R688" s="230"/>
      <c r="S688" s="230"/>
      <c r="T688" s="231"/>
      <c r="AT688" s="232" t="s">
        <v>180</v>
      </c>
      <c r="AU688" s="232" t="s">
        <v>83</v>
      </c>
      <c r="AV688" s="13" t="s">
        <v>81</v>
      </c>
      <c r="AW688" s="13" t="s">
        <v>30</v>
      </c>
      <c r="AX688" s="13" t="s">
        <v>73</v>
      </c>
      <c r="AY688" s="232" t="s">
        <v>172</v>
      </c>
    </row>
    <row r="689" spans="1:65" s="14" customFormat="1">
      <c r="B689" s="233"/>
      <c r="C689" s="234"/>
      <c r="D689" s="224" t="s">
        <v>180</v>
      </c>
      <c r="E689" s="235" t="s">
        <v>1</v>
      </c>
      <c r="F689" s="236" t="s">
        <v>509</v>
      </c>
      <c r="G689" s="234"/>
      <c r="H689" s="237">
        <v>18.66</v>
      </c>
      <c r="I689" s="238"/>
      <c r="J689" s="234"/>
      <c r="K689" s="234"/>
      <c r="L689" s="239"/>
      <c r="M689" s="240"/>
      <c r="N689" s="241"/>
      <c r="O689" s="241"/>
      <c r="P689" s="241"/>
      <c r="Q689" s="241"/>
      <c r="R689" s="241"/>
      <c r="S689" s="241"/>
      <c r="T689" s="242"/>
      <c r="AT689" s="243" t="s">
        <v>180</v>
      </c>
      <c r="AU689" s="243" t="s">
        <v>83</v>
      </c>
      <c r="AV689" s="14" t="s">
        <v>83</v>
      </c>
      <c r="AW689" s="14" t="s">
        <v>30</v>
      </c>
      <c r="AX689" s="14" t="s">
        <v>73</v>
      </c>
      <c r="AY689" s="243" t="s">
        <v>172</v>
      </c>
    </row>
    <row r="690" spans="1:65" s="15" customFormat="1">
      <c r="B690" s="244"/>
      <c r="C690" s="245"/>
      <c r="D690" s="224" t="s">
        <v>180</v>
      </c>
      <c r="E690" s="246" t="s">
        <v>1</v>
      </c>
      <c r="F690" s="247" t="s">
        <v>186</v>
      </c>
      <c r="G690" s="245"/>
      <c r="H690" s="248">
        <v>34.61</v>
      </c>
      <c r="I690" s="249"/>
      <c r="J690" s="245"/>
      <c r="K690" s="245"/>
      <c r="L690" s="250"/>
      <c r="M690" s="251"/>
      <c r="N690" s="252"/>
      <c r="O690" s="252"/>
      <c r="P690" s="252"/>
      <c r="Q690" s="252"/>
      <c r="R690" s="252"/>
      <c r="S690" s="252"/>
      <c r="T690" s="253"/>
      <c r="AT690" s="254" t="s">
        <v>180</v>
      </c>
      <c r="AU690" s="254" t="s">
        <v>83</v>
      </c>
      <c r="AV690" s="15" t="s">
        <v>179</v>
      </c>
      <c r="AW690" s="15" t="s">
        <v>30</v>
      </c>
      <c r="AX690" s="15" t="s">
        <v>81</v>
      </c>
      <c r="AY690" s="254" t="s">
        <v>172</v>
      </c>
    </row>
    <row r="691" spans="1:65" s="2" customFormat="1" ht="16.5" customHeight="1">
      <c r="A691" s="35"/>
      <c r="B691" s="36"/>
      <c r="C691" s="209" t="s">
        <v>932</v>
      </c>
      <c r="D691" s="209" t="s">
        <v>174</v>
      </c>
      <c r="E691" s="210" t="s">
        <v>933</v>
      </c>
      <c r="F691" s="211" t="s">
        <v>934</v>
      </c>
      <c r="G691" s="212" t="s">
        <v>245</v>
      </c>
      <c r="H691" s="213">
        <v>34.61</v>
      </c>
      <c r="I691" s="214"/>
      <c r="J691" s="215">
        <f t="shared" ref="J691:J696" si="20">ROUND(I691*H691,2)</f>
        <v>0</v>
      </c>
      <c r="K691" s="211" t="s">
        <v>178</v>
      </c>
      <c r="L691" s="40"/>
      <c r="M691" s="216" t="s">
        <v>1</v>
      </c>
      <c r="N691" s="217" t="s">
        <v>38</v>
      </c>
      <c r="O691" s="72"/>
      <c r="P691" s="218">
        <f t="shared" ref="P691:P696" si="21">O691*H691</f>
        <v>0</v>
      </c>
      <c r="Q691" s="218">
        <v>1.2E-2</v>
      </c>
      <c r="R691" s="218">
        <f t="shared" ref="R691:R696" si="22">Q691*H691</f>
        <v>0.41532000000000002</v>
      </c>
      <c r="S691" s="218">
        <v>0</v>
      </c>
      <c r="T691" s="219">
        <f t="shared" ref="T691:T696" si="23">S691*H691</f>
        <v>0</v>
      </c>
      <c r="U691" s="35"/>
      <c r="V691" s="35"/>
      <c r="W691" s="35"/>
      <c r="X691" s="35"/>
      <c r="Y691" s="35"/>
      <c r="Z691" s="35"/>
      <c r="AA691" s="35"/>
      <c r="AB691" s="35"/>
      <c r="AC691" s="35"/>
      <c r="AD691" s="35"/>
      <c r="AE691" s="35"/>
      <c r="AR691" s="220" t="s">
        <v>223</v>
      </c>
      <c r="AT691" s="220" t="s">
        <v>174</v>
      </c>
      <c r="AU691" s="220" t="s">
        <v>83</v>
      </c>
      <c r="AY691" s="18" t="s">
        <v>172</v>
      </c>
      <c r="BE691" s="221">
        <f t="shared" ref="BE691:BE696" si="24">IF(N691="základní",J691,0)</f>
        <v>0</v>
      </c>
      <c r="BF691" s="221">
        <f t="shared" ref="BF691:BF696" si="25">IF(N691="snížená",J691,0)</f>
        <v>0</v>
      </c>
      <c r="BG691" s="221">
        <f t="shared" ref="BG691:BG696" si="26">IF(N691="zákl. přenesená",J691,0)</f>
        <v>0</v>
      </c>
      <c r="BH691" s="221">
        <f t="shared" ref="BH691:BH696" si="27">IF(N691="sníž. přenesená",J691,0)</f>
        <v>0</v>
      </c>
      <c r="BI691" s="221">
        <f t="shared" ref="BI691:BI696" si="28">IF(N691="nulová",J691,0)</f>
        <v>0</v>
      </c>
      <c r="BJ691" s="18" t="s">
        <v>81</v>
      </c>
      <c r="BK691" s="221">
        <f t="shared" ref="BK691:BK696" si="29">ROUND(I691*H691,2)</f>
        <v>0</v>
      </c>
      <c r="BL691" s="18" t="s">
        <v>223</v>
      </c>
      <c r="BM691" s="220" t="s">
        <v>935</v>
      </c>
    </row>
    <row r="692" spans="1:65" s="2" customFormat="1" ht="21.75" customHeight="1">
      <c r="A692" s="35"/>
      <c r="B692" s="36"/>
      <c r="C692" s="209" t="s">
        <v>666</v>
      </c>
      <c r="D692" s="209" t="s">
        <v>174</v>
      </c>
      <c r="E692" s="210" t="s">
        <v>936</v>
      </c>
      <c r="F692" s="211" t="s">
        <v>937</v>
      </c>
      <c r="G692" s="212" t="s">
        <v>195</v>
      </c>
      <c r="H692" s="213">
        <v>15.2</v>
      </c>
      <c r="I692" s="214"/>
      <c r="J692" s="215">
        <f t="shared" si="20"/>
        <v>0</v>
      </c>
      <c r="K692" s="211" t="s">
        <v>178</v>
      </c>
      <c r="L692" s="40"/>
      <c r="M692" s="216" t="s">
        <v>1</v>
      </c>
      <c r="N692" s="217" t="s">
        <v>38</v>
      </c>
      <c r="O692" s="72"/>
      <c r="P692" s="218">
        <f t="shared" si="21"/>
        <v>0</v>
      </c>
      <c r="Q692" s="218">
        <v>5.8E-4</v>
      </c>
      <c r="R692" s="218">
        <f t="shared" si="22"/>
        <v>8.8159999999999992E-3</v>
      </c>
      <c r="S692" s="218">
        <v>0</v>
      </c>
      <c r="T692" s="219">
        <f t="shared" si="23"/>
        <v>0</v>
      </c>
      <c r="U692" s="35"/>
      <c r="V692" s="35"/>
      <c r="W692" s="35"/>
      <c r="X692" s="35"/>
      <c r="Y692" s="35"/>
      <c r="Z692" s="35"/>
      <c r="AA692" s="35"/>
      <c r="AB692" s="35"/>
      <c r="AC692" s="35"/>
      <c r="AD692" s="35"/>
      <c r="AE692" s="35"/>
      <c r="AR692" s="220" t="s">
        <v>223</v>
      </c>
      <c r="AT692" s="220" t="s">
        <v>174</v>
      </c>
      <c r="AU692" s="220" t="s">
        <v>83</v>
      </c>
      <c r="AY692" s="18" t="s">
        <v>172</v>
      </c>
      <c r="BE692" s="221">
        <f t="shared" si="24"/>
        <v>0</v>
      </c>
      <c r="BF692" s="221">
        <f t="shared" si="25"/>
        <v>0</v>
      </c>
      <c r="BG692" s="221">
        <f t="shared" si="26"/>
        <v>0</v>
      </c>
      <c r="BH692" s="221">
        <f t="shared" si="27"/>
        <v>0</v>
      </c>
      <c r="BI692" s="221">
        <f t="shared" si="28"/>
        <v>0</v>
      </c>
      <c r="BJ692" s="18" t="s">
        <v>81</v>
      </c>
      <c r="BK692" s="221">
        <f t="shared" si="29"/>
        <v>0</v>
      </c>
      <c r="BL692" s="18" t="s">
        <v>223</v>
      </c>
      <c r="BM692" s="220" t="s">
        <v>938</v>
      </c>
    </row>
    <row r="693" spans="1:65" s="2" customFormat="1" ht="21.75" customHeight="1">
      <c r="A693" s="35"/>
      <c r="B693" s="36"/>
      <c r="C693" s="209" t="s">
        <v>939</v>
      </c>
      <c r="D693" s="209" t="s">
        <v>174</v>
      </c>
      <c r="E693" s="210" t="s">
        <v>940</v>
      </c>
      <c r="F693" s="211" t="s">
        <v>941</v>
      </c>
      <c r="G693" s="212" t="s">
        <v>245</v>
      </c>
      <c r="H693" s="213">
        <v>34.61</v>
      </c>
      <c r="I693" s="214"/>
      <c r="J693" s="215">
        <f t="shared" si="20"/>
        <v>0</v>
      </c>
      <c r="K693" s="211" t="s">
        <v>178</v>
      </c>
      <c r="L693" s="40"/>
      <c r="M693" s="216" t="s">
        <v>1</v>
      </c>
      <c r="N693" s="217" t="s">
        <v>38</v>
      </c>
      <c r="O693" s="72"/>
      <c r="P693" s="218">
        <f t="shared" si="21"/>
        <v>0</v>
      </c>
      <c r="Q693" s="218">
        <v>6.3E-3</v>
      </c>
      <c r="R693" s="218">
        <f t="shared" si="22"/>
        <v>0.21804299999999999</v>
      </c>
      <c r="S693" s="218">
        <v>0</v>
      </c>
      <c r="T693" s="219">
        <f t="shared" si="23"/>
        <v>0</v>
      </c>
      <c r="U693" s="35"/>
      <c r="V693" s="35"/>
      <c r="W693" s="35"/>
      <c r="X693" s="35"/>
      <c r="Y693" s="35"/>
      <c r="Z693" s="35"/>
      <c r="AA693" s="35"/>
      <c r="AB693" s="35"/>
      <c r="AC693" s="35"/>
      <c r="AD693" s="35"/>
      <c r="AE693" s="35"/>
      <c r="AR693" s="220" t="s">
        <v>223</v>
      </c>
      <c r="AT693" s="220" t="s">
        <v>174</v>
      </c>
      <c r="AU693" s="220" t="s">
        <v>83</v>
      </c>
      <c r="AY693" s="18" t="s">
        <v>172</v>
      </c>
      <c r="BE693" s="221">
        <f t="shared" si="24"/>
        <v>0</v>
      </c>
      <c r="BF693" s="221">
        <f t="shared" si="25"/>
        <v>0</v>
      </c>
      <c r="BG693" s="221">
        <f t="shared" si="26"/>
        <v>0</v>
      </c>
      <c r="BH693" s="221">
        <f t="shared" si="27"/>
        <v>0</v>
      </c>
      <c r="BI693" s="221">
        <f t="shared" si="28"/>
        <v>0</v>
      </c>
      <c r="BJ693" s="18" t="s">
        <v>81</v>
      </c>
      <c r="BK693" s="221">
        <f t="shared" si="29"/>
        <v>0</v>
      </c>
      <c r="BL693" s="18" t="s">
        <v>223</v>
      </c>
      <c r="BM693" s="220" t="s">
        <v>942</v>
      </c>
    </row>
    <row r="694" spans="1:65" s="2" customFormat="1" ht="44.25" customHeight="1">
      <c r="A694" s="35"/>
      <c r="B694" s="36"/>
      <c r="C694" s="255" t="s">
        <v>670</v>
      </c>
      <c r="D694" s="255" t="s">
        <v>358</v>
      </c>
      <c r="E694" s="256" t="s">
        <v>943</v>
      </c>
      <c r="F694" s="257" t="s">
        <v>944</v>
      </c>
      <c r="G694" s="258" t="s">
        <v>245</v>
      </c>
      <c r="H694" s="259">
        <v>18.024000000000001</v>
      </c>
      <c r="I694" s="260"/>
      <c r="J694" s="261">
        <f t="shared" si="20"/>
        <v>0</v>
      </c>
      <c r="K694" s="257" t="s">
        <v>1</v>
      </c>
      <c r="L694" s="262"/>
      <c r="M694" s="263" t="s">
        <v>1</v>
      </c>
      <c r="N694" s="264" t="s">
        <v>38</v>
      </c>
      <c r="O694" s="72"/>
      <c r="P694" s="218">
        <f t="shared" si="21"/>
        <v>0</v>
      </c>
      <c r="Q694" s="218">
        <v>0</v>
      </c>
      <c r="R694" s="218">
        <f t="shared" si="22"/>
        <v>0</v>
      </c>
      <c r="S694" s="218">
        <v>0</v>
      </c>
      <c r="T694" s="219">
        <f t="shared" si="23"/>
        <v>0</v>
      </c>
      <c r="U694" s="35"/>
      <c r="V694" s="35"/>
      <c r="W694" s="35"/>
      <c r="X694" s="35"/>
      <c r="Y694" s="35"/>
      <c r="Z694" s="35"/>
      <c r="AA694" s="35"/>
      <c r="AB694" s="35"/>
      <c r="AC694" s="35"/>
      <c r="AD694" s="35"/>
      <c r="AE694" s="35"/>
      <c r="AR694" s="220" t="s">
        <v>264</v>
      </c>
      <c r="AT694" s="220" t="s">
        <v>358</v>
      </c>
      <c r="AU694" s="220" t="s">
        <v>83</v>
      </c>
      <c r="AY694" s="18" t="s">
        <v>172</v>
      </c>
      <c r="BE694" s="221">
        <f t="shared" si="24"/>
        <v>0</v>
      </c>
      <c r="BF694" s="221">
        <f t="shared" si="25"/>
        <v>0</v>
      </c>
      <c r="BG694" s="221">
        <f t="shared" si="26"/>
        <v>0</v>
      </c>
      <c r="BH694" s="221">
        <f t="shared" si="27"/>
        <v>0</v>
      </c>
      <c r="BI694" s="221">
        <f t="shared" si="28"/>
        <v>0</v>
      </c>
      <c r="BJ694" s="18" t="s">
        <v>81</v>
      </c>
      <c r="BK694" s="221">
        <f t="shared" si="29"/>
        <v>0</v>
      </c>
      <c r="BL694" s="18" t="s">
        <v>223</v>
      </c>
      <c r="BM694" s="220" t="s">
        <v>945</v>
      </c>
    </row>
    <row r="695" spans="1:65" s="2" customFormat="1" ht="44.25" customHeight="1">
      <c r="A695" s="35"/>
      <c r="B695" s="36"/>
      <c r="C695" s="255" t="s">
        <v>946</v>
      </c>
      <c r="D695" s="255" t="s">
        <v>358</v>
      </c>
      <c r="E695" s="256" t="s">
        <v>947</v>
      </c>
      <c r="F695" s="257" t="s">
        <v>948</v>
      </c>
      <c r="G695" s="258" t="s">
        <v>245</v>
      </c>
      <c r="H695" s="259">
        <v>21.085999999999999</v>
      </c>
      <c r="I695" s="260"/>
      <c r="J695" s="261">
        <f t="shared" si="20"/>
        <v>0</v>
      </c>
      <c r="K695" s="257" t="s">
        <v>1</v>
      </c>
      <c r="L695" s="262"/>
      <c r="M695" s="263" t="s">
        <v>1</v>
      </c>
      <c r="N695" s="264" t="s">
        <v>38</v>
      </c>
      <c r="O695" s="72"/>
      <c r="P695" s="218">
        <f t="shared" si="21"/>
        <v>0</v>
      </c>
      <c r="Q695" s="218">
        <v>0</v>
      </c>
      <c r="R695" s="218">
        <f t="shared" si="22"/>
        <v>0</v>
      </c>
      <c r="S695" s="218">
        <v>0</v>
      </c>
      <c r="T695" s="219">
        <f t="shared" si="23"/>
        <v>0</v>
      </c>
      <c r="U695" s="35"/>
      <c r="V695" s="35"/>
      <c r="W695" s="35"/>
      <c r="X695" s="35"/>
      <c r="Y695" s="35"/>
      <c r="Z695" s="35"/>
      <c r="AA695" s="35"/>
      <c r="AB695" s="35"/>
      <c r="AC695" s="35"/>
      <c r="AD695" s="35"/>
      <c r="AE695" s="35"/>
      <c r="AR695" s="220" t="s">
        <v>264</v>
      </c>
      <c r="AT695" s="220" t="s">
        <v>358</v>
      </c>
      <c r="AU695" s="220" t="s">
        <v>83</v>
      </c>
      <c r="AY695" s="18" t="s">
        <v>172</v>
      </c>
      <c r="BE695" s="221">
        <f t="shared" si="24"/>
        <v>0</v>
      </c>
      <c r="BF695" s="221">
        <f t="shared" si="25"/>
        <v>0</v>
      </c>
      <c r="BG695" s="221">
        <f t="shared" si="26"/>
        <v>0</v>
      </c>
      <c r="BH695" s="221">
        <f t="shared" si="27"/>
        <v>0</v>
      </c>
      <c r="BI695" s="221">
        <f t="shared" si="28"/>
        <v>0</v>
      </c>
      <c r="BJ695" s="18" t="s">
        <v>81</v>
      </c>
      <c r="BK695" s="221">
        <f t="shared" si="29"/>
        <v>0</v>
      </c>
      <c r="BL695" s="18" t="s">
        <v>223</v>
      </c>
      <c r="BM695" s="220" t="s">
        <v>949</v>
      </c>
    </row>
    <row r="696" spans="1:65" s="2" customFormat="1" ht="16.5" customHeight="1">
      <c r="A696" s="35"/>
      <c r="B696" s="36"/>
      <c r="C696" s="209" t="s">
        <v>673</v>
      </c>
      <c r="D696" s="209" t="s">
        <v>174</v>
      </c>
      <c r="E696" s="210" t="s">
        <v>950</v>
      </c>
      <c r="F696" s="211" t="s">
        <v>951</v>
      </c>
      <c r="G696" s="212" t="s">
        <v>195</v>
      </c>
      <c r="H696" s="213">
        <v>27.24</v>
      </c>
      <c r="I696" s="214"/>
      <c r="J696" s="215">
        <f t="shared" si="20"/>
        <v>0</v>
      </c>
      <c r="K696" s="211" t="s">
        <v>178</v>
      </c>
      <c r="L696" s="40"/>
      <c r="M696" s="216" t="s">
        <v>1</v>
      </c>
      <c r="N696" s="217" t="s">
        <v>38</v>
      </c>
      <c r="O696" s="72"/>
      <c r="P696" s="218">
        <f t="shared" si="21"/>
        <v>0</v>
      </c>
      <c r="Q696" s="218">
        <v>3.0000000000000001E-5</v>
      </c>
      <c r="R696" s="218">
        <f t="shared" si="22"/>
        <v>8.1720000000000002E-4</v>
      </c>
      <c r="S696" s="218">
        <v>0</v>
      </c>
      <c r="T696" s="219">
        <f t="shared" si="23"/>
        <v>0</v>
      </c>
      <c r="U696" s="35"/>
      <c r="V696" s="35"/>
      <c r="W696" s="35"/>
      <c r="X696" s="35"/>
      <c r="Y696" s="35"/>
      <c r="Z696" s="35"/>
      <c r="AA696" s="35"/>
      <c r="AB696" s="35"/>
      <c r="AC696" s="35"/>
      <c r="AD696" s="35"/>
      <c r="AE696" s="35"/>
      <c r="AR696" s="220" t="s">
        <v>223</v>
      </c>
      <c r="AT696" s="220" t="s">
        <v>174</v>
      </c>
      <c r="AU696" s="220" t="s">
        <v>83</v>
      </c>
      <c r="AY696" s="18" t="s">
        <v>172</v>
      </c>
      <c r="BE696" s="221">
        <f t="shared" si="24"/>
        <v>0</v>
      </c>
      <c r="BF696" s="221">
        <f t="shared" si="25"/>
        <v>0</v>
      </c>
      <c r="BG696" s="221">
        <f t="shared" si="26"/>
        <v>0</v>
      </c>
      <c r="BH696" s="221">
        <f t="shared" si="27"/>
        <v>0</v>
      </c>
      <c r="BI696" s="221">
        <f t="shared" si="28"/>
        <v>0</v>
      </c>
      <c r="BJ696" s="18" t="s">
        <v>81</v>
      </c>
      <c r="BK696" s="221">
        <f t="shared" si="29"/>
        <v>0</v>
      </c>
      <c r="BL696" s="18" t="s">
        <v>223</v>
      </c>
      <c r="BM696" s="220" t="s">
        <v>952</v>
      </c>
    </row>
    <row r="697" spans="1:65" s="13" customFormat="1">
      <c r="B697" s="222"/>
      <c r="C697" s="223"/>
      <c r="D697" s="224" t="s">
        <v>180</v>
      </c>
      <c r="E697" s="225" t="s">
        <v>1</v>
      </c>
      <c r="F697" s="226" t="s">
        <v>444</v>
      </c>
      <c r="G697" s="223"/>
      <c r="H697" s="225" t="s">
        <v>1</v>
      </c>
      <c r="I697" s="227"/>
      <c r="J697" s="223"/>
      <c r="K697" s="223"/>
      <c r="L697" s="228"/>
      <c r="M697" s="229"/>
      <c r="N697" s="230"/>
      <c r="O697" s="230"/>
      <c r="P697" s="230"/>
      <c r="Q697" s="230"/>
      <c r="R697" s="230"/>
      <c r="S697" s="230"/>
      <c r="T697" s="231"/>
      <c r="AT697" s="232" t="s">
        <v>180</v>
      </c>
      <c r="AU697" s="232" t="s">
        <v>83</v>
      </c>
      <c r="AV697" s="13" t="s">
        <v>81</v>
      </c>
      <c r="AW697" s="13" t="s">
        <v>30</v>
      </c>
      <c r="AX697" s="13" t="s">
        <v>73</v>
      </c>
      <c r="AY697" s="232" t="s">
        <v>172</v>
      </c>
    </row>
    <row r="698" spans="1:65" s="13" customFormat="1">
      <c r="B698" s="222"/>
      <c r="C698" s="223"/>
      <c r="D698" s="224" t="s">
        <v>180</v>
      </c>
      <c r="E698" s="225" t="s">
        <v>1</v>
      </c>
      <c r="F698" s="226" t="s">
        <v>445</v>
      </c>
      <c r="G698" s="223"/>
      <c r="H698" s="225" t="s">
        <v>1</v>
      </c>
      <c r="I698" s="227"/>
      <c r="J698" s="223"/>
      <c r="K698" s="223"/>
      <c r="L698" s="228"/>
      <c r="M698" s="229"/>
      <c r="N698" s="230"/>
      <c r="O698" s="230"/>
      <c r="P698" s="230"/>
      <c r="Q698" s="230"/>
      <c r="R698" s="230"/>
      <c r="S698" s="230"/>
      <c r="T698" s="231"/>
      <c r="AT698" s="232" t="s">
        <v>180</v>
      </c>
      <c r="AU698" s="232" t="s">
        <v>83</v>
      </c>
      <c r="AV698" s="13" t="s">
        <v>81</v>
      </c>
      <c r="AW698" s="13" t="s">
        <v>30</v>
      </c>
      <c r="AX698" s="13" t="s">
        <v>73</v>
      </c>
      <c r="AY698" s="232" t="s">
        <v>172</v>
      </c>
    </row>
    <row r="699" spans="1:65" s="14" customFormat="1">
      <c r="B699" s="233"/>
      <c r="C699" s="234"/>
      <c r="D699" s="224" t="s">
        <v>180</v>
      </c>
      <c r="E699" s="235" t="s">
        <v>1</v>
      </c>
      <c r="F699" s="236" t="s">
        <v>618</v>
      </c>
      <c r="G699" s="234"/>
      <c r="H699" s="237">
        <v>19.440000000000001</v>
      </c>
      <c r="I699" s="238"/>
      <c r="J699" s="234"/>
      <c r="K699" s="234"/>
      <c r="L699" s="239"/>
      <c r="M699" s="240"/>
      <c r="N699" s="241"/>
      <c r="O699" s="241"/>
      <c r="P699" s="241"/>
      <c r="Q699" s="241"/>
      <c r="R699" s="241"/>
      <c r="S699" s="241"/>
      <c r="T699" s="242"/>
      <c r="AT699" s="243" t="s">
        <v>180</v>
      </c>
      <c r="AU699" s="243" t="s">
        <v>83</v>
      </c>
      <c r="AV699" s="14" t="s">
        <v>83</v>
      </c>
      <c r="AW699" s="14" t="s">
        <v>30</v>
      </c>
      <c r="AX699" s="14" t="s">
        <v>73</v>
      </c>
      <c r="AY699" s="243" t="s">
        <v>172</v>
      </c>
    </row>
    <row r="700" spans="1:65" s="13" customFormat="1">
      <c r="B700" s="222"/>
      <c r="C700" s="223"/>
      <c r="D700" s="224" t="s">
        <v>180</v>
      </c>
      <c r="E700" s="225" t="s">
        <v>1</v>
      </c>
      <c r="F700" s="226" t="s">
        <v>447</v>
      </c>
      <c r="G700" s="223"/>
      <c r="H700" s="225" t="s">
        <v>1</v>
      </c>
      <c r="I700" s="227"/>
      <c r="J700" s="223"/>
      <c r="K700" s="223"/>
      <c r="L700" s="228"/>
      <c r="M700" s="229"/>
      <c r="N700" s="230"/>
      <c r="O700" s="230"/>
      <c r="P700" s="230"/>
      <c r="Q700" s="230"/>
      <c r="R700" s="230"/>
      <c r="S700" s="230"/>
      <c r="T700" s="231"/>
      <c r="AT700" s="232" t="s">
        <v>180</v>
      </c>
      <c r="AU700" s="232" t="s">
        <v>83</v>
      </c>
      <c r="AV700" s="13" t="s">
        <v>81</v>
      </c>
      <c r="AW700" s="13" t="s">
        <v>30</v>
      </c>
      <c r="AX700" s="13" t="s">
        <v>73</v>
      </c>
      <c r="AY700" s="232" t="s">
        <v>172</v>
      </c>
    </row>
    <row r="701" spans="1:65" s="14" customFormat="1">
      <c r="B701" s="233"/>
      <c r="C701" s="234"/>
      <c r="D701" s="224" t="s">
        <v>180</v>
      </c>
      <c r="E701" s="235" t="s">
        <v>1</v>
      </c>
      <c r="F701" s="236" t="s">
        <v>619</v>
      </c>
      <c r="G701" s="234"/>
      <c r="H701" s="237">
        <v>7.8</v>
      </c>
      <c r="I701" s="238"/>
      <c r="J701" s="234"/>
      <c r="K701" s="234"/>
      <c r="L701" s="239"/>
      <c r="M701" s="240"/>
      <c r="N701" s="241"/>
      <c r="O701" s="241"/>
      <c r="P701" s="241"/>
      <c r="Q701" s="241"/>
      <c r="R701" s="241"/>
      <c r="S701" s="241"/>
      <c r="T701" s="242"/>
      <c r="AT701" s="243" t="s">
        <v>180</v>
      </c>
      <c r="AU701" s="243" t="s">
        <v>83</v>
      </c>
      <c r="AV701" s="14" t="s">
        <v>83</v>
      </c>
      <c r="AW701" s="14" t="s">
        <v>30</v>
      </c>
      <c r="AX701" s="14" t="s">
        <v>73</v>
      </c>
      <c r="AY701" s="243" t="s">
        <v>172</v>
      </c>
    </row>
    <row r="702" spans="1:65" s="15" customFormat="1">
      <c r="B702" s="244"/>
      <c r="C702" s="245"/>
      <c r="D702" s="224" t="s">
        <v>180</v>
      </c>
      <c r="E702" s="246" t="s">
        <v>1</v>
      </c>
      <c r="F702" s="247" t="s">
        <v>186</v>
      </c>
      <c r="G702" s="245"/>
      <c r="H702" s="248">
        <v>27.240000000000002</v>
      </c>
      <c r="I702" s="249"/>
      <c r="J702" s="245"/>
      <c r="K702" s="245"/>
      <c r="L702" s="250"/>
      <c r="M702" s="251"/>
      <c r="N702" s="252"/>
      <c r="O702" s="252"/>
      <c r="P702" s="252"/>
      <c r="Q702" s="252"/>
      <c r="R702" s="252"/>
      <c r="S702" s="252"/>
      <c r="T702" s="253"/>
      <c r="AT702" s="254" t="s">
        <v>180</v>
      </c>
      <c r="AU702" s="254" t="s">
        <v>83</v>
      </c>
      <c r="AV702" s="15" t="s">
        <v>179</v>
      </c>
      <c r="AW702" s="15" t="s">
        <v>30</v>
      </c>
      <c r="AX702" s="15" t="s">
        <v>81</v>
      </c>
      <c r="AY702" s="254" t="s">
        <v>172</v>
      </c>
    </row>
    <row r="703" spans="1:65" s="2" customFormat="1" ht="21.75" customHeight="1">
      <c r="A703" s="35"/>
      <c r="B703" s="36"/>
      <c r="C703" s="209" t="s">
        <v>953</v>
      </c>
      <c r="D703" s="209" t="s">
        <v>174</v>
      </c>
      <c r="E703" s="210" t="s">
        <v>954</v>
      </c>
      <c r="F703" s="211" t="s">
        <v>955</v>
      </c>
      <c r="G703" s="212" t="s">
        <v>222</v>
      </c>
      <c r="H703" s="213">
        <v>0.65300000000000002</v>
      </c>
      <c r="I703" s="214"/>
      <c r="J703" s="215">
        <f>ROUND(I703*H703,2)</f>
        <v>0</v>
      </c>
      <c r="K703" s="211" t="s">
        <v>178</v>
      </c>
      <c r="L703" s="40"/>
      <c r="M703" s="216" t="s">
        <v>1</v>
      </c>
      <c r="N703" s="217" t="s">
        <v>38</v>
      </c>
      <c r="O703" s="72"/>
      <c r="P703" s="218">
        <f>O703*H703</f>
        <v>0</v>
      </c>
      <c r="Q703" s="218">
        <v>0</v>
      </c>
      <c r="R703" s="218">
        <f>Q703*H703</f>
        <v>0</v>
      </c>
      <c r="S703" s="218">
        <v>0</v>
      </c>
      <c r="T703" s="219">
        <f>S703*H703</f>
        <v>0</v>
      </c>
      <c r="U703" s="35"/>
      <c r="V703" s="35"/>
      <c r="W703" s="35"/>
      <c r="X703" s="35"/>
      <c r="Y703" s="35"/>
      <c r="Z703" s="35"/>
      <c r="AA703" s="35"/>
      <c r="AB703" s="35"/>
      <c r="AC703" s="35"/>
      <c r="AD703" s="35"/>
      <c r="AE703" s="35"/>
      <c r="AR703" s="220" t="s">
        <v>223</v>
      </c>
      <c r="AT703" s="220" t="s">
        <v>174</v>
      </c>
      <c r="AU703" s="220" t="s">
        <v>83</v>
      </c>
      <c r="AY703" s="18" t="s">
        <v>172</v>
      </c>
      <c r="BE703" s="221">
        <f>IF(N703="základní",J703,0)</f>
        <v>0</v>
      </c>
      <c r="BF703" s="221">
        <f>IF(N703="snížená",J703,0)</f>
        <v>0</v>
      </c>
      <c r="BG703" s="221">
        <f>IF(N703="zákl. přenesená",J703,0)</f>
        <v>0</v>
      </c>
      <c r="BH703" s="221">
        <f>IF(N703="sníž. přenesená",J703,0)</f>
        <v>0</v>
      </c>
      <c r="BI703" s="221">
        <f>IF(N703="nulová",J703,0)</f>
        <v>0</v>
      </c>
      <c r="BJ703" s="18" t="s">
        <v>81</v>
      </c>
      <c r="BK703" s="221">
        <f>ROUND(I703*H703,2)</f>
        <v>0</v>
      </c>
      <c r="BL703" s="18" t="s">
        <v>223</v>
      </c>
      <c r="BM703" s="220" t="s">
        <v>956</v>
      </c>
    </row>
    <row r="704" spans="1:65" s="12" customFormat="1" ht="22.9" customHeight="1">
      <c r="B704" s="193"/>
      <c r="C704" s="194"/>
      <c r="D704" s="195" t="s">
        <v>72</v>
      </c>
      <c r="E704" s="207" t="s">
        <v>957</v>
      </c>
      <c r="F704" s="207" t="s">
        <v>958</v>
      </c>
      <c r="G704" s="194"/>
      <c r="H704" s="194"/>
      <c r="I704" s="197"/>
      <c r="J704" s="208">
        <f>BK704</f>
        <v>0</v>
      </c>
      <c r="K704" s="194"/>
      <c r="L704" s="199"/>
      <c r="M704" s="200"/>
      <c r="N704" s="201"/>
      <c r="O704" s="201"/>
      <c r="P704" s="202">
        <f>SUM(P705:P760)</f>
        <v>0</v>
      </c>
      <c r="Q704" s="201"/>
      <c r="R704" s="202">
        <f>SUM(R705:R760)</f>
        <v>0.44982899999999998</v>
      </c>
      <c r="S704" s="201"/>
      <c r="T704" s="203">
        <f>SUM(T705:T760)</f>
        <v>0.2979</v>
      </c>
      <c r="AR704" s="204" t="s">
        <v>83</v>
      </c>
      <c r="AT704" s="205" t="s">
        <v>72</v>
      </c>
      <c r="AU704" s="205" t="s">
        <v>81</v>
      </c>
      <c r="AY704" s="204" t="s">
        <v>172</v>
      </c>
      <c r="BK704" s="206">
        <f>SUM(BK705:BK760)</f>
        <v>0</v>
      </c>
    </row>
    <row r="705" spans="1:65" s="2" customFormat="1" ht="21.75" customHeight="1">
      <c r="A705" s="35"/>
      <c r="B705" s="36"/>
      <c r="C705" s="209" t="s">
        <v>677</v>
      </c>
      <c r="D705" s="209" t="s">
        <v>174</v>
      </c>
      <c r="E705" s="210" t="s">
        <v>959</v>
      </c>
      <c r="F705" s="211" t="s">
        <v>960</v>
      </c>
      <c r="G705" s="212" t="s">
        <v>245</v>
      </c>
      <c r="H705" s="213">
        <v>99.3</v>
      </c>
      <c r="I705" s="214"/>
      <c r="J705" s="215">
        <f>ROUND(I705*H705,2)</f>
        <v>0</v>
      </c>
      <c r="K705" s="211" t="s">
        <v>178</v>
      </c>
      <c r="L705" s="40"/>
      <c r="M705" s="216" t="s">
        <v>1</v>
      </c>
      <c r="N705" s="217" t="s">
        <v>38</v>
      </c>
      <c r="O705" s="72"/>
      <c r="P705" s="218">
        <f>O705*H705</f>
        <v>0</v>
      </c>
      <c r="Q705" s="218">
        <v>0</v>
      </c>
      <c r="R705" s="218">
        <f>Q705*H705</f>
        <v>0</v>
      </c>
      <c r="S705" s="218">
        <v>3.0000000000000001E-3</v>
      </c>
      <c r="T705" s="219">
        <f>S705*H705</f>
        <v>0.2979</v>
      </c>
      <c r="U705" s="35"/>
      <c r="V705" s="35"/>
      <c r="W705" s="35"/>
      <c r="X705" s="35"/>
      <c r="Y705" s="35"/>
      <c r="Z705" s="35"/>
      <c r="AA705" s="35"/>
      <c r="AB705" s="35"/>
      <c r="AC705" s="35"/>
      <c r="AD705" s="35"/>
      <c r="AE705" s="35"/>
      <c r="AR705" s="220" t="s">
        <v>223</v>
      </c>
      <c r="AT705" s="220" t="s">
        <v>174</v>
      </c>
      <c r="AU705" s="220" t="s">
        <v>83</v>
      </c>
      <c r="AY705" s="18" t="s">
        <v>172</v>
      </c>
      <c r="BE705" s="221">
        <f>IF(N705="základní",J705,0)</f>
        <v>0</v>
      </c>
      <c r="BF705" s="221">
        <f>IF(N705="snížená",J705,0)</f>
        <v>0</v>
      </c>
      <c r="BG705" s="221">
        <f>IF(N705="zákl. přenesená",J705,0)</f>
        <v>0</v>
      </c>
      <c r="BH705" s="221">
        <f>IF(N705="sníž. přenesená",J705,0)</f>
        <v>0</v>
      </c>
      <c r="BI705" s="221">
        <f>IF(N705="nulová",J705,0)</f>
        <v>0</v>
      </c>
      <c r="BJ705" s="18" t="s">
        <v>81</v>
      </c>
      <c r="BK705" s="221">
        <f>ROUND(I705*H705,2)</f>
        <v>0</v>
      </c>
      <c r="BL705" s="18" t="s">
        <v>223</v>
      </c>
      <c r="BM705" s="220" t="s">
        <v>961</v>
      </c>
    </row>
    <row r="706" spans="1:65" s="13" customFormat="1">
      <c r="B706" s="222"/>
      <c r="C706" s="223"/>
      <c r="D706" s="224" t="s">
        <v>180</v>
      </c>
      <c r="E706" s="225" t="s">
        <v>1</v>
      </c>
      <c r="F706" s="226" t="s">
        <v>962</v>
      </c>
      <c r="G706" s="223"/>
      <c r="H706" s="225" t="s">
        <v>1</v>
      </c>
      <c r="I706" s="227"/>
      <c r="J706" s="223"/>
      <c r="K706" s="223"/>
      <c r="L706" s="228"/>
      <c r="M706" s="229"/>
      <c r="N706" s="230"/>
      <c r="O706" s="230"/>
      <c r="P706" s="230"/>
      <c r="Q706" s="230"/>
      <c r="R706" s="230"/>
      <c r="S706" s="230"/>
      <c r="T706" s="231"/>
      <c r="AT706" s="232" t="s">
        <v>180</v>
      </c>
      <c r="AU706" s="232" t="s">
        <v>83</v>
      </c>
      <c r="AV706" s="13" t="s">
        <v>81</v>
      </c>
      <c r="AW706" s="13" t="s">
        <v>30</v>
      </c>
      <c r="AX706" s="13" t="s">
        <v>73</v>
      </c>
      <c r="AY706" s="232" t="s">
        <v>172</v>
      </c>
    </row>
    <row r="707" spans="1:65" s="13" customFormat="1">
      <c r="B707" s="222"/>
      <c r="C707" s="223"/>
      <c r="D707" s="224" t="s">
        <v>180</v>
      </c>
      <c r="E707" s="225" t="s">
        <v>1</v>
      </c>
      <c r="F707" s="226" t="s">
        <v>833</v>
      </c>
      <c r="G707" s="223"/>
      <c r="H707" s="225" t="s">
        <v>1</v>
      </c>
      <c r="I707" s="227"/>
      <c r="J707" s="223"/>
      <c r="K707" s="223"/>
      <c r="L707" s="228"/>
      <c r="M707" s="229"/>
      <c r="N707" s="230"/>
      <c r="O707" s="230"/>
      <c r="P707" s="230"/>
      <c r="Q707" s="230"/>
      <c r="R707" s="230"/>
      <c r="S707" s="230"/>
      <c r="T707" s="231"/>
      <c r="AT707" s="232" t="s">
        <v>180</v>
      </c>
      <c r="AU707" s="232" t="s">
        <v>83</v>
      </c>
      <c r="AV707" s="13" t="s">
        <v>81</v>
      </c>
      <c r="AW707" s="13" t="s">
        <v>30</v>
      </c>
      <c r="AX707" s="13" t="s">
        <v>73</v>
      </c>
      <c r="AY707" s="232" t="s">
        <v>172</v>
      </c>
    </row>
    <row r="708" spans="1:65" s="13" customFormat="1">
      <c r="B708" s="222"/>
      <c r="C708" s="223"/>
      <c r="D708" s="224" t="s">
        <v>180</v>
      </c>
      <c r="E708" s="225" t="s">
        <v>1</v>
      </c>
      <c r="F708" s="226" t="s">
        <v>963</v>
      </c>
      <c r="G708" s="223"/>
      <c r="H708" s="225" t="s">
        <v>1</v>
      </c>
      <c r="I708" s="227"/>
      <c r="J708" s="223"/>
      <c r="K708" s="223"/>
      <c r="L708" s="228"/>
      <c r="M708" s="229"/>
      <c r="N708" s="230"/>
      <c r="O708" s="230"/>
      <c r="P708" s="230"/>
      <c r="Q708" s="230"/>
      <c r="R708" s="230"/>
      <c r="S708" s="230"/>
      <c r="T708" s="231"/>
      <c r="AT708" s="232" t="s">
        <v>180</v>
      </c>
      <c r="AU708" s="232" t="s">
        <v>83</v>
      </c>
      <c r="AV708" s="13" t="s">
        <v>81</v>
      </c>
      <c r="AW708" s="13" t="s">
        <v>30</v>
      </c>
      <c r="AX708" s="13" t="s">
        <v>73</v>
      </c>
      <c r="AY708" s="232" t="s">
        <v>172</v>
      </c>
    </row>
    <row r="709" spans="1:65" s="13" customFormat="1">
      <c r="B709" s="222"/>
      <c r="C709" s="223"/>
      <c r="D709" s="224" t="s">
        <v>180</v>
      </c>
      <c r="E709" s="225" t="s">
        <v>1</v>
      </c>
      <c r="F709" s="226" t="s">
        <v>490</v>
      </c>
      <c r="G709" s="223"/>
      <c r="H709" s="225" t="s">
        <v>1</v>
      </c>
      <c r="I709" s="227"/>
      <c r="J709" s="223"/>
      <c r="K709" s="223"/>
      <c r="L709" s="228"/>
      <c r="M709" s="229"/>
      <c r="N709" s="230"/>
      <c r="O709" s="230"/>
      <c r="P709" s="230"/>
      <c r="Q709" s="230"/>
      <c r="R709" s="230"/>
      <c r="S709" s="230"/>
      <c r="T709" s="231"/>
      <c r="AT709" s="232" t="s">
        <v>180</v>
      </c>
      <c r="AU709" s="232" t="s">
        <v>83</v>
      </c>
      <c r="AV709" s="13" t="s">
        <v>81</v>
      </c>
      <c r="AW709" s="13" t="s">
        <v>30</v>
      </c>
      <c r="AX709" s="13" t="s">
        <v>73</v>
      </c>
      <c r="AY709" s="232" t="s">
        <v>172</v>
      </c>
    </row>
    <row r="710" spans="1:65" s="14" customFormat="1">
      <c r="B710" s="233"/>
      <c r="C710" s="234"/>
      <c r="D710" s="224" t="s">
        <v>180</v>
      </c>
      <c r="E710" s="235" t="s">
        <v>1</v>
      </c>
      <c r="F710" s="236" t="s">
        <v>493</v>
      </c>
      <c r="G710" s="234"/>
      <c r="H710" s="237">
        <v>4.9400000000000004</v>
      </c>
      <c r="I710" s="238"/>
      <c r="J710" s="234"/>
      <c r="K710" s="234"/>
      <c r="L710" s="239"/>
      <c r="M710" s="240"/>
      <c r="N710" s="241"/>
      <c r="O710" s="241"/>
      <c r="P710" s="241"/>
      <c r="Q710" s="241"/>
      <c r="R710" s="241"/>
      <c r="S710" s="241"/>
      <c r="T710" s="242"/>
      <c r="AT710" s="243" t="s">
        <v>180</v>
      </c>
      <c r="AU710" s="243" t="s">
        <v>83</v>
      </c>
      <c r="AV710" s="14" t="s">
        <v>83</v>
      </c>
      <c r="AW710" s="14" t="s">
        <v>30</v>
      </c>
      <c r="AX710" s="14" t="s">
        <v>73</v>
      </c>
      <c r="AY710" s="243" t="s">
        <v>172</v>
      </c>
    </row>
    <row r="711" spans="1:65" s="14" customFormat="1">
      <c r="B711" s="233"/>
      <c r="C711" s="234"/>
      <c r="D711" s="224" t="s">
        <v>180</v>
      </c>
      <c r="E711" s="235" t="s">
        <v>1</v>
      </c>
      <c r="F711" s="236" t="s">
        <v>494</v>
      </c>
      <c r="G711" s="234"/>
      <c r="H711" s="237">
        <v>11.03</v>
      </c>
      <c r="I711" s="238"/>
      <c r="J711" s="234"/>
      <c r="K711" s="234"/>
      <c r="L711" s="239"/>
      <c r="M711" s="240"/>
      <c r="N711" s="241"/>
      <c r="O711" s="241"/>
      <c r="P711" s="241"/>
      <c r="Q711" s="241"/>
      <c r="R711" s="241"/>
      <c r="S711" s="241"/>
      <c r="T711" s="242"/>
      <c r="AT711" s="243" t="s">
        <v>180</v>
      </c>
      <c r="AU711" s="243" t="s">
        <v>83</v>
      </c>
      <c r="AV711" s="14" t="s">
        <v>83</v>
      </c>
      <c r="AW711" s="14" t="s">
        <v>30</v>
      </c>
      <c r="AX711" s="14" t="s">
        <v>73</v>
      </c>
      <c r="AY711" s="243" t="s">
        <v>172</v>
      </c>
    </row>
    <row r="712" spans="1:65" s="14" customFormat="1">
      <c r="B712" s="233"/>
      <c r="C712" s="234"/>
      <c r="D712" s="224" t="s">
        <v>180</v>
      </c>
      <c r="E712" s="235" t="s">
        <v>1</v>
      </c>
      <c r="F712" s="236" t="s">
        <v>495</v>
      </c>
      <c r="G712" s="234"/>
      <c r="H712" s="237">
        <v>4.2</v>
      </c>
      <c r="I712" s="238"/>
      <c r="J712" s="234"/>
      <c r="K712" s="234"/>
      <c r="L712" s="239"/>
      <c r="M712" s="240"/>
      <c r="N712" s="241"/>
      <c r="O712" s="241"/>
      <c r="P712" s="241"/>
      <c r="Q712" s="241"/>
      <c r="R712" s="241"/>
      <c r="S712" s="241"/>
      <c r="T712" s="242"/>
      <c r="AT712" s="243" t="s">
        <v>180</v>
      </c>
      <c r="AU712" s="243" t="s">
        <v>83</v>
      </c>
      <c r="AV712" s="14" t="s">
        <v>83</v>
      </c>
      <c r="AW712" s="14" t="s">
        <v>30</v>
      </c>
      <c r="AX712" s="14" t="s">
        <v>73</v>
      </c>
      <c r="AY712" s="243" t="s">
        <v>172</v>
      </c>
    </row>
    <row r="713" spans="1:65" s="14" customFormat="1">
      <c r="B713" s="233"/>
      <c r="C713" s="234"/>
      <c r="D713" s="224" t="s">
        <v>180</v>
      </c>
      <c r="E713" s="235" t="s">
        <v>1</v>
      </c>
      <c r="F713" s="236" t="s">
        <v>496</v>
      </c>
      <c r="G713" s="234"/>
      <c r="H713" s="237">
        <v>9.51</v>
      </c>
      <c r="I713" s="238"/>
      <c r="J713" s="234"/>
      <c r="K713" s="234"/>
      <c r="L713" s="239"/>
      <c r="M713" s="240"/>
      <c r="N713" s="241"/>
      <c r="O713" s="241"/>
      <c r="P713" s="241"/>
      <c r="Q713" s="241"/>
      <c r="R713" s="241"/>
      <c r="S713" s="241"/>
      <c r="T713" s="242"/>
      <c r="AT713" s="243" t="s">
        <v>180</v>
      </c>
      <c r="AU713" s="243" t="s">
        <v>83</v>
      </c>
      <c r="AV713" s="14" t="s">
        <v>83</v>
      </c>
      <c r="AW713" s="14" t="s">
        <v>30</v>
      </c>
      <c r="AX713" s="14" t="s">
        <v>73</v>
      </c>
      <c r="AY713" s="243" t="s">
        <v>172</v>
      </c>
    </row>
    <row r="714" spans="1:65" s="14" customFormat="1">
      <c r="B714" s="233"/>
      <c r="C714" s="234"/>
      <c r="D714" s="224" t="s">
        <v>180</v>
      </c>
      <c r="E714" s="235" t="s">
        <v>1</v>
      </c>
      <c r="F714" s="236" t="s">
        <v>503</v>
      </c>
      <c r="G714" s="234"/>
      <c r="H714" s="237">
        <v>35.04</v>
      </c>
      <c r="I714" s="238"/>
      <c r="J714" s="234"/>
      <c r="K714" s="234"/>
      <c r="L714" s="239"/>
      <c r="M714" s="240"/>
      <c r="N714" s="241"/>
      <c r="O714" s="241"/>
      <c r="P714" s="241"/>
      <c r="Q714" s="241"/>
      <c r="R714" s="241"/>
      <c r="S714" s="241"/>
      <c r="T714" s="242"/>
      <c r="AT714" s="243" t="s">
        <v>180</v>
      </c>
      <c r="AU714" s="243" t="s">
        <v>83</v>
      </c>
      <c r="AV714" s="14" t="s">
        <v>83</v>
      </c>
      <c r="AW714" s="14" t="s">
        <v>30</v>
      </c>
      <c r="AX714" s="14" t="s">
        <v>73</v>
      </c>
      <c r="AY714" s="243" t="s">
        <v>172</v>
      </c>
    </row>
    <row r="715" spans="1:65" s="13" customFormat="1">
      <c r="B715" s="222"/>
      <c r="C715" s="223"/>
      <c r="D715" s="224" t="s">
        <v>180</v>
      </c>
      <c r="E715" s="225" t="s">
        <v>1</v>
      </c>
      <c r="F715" s="226" t="s">
        <v>505</v>
      </c>
      <c r="G715" s="223"/>
      <c r="H715" s="225" t="s">
        <v>1</v>
      </c>
      <c r="I715" s="227"/>
      <c r="J715" s="223"/>
      <c r="K715" s="223"/>
      <c r="L715" s="228"/>
      <c r="M715" s="229"/>
      <c r="N715" s="230"/>
      <c r="O715" s="230"/>
      <c r="P715" s="230"/>
      <c r="Q715" s="230"/>
      <c r="R715" s="230"/>
      <c r="S715" s="230"/>
      <c r="T715" s="231"/>
      <c r="AT715" s="232" t="s">
        <v>180</v>
      </c>
      <c r="AU715" s="232" t="s">
        <v>83</v>
      </c>
      <c r="AV715" s="13" t="s">
        <v>81</v>
      </c>
      <c r="AW715" s="13" t="s">
        <v>30</v>
      </c>
      <c r="AX715" s="13" t="s">
        <v>73</v>
      </c>
      <c r="AY715" s="232" t="s">
        <v>172</v>
      </c>
    </row>
    <row r="716" spans="1:65" s="14" customFormat="1">
      <c r="B716" s="233"/>
      <c r="C716" s="234"/>
      <c r="D716" s="224" t="s">
        <v>180</v>
      </c>
      <c r="E716" s="235" t="s">
        <v>1</v>
      </c>
      <c r="F716" s="236" t="s">
        <v>508</v>
      </c>
      <c r="G716" s="234"/>
      <c r="H716" s="237">
        <v>34.58</v>
      </c>
      <c r="I716" s="238"/>
      <c r="J716" s="234"/>
      <c r="K716" s="234"/>
      <c r="L716" s="239"/>
      <c r="M716" s="240"/>
      <c r="N716" s="241"/>
      <c r="O716" s="241"/>
      <c r="P716" s="241"/>
      <c r="Q716" s="241"/>
      <c r="R716" s="241"/>
      <c r="S716" s="241"/>
      <c r="T716" s="242"/>
      <c r="AT716" s="243" t="s">
        <v>180</v>
      </c>
      <c r="AU716" s="243" t="s">
        <v>83</v>
      </c>
      <c r="AV716" s="14" t="s">
        <v>83</v>
      </c>
      <c r="AW716" s="14" t="s">
        <v>30</v>
      </c>
      <c r="AX716" s="14" t="s">
        <v>73</v>
      </c>
      <c r="AY716" s="243" t="s">
        <v>172</v>
      </c>
    </row>
    <row r="717" spans="1:65" s="15" customFormat="1">
      <c r="B717" s="244"/>
      <c r="C717" s="245"/>
      <c r="D717" s="224" t="s">
        <v>180</v>
      </c>
      <c r="E717" s="246" t="s">
        <v>1</v>
      </c>
      <c r="F717" s="247" t="s">
        <v>186</v>
      </c>
      <c r="G717" s="245"/>
      <c r="H717" s="248">
        <v>99.3</v>
      </c>
      <c r="I717" s="249"/>
      <c r="J717" s="245"/>
      <c r="K717" s="245"/>
      <c r="L717" s="250"/>
      <c r="M717" s="251"/>
      <c r="N717" s="252"/>
      <c r="O717" s="252"/>
      <c r="P717" s="252"/>
      <c r="Q717" s="252"/>
      <c r="R717" s="252"/>
      <c r="S717" s="252"/>
      <c r="T717" s="253"/>
      <c r="AT717" s="254" t="s">
        <v>180</v>
      </c>
      <c r="AU717" s="254" t="s">
        <v>83</v>
      </c>
      <c r="AV717" s="15" t="s">
        <v>179</v>
      </c>
      <c r="AW717" s="15" t="s">
        <v>30</v>
      </c>
      <c r="AX717" s="15" t="s">
        <v>81</v>
      </c>
      <c r="AY717" s="254" t="s">
        <v>172</v>
      </c>
    </row>
    <row r="718" spans="1:65" s="2" customFormat="1" ht="21.75" customHeight="1">
      <c r="A718" s="35"/>
      <c r="B718" s="36"/>
      <c r="C718" s="209" t="s">
        <v>964</v>
      </c>
      <c r="D718" s="209" t="s">
        <v>174</v>
      </c>
      <c r="E718" s="210" t="s">
        <v>965</v>
      </c>
      <c r="F718" s="211" t="s">
        <v>966</v>
      </c>
      <c r="G718" s="212" t="s">
        <v>245</v>
      </c>
      <c r="H718" s="213">
        <v>99.3</v>
      </c>
      <c r="I718" s="214"/>
      <c r="J718" s="215">
        <f>ROUND(I718*H718,2)</f>
        <v>0</v>
      </c>
      <c r="K718" s="211" t="s">
        <v>178</v>
      </c>
      <c r="L718" s="40"/>
      <c r="M718" s="216" t="s">
        <v>1</v>
      </c>
      <c r="N718" s="217" t="s">
        <v>38</v>
      </c>
      <c r="O718" s="72"/>
      <c r="P718" s="218">
        <f>O718*H718</f>
        <v>0</v>
      </c>
      <c r="Q718" s="218">
        <v>3.0000000000000001E-5</v>
      </c>
      <c r="R718" s="218">
        <f>Q718*H718</f>
        <v>2.9789999999999999E-3</v>
      </c>
      <c r="S718" s="218">
        <v>0</v>
      </c>
      <c r="T718" s="219">
        <f>S718*H718</f>
        <v>0</v>
      </c>
      <c r="U718" s="35"/>
      <c r="V718" s="35"/>
      <c r="W718" s="35"/>
      <c r="X718" s="35"/>
      <c r="Y718" s="35"/>
      <c r="Z718" s="35"/>
      <c r="AA718" s="35"/>
      <c r="AB718" s="35"/>
      <c r="AC718" s="35"/>
      <c r="AD718" s="35"/>
      <c r="AE718" s="35"/>
      <c r="AR718" s="220" t="s">
        <v>223</v>
      </c>
      <c r="AT718" s="220" t="s">
        <v>174</v>
      </c>
      <c r="AU718" s="220" t="s">
        <v>83</v>
      </c>
      <c r="AY718" s="18" t="s">
        <v>172</v>
      </c>
      <c r="BE718" s="221">
        <f>IF(N718="základní",J718,0)</f>
        <v>0</v>
      </c>
      <c r="BF718" s="221">
        <f>IF(N718="snížená",J718,0)</f>
        <v>0</v>
      </c>
      <c r="BG718" s="221">
        <f>IF(N718="zákl. přenesená",J718,0)</f>
        <v>0</v>
      </c>
      <c r="BH718" s="221">
        <f>IF(N718="sníž. přenesená",J718,0)</f>
        <v>0</v>
      </c>
      <c r="BI718" s="221">
        <f>IF(N718="nulová",J718,0)</f>
        <v>0</v>
      </c>
      <c r="BJ718" s="18" t="s">
        <v>81</v>
      </c>
      <c r="BK718" s="221">
        <f>ROUND(I718*H718,2)</f>
        <v>0</v>
      </c>
      <c r="BL718" s="18" t="s">
        <v>223</v>
      </c>
      <c r="BM718" s="220" t="s">
        <v>967</v>
      </c>
    </row>
    <row r="719" spans="1:65" s="2" customFormat="1" ht="21.75" customHeight="1">
      <c r="A719" s="35"/>
      <c r="B719" s="36"/>
      <c r="C719" s="209" t="s">
        <v>681</v>
      </c>
      <c r="D719" s="209" t="s">
        <v>174</v>
      </c>
      <c r="E719" s="210" t="s">
        <v>968</v>
      </c>
      <c r="F719" s="211" t="s">
        <v>969</v>
      </c>
      <c r="G719" s="212" t="s">
        <v>245</v>
      </c>
      <c r="H719" s="213">
        <v>99.3</v>
      </c>
      <c r="I719" s="214"/>
      <c r="J719" s="215">
        <f>ROUND(I719*H719,2)</f>
        <v>0</v>
      </c>
      <c r="K719" s="211" t="s">
        <v>1</v>
      </c>
      <c r="L719" s="40"/>
      <c r="M719" s="216" t="s">
        <v>1</v>
      </c>
      <c r="N719" s="217" t="s">
        <v>38</v>
      </c>
      <c r="O719" s="72"/>
      <c r="P719" s="218">
        <f>O719*H719</f>
        <v>0</v>
      </c>
      <c r="Q719" s="218">
        <v>0</v>
      </c>
      <c r="R719" s="218">
        <f>Q719*H719</f>
        <v>0</v>
      </c>
      <c r="S719" s="218">
        <v>0</v>
      </c>
      <c r="T719" s="219">
        <f>S719*H719</f>
        <v>0</v>
      </c>
      <c r="U719" s="35"/>
      <c r="V719" s="35"/>
      <c r="W719" s="35"/>
      <c r="X719" s="35"/>
      <c r="Y719" s="35"/>
      <c r="Z719" s="35"/>
      <c r="AA719" s="35"/>
      <c r="AB719" s="35"/>
      <c r="AC719" s="35"/>
      <c r="AD719" s="35"/>
      <c r="AE719" s="35"/>
      <c r="AR719" s="220" t="s">
        <v>223</v>
      </c>
      <c r="AT719" s="220" t="s">
        <v>174</v>
      </c>
      <c r="AU719" s="220" t="s">
        <v>83</v>
      </c>
      <c r="AY719" s="18" t="s">
        <v>172</v>
      </c>
      <c r="BE719" s="221">
        <f>IF(N719="základní",J719,0)</f>
        <v>0</v>
      </c>
      <c r="BF719" s="221">
        <f>IF(N719="snížená",J719,0)</f>
        <v>0</v>
      </c>
      <c r="BG719" s="221">
        <f>IF(N719="zákl. přenesená",J719,0)</f>
        <v>0</v>
      </c>
      <c r="BH719" s="221">
        <f>IF(N719="sníž. přenesená",J719,0)</f>
        <v>0</v>
      </c>
      <c r="BI719" s="221">
        <f>IF(N719="nulová",J719,0)</f>
        <v>0</v>
      </c>
      <c r="BJ719" s="18" t="s">
        <v>81</v>
      </c>
      <c r="BK719" s="221">
        <f>ROUND(I719*H719,2)</f>
        <v>0</v>
      </c>
      <c r="BL719" s="18" t="s">
        <v>223</v>
      </c>
      <c r="BM719" s="220" t="s">
        <v>970</v>
      </c>
    </row>
    <row r="720" spans="1:65" s="13" customFormat="1">
      <c r="B720" s="222"/>
      <c r="C720" s="223"/>
      <c r="D720" s="224" t="s">
        <v>180</v>
      </c>
      <c r="E720" s="225" t="s">
        <v>1</v>
      </c>
      <c r="F720" s="226" t="s">
        <v>833</v>
      </c>
      <c r="G720" s="223"/>
      <c r="H720" s="225" t="s">
        <v>1</v>
      </c>
      <c r="I720" s="227"/>
      <c r="J720" s="223"/>
      <c r="K720" s="223"/>
      <c r="L720" s="228"/>
      <c r="M720" s="229"/>
      <c r="N720" s="230"/>
      <c r="O720" s="230"/>
      <c r="P720" s="230"/>
      <c r="Q720" s="230"/>
      <c r="R720" s="230"/>
      <c r="S720" s="230"/>
      <c r="T720" s="231"/>
      <c r="AT720" s="232" t="s">
        <v>180</v>
      </c>
      <c r="AU720" s="232" t="s">
        <v>83</v>
      </c>
      <c r="AV720" s="13" t="s">
        <v>81</v>
      </c>
      <c r="AW720" s="13" t="s">
        <v>30</v>
      </c>
      <c r="AX720" s="13" t="s">
        <v>73</v>
      </c>
      <c r="AY720" s="232" t="s">
        <v>172</v>
      </c>
    </row>
    <row r="721" spans="1:65" s="13" customFormat="1">
      <c r="B721" s="222"/>
      <c r="C721" s="223"/>
      <c r="D721" s="224" t="s">
        <v>180</v>
      </c>
      <c r="E721" s="225" t="s">
        <v>1</v>
      </c>
      <c r="F721" s="226" t="s">
        <v>963</v>
      </c>
      <c r="G721" s="223"/>
      <c r="H721" s="225" t="s">
        <v>1</v>
      </c>
      <c r="I721" s="227"/>
      <c r="J721" s="223"/>
      <c r="K721" s="223"/>
      <c r="L721" s="228"/>
      <c r="M721" s="229"/>
      <c r="N721" s="230"/>
      <c r="O721" s="230"/>
      <c r="P721" s="230"/>
      <c r="Q721" s="230"/>
      <c r="R721" s="230"/>
      <c r="S721" s="230"/>
      <c r="T721" s="231"/>
      <c r="AT721" s="232" t="s">
        <v>180</v>
      </c>
      <c r="AU721" s="232" t="s">
        <v>83</v>
      </c>
      <c r="AV721" s="13" t="s">
        <v>81</v>
      </c>
      <c r="AW721" s="13" t="s">
        <v>30</v>
      </c>
      <c r="AX721" s="13" t="s">
        <v>73</v>
      </c>
      <c r="AY721" s="232" t="s">
        <v>172</v>
      </c>
    </row>
    <row r="722" spans="1:65" s="13" customFormat="1">
      <c r="B722" s="222"/>
      <c r="C722" s="223"/>
      <c r="D722" s="224" t="s">
        <v>180</v>
      </c>
      <c r="E722" s="225" t="s">
        <v>1</v>
      </c>
      <c r="F722" s="226" t="s">
        <v>490</v>
      </c>
      <c r="G722" s="223"/>
      <c r="H722" s="225" t="s">
        <v>1</v>
      </c>
      <c r="I722" s="227"/>
      <c r="J722" s="223"/>
      <c r="K722" s="223"/>
      <c r="L722" s="228"/>
      <c r="M722" s="229"/>
      <c r="N722" s="230"/>
      <c r="O722" s="230"/>
      <c r="P722" s="230"/>
      <c r="Q722" s="230"/>
      <c r="R722" s="230"/>
      <c r="S722" s="230"/>
      <c r="T722" s="231"/>
      <c r="AT722" s="232" t="s">
        <v>180</v>
      </c>
      <c r="AU722" s="232" t="s">
        <v>83</v>
      </c>
      <c r="AV722" s="13" t="s">
        <v>81</v>
      </c>
      <c r="AW722" s="13" t="s">
        <v>30</v>
      </c>
      <c r="AX722" s="13" t="s">
        <v>73</v>
      </c>
      <c r="AY722" s="232" t="s">
        <v>172</v>
      </c>
    </row>
    <row r="723" spans="1:65" s="14" customFormat="1">
      <c r="B723" s="233"/>
      <c r="C723" s="234"/>
      <c r="D723" s="224" t="s">
        <v>180</v>
      </c>
      <c r="E723" s="235" t="s">
        <v>1</v>
      </c>
      <c r="F723" s="236" t="s">
        <v>493</v>
      </c>
      <c r="G723" s="234"/>
      <c r="H723" s="237">
        <v>4.9400000000000004</v>
      </c>
      <c r="I723" s="238"/>
      <c r="J723" s="234"/>
      <c r="K723" s="234"/>
      <c r="L723" s="239"/>
      <c r="M723" s="240"/>
      <c r="N723" s="241"/>
      <c r="O723" s="241"/>
      <c r="P723" s="241"/>
      <c r="Q723" s="241"/>
      <c r="R723" s="241"/>
      <c r="S723" s="241"/>
      <c r="T723" s="242"/>
      <c r="AT723" s="243" t="s">
        <v>180</v>
      </c>
      <c r="AU723" s="243" t="s">
        <v>83</v>
      </c>
      <c r="AV723" s="14" t="s">
        <v>83</v>
      </c>
      <c r="AW723" s="14" t="s">
        <v>30</v>
      </c>
      <c r="AX723" s="14" t="s">
        <v>73</v>
      </c>
      <c r="AY723" s="243" t="s">
        <v>172</v>
      </c>
    </row>
    <row r="724" spans="1:65" s="14" customFormat="1">
      <c r="B724" s="233"/>
      <c r="C724" s="234"/>
      <c r="D724" s="224" t="s">
        <v>180</v>
      </c>
      <c r="E724" s="235" t="s">
        <v>1</v>
      </c>
      <c r="F724" s="236" t="s">
        <v>494</v>
      </c>
      <c r="G724" s="234"/>
      <c r="H724" s="237">
        <v>11.03</v>
      </c>
      <c r="I724" s="238"/>
      <c r="J724" s="234"/>
      <c r="K724" s="234"/>
      <c r="L724" s="239"/>
      <c r="M724" s="240"/>
      <c r="N724" s="241"/>
      <c r="O724" s="241"/>
      <c r="P724" s="241"/>
      <c r="Q724" s="241"/>
      <c r="R724" s="241"/>
      <c r="S724" s="241"/>
      <c r="T724" s="242"/>
      <c r="AT724" s="243" t="s">
        <v>180</v>
      </c>
      <c r="AU724" s="243" t="s">
        <v>83</v>
      </c>
      <c r="AV724" s="14" t="s">
        <v>83</v>
      </c>
      <c r="AW724" s="14" t="s">
        <v>30</v>
      </c>
      <c r="AX724" s="14" t="s">
        <v>73</v>
      </c>
      <c r="AY724" s="243" t="s">
        <v>172</v>
      </c>
    </row>
    <row r="725" spans="1:65" s="14" customFormat="1">
      <c r="B725" s="233"/>
      <c r="C725" s="234"/>
      <c r="D725" s="224" t="s">
        <v>180</v>
      </c>
      <c r="E725" s="235" t="s">
        <v>1</v>
      </c>
      <c r="F725" s="236" t="s">
        <v>495</v>
      </c>
      <c r="G725" s="234"/>
      <c r="H725" s="237">
        <v>4.2</v>
      </c>
      <c r="I725" s="238"/>
      <c r="J725" s="234"/>
      <c r="K725" s="234"/>
      <c r="L725" s="239"/>
      <c r="M725" s="240"/>
      <c r="N725" s="241"/>
      <c r="O725" s="241"/>
      <c r="P725" s="241"/>
      <c r="Q725" s="241"/>
      <c r="R725" s="241"/>
      <c r="S725" s="241"/>
      <c r="T725" s="242"/>
      <c r="AT725" s="243" t="s">
        <v>180</v>
      </c>
      <c r="AU725" s="243" t="s">
        <v>83</v>
      </c>
      <c r="AV725" s="14" t="s">
        <v>83</v>
      </c>
      <c r="AW725" s="14" t="s">
        <v>30</v>
      </c>
      <c r="AX725" s="14" t="s">
        <v>73</v>
      </c>
      <c r="AY725" s="243" t="s">
        <v>172</v>
      </c>
    </row>
    <row r="726" spans="1:65" s="14" customFormat="1">
      <c r="B726" s="233"/>
      <c r="C726" s="234"/>
      <c r="D726" s="224" t="s">
        <v>180</v>
      </c>
      <c r="E726" s="235" t="s">
        <v>1</v>
      </c>
      <c r="F726" s="236" t="s">
        <v>496</v>
      </c>
      <c r="G726" s="234"/>
      <c r="H726" s="237">
        <v>9.51</v>
      </c>
      <c r="I726" s="238"/>
      <c r="J726" s="234"/>
      <c r="K726" s="234"/>
      <c r="L726" s="239"/>
      <c r="M726" s="240"/>
      <c r="N726" s="241"/>
      <c r="O726" s="241"/>
      <c r="P726" s="241"/>
      <c r="Q726" s="241"/>
      <c r="R726" s="241"/>
      <c r="S726" s="241"/>
      <c r="T726" s="242"/>
      <c r="AT726" s="243" t="s">
        <v>180</v>
      </c>
      <c r="AU726" s="243" t="s">
        <v>83</v>
      </c>
      <c r="AV726" s="14" t="s">
        <v>83</v>
      </c>
      <c r="AW726" s="14" t="s">
        <v>30</v>
      </c>
      <c r="AX726" s="14" t="s">
        <v>73</v>
      </c>
      <c r="AY726" s="243" t="s">
        <v>172</v>
      </c>
    </row>
    <row r="727" spans="1:65" s="14" customFormat="1">
      <c r="B727" s="233"/>
      <c r="C727" s="234"/>
      <c r="D727" s="224" t="s">
        <v>180</v>
      </c>
      <c r="E727" s="235" t="s">
        <v>1</v>
      </c>
      <c r="F727" s="236" t="s">
        <v>503</v>
      </c>
      <c r="G727" s="234"/>
      <c r="H727" s="237">
        <v>35.04</v>
      </c>
      <c r="I727" s="238"/>
      <c r="J727" s="234"/>
      <c r="K727" s="234"/>
      <c r="L727" s="239"/>
      <c r="M727" s="240"/>
      <c r="N727" s="241"/>
      <c r="O727" s="241"/>
      <c r="P727" s="241"/>
      <c r="Q727" s="241"/>
      <c r="R727" s="241"/>
      <c r="S727" s="241"/>
      <c r="T727" s="242"/>
      <c r="AT727" s="243" t="s">
        <v>180</v>
      </c>
      <c r="AU727" s="243" t="s">
        <v>83</v>
      </c>
      <c r="AV727" s="14" t="s">
        <v>83</v>
      </c>
      <c r="AW727" s="14" t="s">
        <v>30</v>
      </c>
      <c r="AX727" s="14" t="s">
        <v>73</v>
      </c>
      <c r="AY727" s="243" t="s">
        <v>172</v>
      </c>
    </row>
    <row r="728" spans="1:65" s="13" customFormat="1">
      <c r="B728" s="222"/>
      <c r="C728" s="223"/>
      <c r="D728" s="224" t="s">
        <v>180</v>
      </c>
      <c r="E728" s="225" t="s">
        <v>1</v>
      </c>
      <c r="F728" s="226" t="s">
        <v>505</v>
      </c>
      <c r="G728" s="223"/>
      <c r="H728" s="225" t="s">
        <v>1</v>
      </c>
      <c r="I728" s="227"/>
      <c r="J728" s="223"/>
      <c r="K728" s="223"/>
      <c r="L728" s="228"/>
      <c r="M728" s="229"/>
      <c r="N728" s="230"/>
      <c r="O728" s="230"/>
      <c r="P728" s="230"/>
      <c r="Q728" s="230"/>
      <c r="R728" s="230"/>
      <c r="S728" s="230"/>
      <c r="T728" s="231"/>
      <c r="AT728" s="232" t="s">
        <v>180</v>
      </c>
      <c r="AU728" s="232" t="s">
        <v>83</v>
      </c>
      <c r="AV728" s="13" t="s">
        <v>81</v>
      </c>
      <c r="AW728" s="13" t="s">
        <v>30</v>
      </c>
      <c r="AX728" s="13" t="s">
        <v>73</v>
      </c>
      <c r="AY728" s="232" t="s">
        <v>172</v>
      </c>
    </row>
    <row r="729" spans="1:65" s="14" customFormat="1">
      <c r="B729" s="233"/>
      <c r="C729" s="234"/>
      <c r="D729" s="224" t="s">
        <v>180</v>
      </c>
      <c r="E729" s="235" t="s">
        <v>1</v>
      </c>
      <c r="F729" s="236" t="s">
        <v>508</v>
      </c>
      <c r="G729" s="234"/>
      <c r="H729" s="237">
        <v>34.58</v>
      </c>
      <c r="I729" s="238"/>
      <c r="J729" s="234"/>
      <c r="K729" s="234"/>
      <c r="L729" s="239"/>
      <c r="M729" s="240"/>
      <c r="N729" s="241"/>
      <c r="O729" s="241"/>
      <c r="P729" s="241"/>
      <c r="Q729" s="241"/>
      <c r="R729" s="241"/>
      <c r="S729" s="241"/>
      <c r="T729" s="242"/>
      <c r="AT729" s="243" t="s">
        <v>180</v>
      </c>
      <c r="AU729" s="243" t="s">
        <v>83</v>
      </c>
      <c r="AV729" s="14" t="s">
        <v>83</v>
      </c>
      <c r="AW729" s="14" t="s">
        <v>30</v>
      </c>
      <c r="AX729" s="14" t="s">
        <v>73</v>
      </c>
      <c r="AY729" s="243" t="s">
        <v>172</v>
      </c>
    </row>
    <row r="730" spans="1:65" s="15" customFormat="1">
      <c r="B730" s="244"/>
      <c r="C730" s="245"/>
      <c r="D730" s="224" t="s">
        <v>180</v>
      </c>
      <c r="E730" s="246" t="s">
        <v>1</v>
      </c>
      <c r="F730" s="247" t="s">
        <v>186</v>
      </c>
      <c r="G730" s="245"/>
      <c r="H730" s="248">
        <v>99.3</v>
      </c>
      <c r="I730" s="249"/>
      <c r="J730" s="245"/>
      <c r="K730" s="245"/>
      <c r="L730" s="250"/>
      <c r="M730" s="251"/>
      <c r="N730" s="252"/>
      <c r="O730" s="252"/>
      <c r="P730" s="252"/>
      <c r="Q730" s="252"/>
      <c r="R730" s="252"/>
      <c r="S730" s="252"/>
      <c r="T730" s="253"/>
      <c r="AT730" s="254" t="s">
        <v>180</v>
      </c>
      <c r="AU730" s="254" t="s">
        <v>83</v>
      </c>
      <c r="AV730" s="15" t="s">
        <v>179</v>
      </c>
      <c r="AW730" s="15" t="s">
        <v>30</v>
      </c>
      <c r="AX730" s="15" t="s">
        <v>81</v>
      </c>
      <c r="AY730" s="254" t="s">
        <v>172</v>
      </c>
    </row>
    <row r="731" spans="1:65" s="2" customFormat="1" ht="21.75" customHeight="1">
      <c r="A731" s="35"/>
      <c r="B731" s="36"/>
      <c r="C731" s="209" t="s">
        <v>971</v>
      </c>
      <c r="D731" s="209" t="s">
        <v>174</v>
      </c>
      <c r="E731" s="210" t="s">
        <v>972</v>
      </c>
      <c r="F731" s="211" t="s">
        <v>973</v>
      </c>
      <c r="G731" s="212" t="s">
        <v>245</v>
      </c>
      <c r="H731" s="213">
        <v>99.3</v>
      </c>
      <c r="I731" s="214"/>
      <c r="J731" s="215">
        <f>ROUND(I731*H731,2)</f>
        <v>0</v>
      </c>
      <c r="K731" s="211" t="s">
        <v>178</v>
      </c>
      <c r="L731" s="40"/>
      <c r="M731" s="216" t="s">
        <v>1</v>
      </c>
      <c r="N731" s="217" t="s">
        <v>38</v>
      </c>
      <c r="O731" s="72"/>
      <c r="P731" s="218">
        <f>O731*H731</f>
        <v>0</v>
      </c>
      <c r="Q731" s="218">
        <v>4.4999999999999997E-3</v>
      </c>
      <c r="R731" s="218">
        <f>Q731*H731</f>
        <v>0.44684999999999997</v>
      </c>
      <c r="S731" s="218">
        <v>0</v>
      </c>
      <c r="T731" s="219">
        <f>S731*H731</f>
        <v>0</v>
      </c>
      <c r="U731" s="35"/>
      <c r="V731" s="35"/>
      <c r="W731" s="35"/>
      <c r="X731" s="35"/>
      <c r="Y731" s="35"/>
      <c r="Z731" s="35"/>
      <c r="AA731" s="35"/>
      <c r="AB731" s="35"/>
      <c r="AC731" s="35"/>
      <c r="AD731" s="35"/>
      <c r="AE731" s="35"/>
      <c r="AR731" s="220" t="s">
        <v>223</v>
      </c>
      <c r="AT731" s="220" t="s">
        <v>174</v>
      </c>
      <c r="AU731" s="220" t="s">
        <v>83</v>
      </c>
      <c r="AY731" s="18" t="s">
        <v>172</v>
      </c>
      <c r="BE731" s="221">
        <f>IF(N731="základní",J731,0)</f>
        <v>0</v>
      </c>
      <c r="BF731" s="221">
        <f>IF(N731="snížená",J731,0)</f>
        <v>0</v>
      </c>
      <c r="BG731" s="221">
        <f>IF(N731="zákl. přenesená",J731,0)</f>
        <v>0</v>
      </c>
      <c r="BH731" s="221">
        <f>IF(N731="sníž. přenesená",J731,0)</f>
        <v>0</v>
      </c>
      <c r="BI731" s="221">
        <f>IF(N731="nulová",J731,0)</f>
        <v>0</v>
      </c>
      <c r="BJ731" s="18" t="s">
        <v>81</v>
      </c>
      <c r="BK731" s="221">
        <f>ROUND(I731*H731,2)</f>
        <v>0</v>
      </c>
      <c r="BL731" s="18" t="s">
        <v>223</v>
      </c>
      <c r="BM731" s="220" t="s">
        <v>974</v>
      </c>
    </row>
    <row r="732" spans="1:65" s="13" customFormat="1">
      <c r="B732" s="222"/>
      <c r="C732" s="223"/>
      <c r="D732" s="224" t="s">
        <v>180</v>
      </c>
      <c r="E732" s="225" t="s">
        <v>1</v>
      </c>
      <c r="F732" s="226" t="s">
        <v>931</v>
      </c>
      <c r="G732" s="223"/>
      <c r="H732" s="225" t="s">
        <v>1</v>
      </c>
      <c r="I732" s="227"/>
      <c r="J732" s="223"/>
      <c r="K732" s="223"/>
      <c r="L732" s="228"/>
      <c r="M732" s="229"/>
      <c r="N732" s="230"/>
      <c r="O732" s="230"/>
      <c r="P732" s="230"/>
      <c r="Q732" s="230"/>
      <c r="R732" s="230"/>
      <c r="S732" s="230"/>
      <c r="T732" s="231"/>
      <c r="AT732" s="232" t="s">
        <v>180</v>
      </c>
      <c r="AU732" s="232" t="s">
        <v>83</v>
      </c>
      <c r="AV732" s="13" t="s">
        <v>81</v>
      </c>
      <c r="AW732" s="13" t="s">
        <v>30</v>
      </c>
      <c r="AX732" s="13" t="s">
        <v>73</v>
      </c>
      <c r="AY732" s="232" t="s">
        <v>172</v>
      </c>
    </row>
    <row r="733" spans="1:65" s="13" customFormat="1">
      <c r="B733" s="222"/>
      <c r="C733" s="223"/>
      <c r="D733" s="224" t="s">
        <v>180</v>
      </c>
      <c r="E733" s="225" t="s">
        <v>1</v>
      </c>
      <c r="F733" s="226" t="s">
        <v>975</v>
      </c>
      <c r="G733" s="223"/>
      <c r="H733" s="225" t="s">
        <v>1</v>
      </c>
      <c r="I733" s="227"/>
      <c r="J733" s="223"/>
      <c r="K733" s="223"/>
      <c r="L733" s="228"/>
      <c r="M733" s="229"/>
      <c r="N733" s="230"/>
      <c r="O733" s="230"/>
      <c r="P733" s="230"/>
      <c r="Q733" s="230"/>
      <c r="R733" s="230"/>
      <c r="S733" s="230"/>
      <c r="T733" s="231"/>
      <c r="AT733" s="232" t="s">
        <v>180</v>
      </c>
      <c r="AU733" s="232" t="s">
        <v>83</v>
      </c>
      <c r="AV733" s="13" t="s">
        <v>81</v>
      </c>
      <c r="AW733" s="13" t="s">
        <v>30</v>
      </c>
      <c r="AX733" s="13" t="s">
        <v>73</v>
      </c>
      <c r="AY733" s="232" t="s">
        <v>172</v>
      </c>
    </row>
    <row r="734" spans="1:65" s="13" customFormat="1">
      <c r="B734" s="222"/>
      <c r="C734" s="223"/>
      <c r="D734" s="224" t="s">
        <v>180</v>
      </c>
      <c r="E734" s="225" t="s">
        <v>1</v>
      </c>
      <c r="F734" s="226" t="s">
        <v>490</v>
      </c>
      <c r="G734" s="223"/>
      <c r="H734" s="225" t="s">
        <v>1</v>
      </c>
      <c r="I734" s="227"/>
      <c r="J734" s="223"/>
      <c r="K734" s="223"/>
      <c r="L734" s="228"/>
      <c r="M734" s="229"/>
      <c r="N734" s="230"/>
      <c r="O734" s="230"/>
      <c r="P734" s="230"/>
      <c r="Q734" s="230"/>
      <c r="R734" s="230"/>
      <c r="S734" s="230"/>
      <c r="T734" s="231"/>
      <c r="AT734" s="232" t="s">
        <v>180</v>
      </c>
      <c r="AU734" s="232" t="s">
        <v>83</v>
      </c>
      <c r="AV734" s="13" t="s">
        <v>81</v>
      </c>
      <c r="AW734" s="13" t="s">
        <v>30</v>
      </c>
      <c r="AX734" s="13" t="s">
        <v>73</v>
      </c>
      <c r="AY734" s="232" t="s">
        <v>172</v>
      </c>
    </row>
    <row r="735" spans="1:65" s="14" customFormat="1">
      <c r="B735" s="233"/>
      <c r="C735" s="234"/>
      <c r="D735" s="224" t="s">
        <v>180</v>
      </c>
      <c r="E735" s="235" t="s">
        <v>1</v>
      </c>
      <c r="F735" s="236" t="s">
        <v>493</v>
      </c>
      <c r="G735" s="234"/>
      <c r="H735" s="237">
        <v>4.9400000000000004</v>
      </c>
      <c r="I735" s="238"/>
      <c r="J735" s="234"/>
      <c r="K735" s="234"/>
      <c r="L735" s="239"/>
      <c r="M735" s="240"/>
      <c r="N735" s="241"/>
      <c r="O735" s="241"/>
      <c r="P735" s="241"/>
      <c r="Q735" s="241"/>
      <c r="R735" s="241"/>
      <c r="S735" s="241"/>
      <c r="T735" s="242"/>
      <c r="AT735" s="243" t="s">
        <v>180</v>
      </c>
      <c r="AU735" s="243" t="s">
        <v>83</v>
      </c>
      <c r="AV735" s="14" t="s">
        <v>83</v>
      </c>
      <c r="AW735" s="14" t="s">
        <v>30</v>
      </c>
      <c r="AX735" s="14" t="s">
        <v>73</v>
      </c>
      <c r="AY735" s="243" t="s">
        <v>172</v>
      </c>
    </row>
    <row r="736" spans="1:65" s="14" customFormat="1">
      <c r="B736" s="233"/>
      <c r="C736" s="234"/>
      <c r="D736" s="224" t="s">
        <v>180</v>
      </c>
      <c r="E736" s="235" t="s">
        <v>1</v>
      </c>
      <c r="F736" s="236" t="s">
        <v>494</v>
      </c>
      <c r="G736" s="234"/>
      <c r="H736" s="237">
        <v>11.03</v>
      </c>
      <c r="I736" s="238"/>
      <c r="J736" s="234"/>
      <c r="K736" s="234"/>
      <c r="L736" s="239"/>
      <c r="M736" s="240"/>
      <c r="N736" s="241"/>
      <c r="O736" s="241"/>
      <c r="P736" s="241"/>
      <c r="Q736" s="241"/>
      <c r="R736" s="241"/>
      <c r="S736" s="241"/>
      <c r="T736" s="242"/>
      <c r="AT736" s="243" t="s">
        <v>180</v>
      </c>
      <c r="AU736" s="243" t="s">
        <v>83</v>
      </c>
      <c r="AV736" s="14" t="s">
        <v>83</v>
      </c>
      <c r="AW736" s="14" t="s">
        <v>30</v>
      </c>
      <c r="AX736" s="14" t="s">
        <v>73</v>
      </c>
      <c r="AY736" s="243" t="s">
        <v>172</v>
      </c>
    </row>
    <row r="737" spans="1:65" s="14" customFormat="1">
      <c r="B737" s="233"/>
      <c r="C737" s="234"/>
      <c r="D737" s="224" t="s">
        <v>180</v>
      </c>
      <c r="E737" s="235" t="s">
        <v>1</v>
      </c>
      <c r="F737" s="236" t="s">
        <v>495</v>
      </c>
      <c r="G737" s="234"/>
      <c r="H737" s="237">
        <v>4.2</v>
      </c>
      <c r="I737" s="238"/>
      <c r="J737" s="234"/>
      <c r="K737" s="234"/>
      <c r="L737" s="239"/>
      <c r="M737" s="240"/>
      <c r="N737" s="241"/>
      <c r="O737" s="241"/>
      <c r="P737" s="241"/>
      <c r="Q737" s="241"/>
      <c r="R737" s="241"/>
      <c r="S737" s="241"/>
      <c r="T737" s="242"/>
      <c r="AT737" s="243" t="s">
        <v>180</v>
      </c>
      <c r="AU737" s="243" t="s">
        <v>83</v>
      </c>
      <c r="AV737" s="14" t="s">
        <v>83</v>
      </c>
      <c r="AW737" s="14" t="s">
        <v>30</v>
      </c>
      <c r="AX737" s="14" t="s">
        <v>73</v>
      </c>
      <c r="AY737" s="243" t="s">
        <v>172</v>
      </c>
    </row>
    <row r="738" spans="1:65" s="14" customFormat="1">
      <c r="B738" s="233"/>
      <c r="C738" s="234"/>
      <c r="D738" s="224" t="s">
        <v>180</v>
      </c>
      <c r="E738" s="235" t="s">
        <v>1</v>
      </c>
      <c r="F738" s="236" t="s">
        <v>496</v>
      </c>
      <c r="G738" s="234"/>
      <c r="H738" s="237">
        <v>9.51</v>
      </c>
      <c r="I738" s="238"/>
      <c r="J738" s="234"/>
      <c r="K738" s="234"/>
      <c r="L738" s="239"/>
      <c r="M738" s="240"/>
      <c r="N738" s="241"/>
      <c r="O738" s="241"/>
      <c r="P738" s="241"/>
      <c r="Q738" s="241"/>
      <c r="R738" s="241"/>
      <c r="S738" s="241"/>
      <c r="T738" s="242"/>
      <c r="AT738" s="243" t="s">
        <v>180</v>
      </c>
      <c r="AU738" s="243" t="s">
        <v>83</v>
      </c>
      <c r="AV738" s="14" t="s">
        <v>83</v>
      </c>
      <c r="AW738" s="14" t="s">
        <v>30</v>
      </c>
      <c r="AX738" s="14" t="s">
        <v>73</v>
      </c>
      <c r="AY738" s="243" t="s">
        <v>172</v>
      </c>
    </row>
    <row r="739" spans="1:65" s="14" customFormat="1">
      <c r="B739" s="233"/>
      <c r="C739" s="234"/>
      <c r="D739" s="224" t="s">
        <v>180</v>
      </c>
      <c r="E739" s="235" t="s">
        <v>1</v>
      </c>
      <c r="F739" s="236" t="s">
        <v>503</v>
      </c>
      <c r="G739" s="234"/>
      <c r="H739" s="237">
        <v>35.04</v>
      </c>
      <c r="I739" s="238"/>
      <c r="J739" s="234"/>
      <c r="K739" s="234"/>
      <c r="L739" s="239"/>
      <c r="M739" s="240"/>
      <c r="N739" s="241"/>
      <c r="O739" s="241"/>
      <c r="P739" s="241"/>
      <c r="Q739" s="241"/>
      <c r="R739" s="241"/>
      <c r="S739" s="241"/>
      <c r="T739" s="242"/>
      <c r="AT739" s="243" t="s">
        <v>180</v>
      </c>
      <c r="AU739" s="243" t="s">
        <v>83</v>
      </c>
      <c r="AV739" s="14" t="s">
        <v>83</v>
      </c>
      <c r="AW739" s="14" t="s">
        <v>30</v>
      </c>
      <c r="AX739" s="14" t="s">
        <v>73</v>
      </c>
      <c r="AY739" s="243" t="s">
        <v>172</v>
      </c>
    </row>
    <row r="740" spans="1:65" s="13" customFormat="1">
      <c r="B740" s="222"/>
      <c r="C740" s="223"/>
      <c r="D740" s="224" t="s">
        <v>180</v>
      </c>
      <c r="E740" s="225" t="s">
        <v>1</v>
      </c>
      <c r="F740" s="226" t="s">
        <v>505</v>
      </c>
      <c r="G740" s="223"/>
      <c r="H740" s="225" t="s">
        <v>1</v>
      </c>
      <c r="I740" s="227"/>
      <c r="J740" s="223"/>
      <c r="K740" s="223"/>
      <c r="L740" s="228"/>
      <c r="M740" s="229"/>
      <c r="N740" s="230"/>
      <c r="O740" s="230"/>
      <c r="P740" s="230"/>
      <c r="Q740" s="230"/>
      <c r="R740" s="230"/>
      <c r="S740" s="230"/>
      <c r="T740" s="231"/>
      <c r="AT740" s="232" t="s">
        <v>180</v>
      </c>
      <c r="AU740" s="232" t="s">
        <v>83</v>
      </c>
      <c r="AV740" s="13" t="s">
        <v>81</v>
      </c>
      <c r="AW740" s="13" t="s">
        <v>30</v>
      </c>
      <c r="AX740" s="13" t="s">
        <v>73</v>
      </c>
      <c r="AY740" s="232" t="s">
        <v>172</v>
      </c>
    </row>
    <row r="741" spans="1:65" s="14" customFormat="1">
      <c r="B741" s="233"/>
      <c r="C741" s="234"/>
      <c r="D741" s="224" t="s">
        <v>180</v>
      </c>
      <c r="E741" s="235" t="s">
        <v>1</v>
      </c>
      <c r="F741" s="236" t="s">
        <v>508</v>
      </c>
      <c r="G741" s="234"/>
      <c r="H741" s="237">
        <v>34.58</v>
      </c>
      <c r="I741" s="238"/>
      <c r="J741" s="234"/>
      <c r="K741" s="234"/>
      <c r="L741" s="239"/>
      <c r="M741" s="240"/>
      <c r="N741" s="241"/>
      <c r="O741" s="241"/>
      <c r="P741" s="241"/>
      <c r="Q741" s="241"/>
      <c r="R741" s="241"/>
      <c r="S741" s="241"/>
      <c r="T741" s="242"/>
      <c r="AT741" s="243" t="s">
        <v>180</v>
      </c>
      <c r="AU741" s="243" t="s">
        <v>83</v>
      </c>
      <c r="AV741" s="14" t="s">
        <v>83</v>
      </c>
      <c r="AW741" s="14" t="s">
        <v>30</v>
      </c>
      <c r="AX741" s="14" t="s">
        <v>73</v>
      </c>
      <c r="AY741" s="243" t="s">
        <v>172</v>
      </c>
    </row>
    <row r="742" spans="1:65" s="15" customFormat="1">
      <c r="B742" s="244"/>
      <c r="C742" s="245"/>
      <c r="D742" s="224" t="s">
        <v>180</v>
      </c>
      <c r="E742" s="246" t="s">
        <v>1</v>
      </c>
      <c r="F742" s="247" t="s">
        <v>186</v>
      </c>
      <c r="G742" s="245"/>
      <c r="H742" s="248">
        <v>99.3</v>
      </c>
      <c r="I742" s="249"/>
      <c r="J742" s="245"/>
      <c r="K742" s="245"/>
      <c r="L742" s="250"/>
      <c r="M742" s="251"/>
      <c r="N742" s="252"/>
      <c r="O742" s="252"/>
      <c r="P742" s="252"/>
      <c r="Q742" s="252"/>
      <c r="R742" s="252"/>
      <c r="S742" s="252"/>
      <c r="T742" s="253"/>
      <c r="AT742" s="254" t="s">
        <v>180</v>
      </c>
      <c r="AU742" s="254" t="s">
        <v>83</v>
      </c>
      <c r="AV742" s="15" t="s">
        <v>179</v>
      </c>
      <c r="AW742" s="15" t="s">
        <v>30</v>
      </c>
      <c r="AX742" s="15" t="s">
        <v>81</v>
      </c>
      <c r="AY742" s="254" t="s">
        <v>172</v>
      </c>
    </row>
    <row r="743" spans="1:65" s="2" customFormat="1" ht="21.75" customHeight="1">
      <c r="A743" s="35"/>
      <c r="B743" s="36"/>
      <c r="C743" s="209" t="s">
        <v>684</v>
      </c>
      <c r="D743" s="209" t="s">
        <v>174</v>
      </c>
      <c r="E743" s="210" t="s">
        <v>976</v>
      </c>
      <c r="F743" s="211" t="s">
        <v>977</v>
      </c>
      <c r="G743" s="212" t="s">
        <v>245</v>
      </c>
      <c r="H743" s="213">
        <v>99.3</v>
      </c>
      <c r="I743" s="214"/>
      <c r="J743" s="215">
        <f>ROUND(I743*H743,2)</f>
        <v>0</v>
      </c>
      <c r="K743" s="211" t="s">
        <v>1</v>
      </c>
      <c r="L743" s="40"/>
      <c r="M743" s="216" t="s">
        <v>1</v>
      </c>
      <c r="N743" s="217" t="s">
        <v>38</v>
      </c>
      <c r="O743" s="72"/>
      <c r="P743" s="218">
        <f>O743*H743</f>
        <v>0</v>
      </c>
      <c r="Q743" s="218">
        <v>0</v>
      </c>
      <c r="R743" s="218">
        <f>Q743*H743</f>
        <v>0</v>
      </c>
      <c r="S743" s="218">
        <v>0</v>
      </c>
      <c r="T743" s="219">
        <f>S743*H743</f>
        <v>0</v>
      </c>
      <c r="U743" s="35"/>
      <c r="V743" s="35"/>
      <c r="W743" s="35"/>
      <c r="X743" s="35"/>
      <c r="Y743" s="35"/>
      <c r="Z743" s="35"/>
      <c r="AA743" s="35"/>
      <c r="AB743" s="35"/>
      <c r="AC743" s="35"/>
      <c r="AD743" s="35"/>
      <c r="AE743" s="35"/>
      <c r="AR743" s="220" t="s">
        <v>223</v>
      </c>
      <c r="AT743" s="220" t="s">
        <v>174</v>
      </c>
      <c r="AU743" s="220" t="s">
        <v>83</v>
      </c>
      <c r="AY743" s="18" t="s">
        <v>172</v>
      </c>
      <c r="BE743" s="221">
        <f>IF(N743="základní",J743,0)</f>
        <v>0</v>
      </c>
      <c r="BF743" s="221">
        <f>IF(N743="snížená",J743,0)</f>
        <v>0</v>
      </c>
      <c r="BG743" s="221">
        <f>IF(N743="zákl. přenesená",J743,0)</f>
        <v>0</v>
      </c>
      <c r="BH743" s="221">
        <f>IF(N743="sníž. přenesená",J743,0)</f>
        <v>0</v>
      </c>
      <c r="BI743" s="221">
        <f>IF(N743="nulová",J743,0)</f>
        <v>0</v>
      </c>
      <c r="BJ743" s="18" t="s">
        <v>81</v>
      </c>
      <c r="BK743" s="221">
        <f>ROUND(I743*H743,2)</f>
        <v>0</v>
      </c>
      <c r="BL743" s="18" t="s">
        <v>223</v>
      </c>
      <c r="BM743" s="220" t="s">
        <v>978</v>
      </c>
    </row>
    <row r="744" spans="1:65" s="2" customFormat="1" ht="33" customHeight="1">
      <c r="A744" s="35"/>
      <c r="B744" s="36"/>
      <c r="C744" s="209" t="s">
        <v>979</v>
      </c>
      <c r="D744" s="209" t="s">
        <v>174</v>
      </c>
      <c r="E744" s="210" t="s">
        <v>980</v>
      </c>
      <c r="F744" s="211" t="s">
        <v>981</v>
      </c>
      <c r="G744" s="212" t="s">
        <v>195</v>
      </c>
      <c r="H744" s="213">
        <v>87.96</v>
      </c>
      <c r="I744" s="214"/>
      <c r="J744" s="215">
        <f>ROUND(I744*H744,2)</f>
        <v>0</v>
      </c>
      <c r="K744" s="211" t="s">
        <v>1</v>
      </c>
      <c r="L744" s="40"/>
      <c r="M744" s="216" t="s">
        <v>1</v>
      </c>
      <c r="N744" s="217" t="s">
        <v>38</v>
      </c>
      <c r="O744" s="72"/>
      <c r="P744" s="218">
        <f>O744*H744</f>
        <v>0</v>
      </c>
      <c r="Q744" s="218">
        <v>0</v>
      </c>
      <c r="R744" s="218">
        <f>Q744*H744</f>
        <v>0</v>
      </c>
      <c r="S744" s="218">
        <v>0</v>
      </c>
      <c r="T744" s="219">
        <f>S744*H744</f>
        <v>0</v>
      </c>
      <c r="U744" s="35"/>
      <c r="V744" s="35"/>
      <c r="W744" s="35"/>
      <c r="X744" s="35"/>
      <c r="Y744" s="35"/>
      <c r="Z744" s="35"/>
      <c r="AA744" s="35"/>
      <c r="AB744" s="35"/>
      <c r="AC744" s="35"/>
      <c r="AD744" s="35"/>
      <c r="AE744" s="35"/>
      <c r="AR744" s="220" t="s">
        <v>223</v>
      </c>
      <c r="AT744" s="220" t="s">
        <v>174</v>
      </c>
      <c r="AU744" s="220" t="s">
        <v>83</v>
      </c>
      <c r="AY744" s="18" t="s">
        <v>172</v>
      </c>
      <c r="BE744" s="221">
        <f>IF(N744="základní",J744,0)</f>
        <v>0</v>
      </c>
      <c r="BF744" s="221">
        <f>IF(N744="snížená",J744,0)</f>
        <v>0</v>
      </c>
      <c r="BG744" s="221">
        <f>IF(N744="zákl. přenesená",J744,0)</f>
        <v>0</v>
      </c>
      <c r="BH744" s="221">
        <f>IF(N744="sníž. přenesená",J744,0)</f>
        <v>0</v>
      </c>
      <c r="BI744" s="221">
        <f>IF(N744="nulová",J744,0)</f>
        <v>0</v>
      </c>
      <c r="BJ744" s="18" t="s">
        <v>81</v>
      </c>
      <c r="BK744" s="221">
        <f>ROUND(I744*H744,2)</f>
        <v>0</v>
      </c>
      <c r="BL744" s="18" t="s">
        <v>223</v>
      </c>
      <c r="BM744" s="220" t="s">
        <v>982</v>
      </c>
    </row>
    <row r="745" spans="1:65" s="13" customFormat="1">
      <c r="B745" s="222"/>
      <c r="C745" s="223"/>
      <c r="D745" s="224" t="s">
        <v>180</v>
      </c>
      <c r="E745" s="225" t="s">
        <v>1</v>
      </c>
      <c r="F745" s="226" t="s">
        <v>931</v>
      </c>
      <c r="G745" s="223"/>
      <c r="H745" s="225" t="s">
        <v>1</v>
      </c>
      <c r="I745" s="227"/>
      <c r="J745" s="223"/>
      <c r="K745" s="223"/>
      <c r="L745" s="228"/>
      <c r="M745" s="229"/>
      <c r="N745" s="230"/>
      <c r="O745" s="230"/>
      <c r="P745" s="230"/>
      <c r="Q745" s="230"/>
      <c r="R745" s="230"/>
      <c r="S745" s="230"/>
      <c r="T745" s="231"/>
      <c r="AT745" s="232" t="s">
        <v>180</v>
      </c>
      <c r="AU745" s="232" t="s">
        <v>83</v>
      </c>
      <c r="AV745" s="13" t="s">
        <v>81</v>
      </c>
      <c r="AW745" s="13" t="s">
        <v>30</v>
      </c>
      <c r="AX745" s="13" t="s">
        <v>73</v>
      </c>
      <c r="AY745" s="232" t="s">
        <v>172</v>
      </c>
    </row>
    <row r="746" spans="1:65" s="13" customFormat="1">
      <c r="B746" s="222"/>
      <c r="C746" s="223"/>
      <c r="D746" s="224" t="s">
        <v>180</v>
      </c>
      <c r="E746" s="225" t="s">
        <v>1</v>
      </c>
      <c r="F746" s="226" t="s">
        <v>975</v>
      </c>
      <c r="G746" s="223"/>
      <c r="H746" s="225" t="s">
        <v>1</v>
      </c>
      <c r="I746" s="227"/>
      <c r="J746" s="223"/>
      <c r="K746" s="223"/>
      <c r="L746" s="228"/>
      <c r="M746" s="229"/>
      <c r="N746" s="230"/>
      <c r="O746" s="230"/>
      <c r="P746" s="230"/>
      <c r="Q746" s="230"/>
      <c r="R746" s="230"/>
      <c r="S746" s="230"/>
      <c r="T746" s="231"/>
      <c r="AT746" s="232" t="s">
        <v>180</v>
      </c>
      <c r="AU746" s="232" t="s">
        <v>83</v>
      </c>
      <c r="AV746" s="13" t="s">
        <v>81</v>
      </c>
      <c r="AW746" s="13" t="s">
        <v>30</v>
      </c>
      <c r="AX746" s="13" t="s">
        <v>73</v>
      </c>
      <c r="AY746" s="232" t="s">
        <v>172</v>
      </c>
    </row>
    <row r="747" spans="1:65" s="13" customFormat="1">
      <c r="B747" s="222"/>
      <c r="C747" s="223"/>
      <c r="D747" s="224" t="s">
        <v>180</v>
      </c>
      <c r="E747" s="225" t="s">
        <v>1</v>
      </c>
      <c r="F747" s="226" t="s">
        <v>490</v>
      </c>
      <c r="G747" s="223"/>
      <c r="H747" s="225" t="s">
        <v>1</v>
      </c>
      <c r="I747" s="227"/>
      <c r="J747" s="223"/>
      <c r="K747" s="223"/>
      <c r="L747" s="228"/>
      <c r="M747" s="229"/>
      <c r="N747" s="230"/>
      <c r="O747" s="230"/>
      <c r="P747" s="230"/>
      <c r="Q747" s="230"/>
      <c r="R747" s="230"/>
      <c r="S747" s="230"/>
      <c r="T747" s="231"/>
      <c r="AT747" s="232" t="s">
        <v>180</v>
      </c>
      <c r="AU747" s="232" t="s">
        <v>83</v>
      </c>
      <c r="AV747" s="13" t="s">
        <v>81</v>
      </c>
      <c r="AW747" s="13" t="s">
        <v>30</v>
      </c>
      <c r="AX747" s="13" t="s">
        <v>73</v>
      </c>
      <c r="AY747" s="232" t="s">
        <v>172</v>
      </c>
    </row>
    <row r="748" spans="1:65" s="14" customFormat="1">
      <c r="B748" s="233"/>
      <c r="C748" s="234"/>
      <c r="D748" s="224" t="s">
        <v>180</v>
      </c>
      <c r="E748" s="235" t="s">
        <v>1</v>
      </c>
      <c r="F748" s="236" t="s">
        <v>983</v>
      </c>
      <c r="G748" s="234"/>
      <c r="H748" s="237">
        <v>7.52</v>
      </c>
      <c r="I748" s="238"/>
      <c r="J748" s="234"/>
      <c r="K748" s="234"/>
      <c r="L748" s="239"/>
      <c r="M748" s="240"/>
      <c r="N748" s="241"/>
      <c r="O748" s="241"/>
      <c r="P748" s="241"/>
      <c r="Q748" s="241"/>
      <c r="R748" s="241"/>
      <c r="S748" s="241"/>
      <c r="T748" s="242"/>
      <c r="AT748" s="243" t="s">
        <v>180</v>
      </c>
      <c r="AU748" s="243" t="s">
        <v>83</v>
      </c>
      <c r="AV748" s="14" t="s">
        <v>83</v>
      </c>
      <c r="AW748" s="14" t="s">
        <v>30</v>
      </c>
      <c r="AX748" s="14" t="s">
        <v>73</v>
      </c>
      <c r="AY748" s="243" t="s">
        <v>172</v>
      </c>
    </row>
    <row r="749" spans="1:65" s="14" customFormat="1">
      <c r="B749" s="233"/>
      <c r="C749" s="234"/>
      <c r="D749" s="224" t="s">
        <v>180</v>
      </c>
      <c r="E749" s="235" t="s">
        <v>1</v>
      </c>
      <c r="F749" s="236" t="s">
        <v>984</v>
      </c>
      <c r="G749" s="234"/>
      <c r="H749" s="237">
        <v>12.22</v>
      </c>
      <c r="I749" s="238"/>
      <c r="J749" s="234"/>
      <c r="K749" s="234"/>
      <c r="L749" s="239"/>
      <c r="M749" s="240"/>
      <c r="N749" s="241"/>
      <c r="O749" s="241"/>
      <c r="P749" s="241"/>
      <c r="Q749" s="241"/>
      <c r="R749" s="241"/>
      <c r="S749" s="241"/>
      <c r="T749" s="242"/>
      <c r="AT749" s="243" t="s">
        <v>180</v>
      </c>
      <c r="AU749" s="243" t="s">
        <v>83</v>
      </c>
      <c r="AV749" s="14" t="s">
        <v>83</v>
      </c>
      <c r="AW749" s="14" t="s">
        <v>30</v>
      </c>
      <c r="AX749" s="14" t="s">
        <v>73</v>
      </c>
      <c r="AY749" s="243" t="s">
        <v>172</v>
      </c>
    </row>
    <row r="750" spans="1:65" s="14" customFormat="1">
      <c r="B750" s="233"/>
      <c r="C750" s="234"/>
      <c r="D750" s="224" t="s">
        <v>180</v>
      </c>
      <c r="E750" s="235" t="s">
        <v>1</v>
      </c>
      <c r="F750" s="236" t="s">
        <v>985</v>
      </c>
      <c r="G750" s="234"/>
      <c r="H750" s="237">
        <v>6.46</v>
      </c>
      <c r="I750" s="238"/>
      <c r="J750" s="234"/>
      <c r="K750" s="234"/>
      <c r="L750" s="239"/>
      <c r="M750" s="240"/>
      <c r="N750" s="241"/>
      <c r="O750" s="241"/>
      <c r="P750" s="241"/>
      <c r="Q750" s="241"/>
      <c r="R750" s="241"/>
      <c r="S750" s="241"/>
      <c r="T750" s="242"/>
      <c r="AT750" s="243" t="s">
        <v>180</v>
      </c>
      <c r="AU750" s="243" t="s">
        <v>83</v>
      </c>
      <c r="AV750" s="14" t="s">
        <v>83</v>
      </c>
      <c r="AW750" s="14" t="s">
        <v>30</v>
      </c>
      <c r="AX750" s="14" t="s">
        <v>73</v>
      </c>
      <c r="AY750" s="243" t="s">
        <v>172</v>
      </c>
    </row>
    <row r="751" spans="1:65" s="14" customFormat="1">
      <c r="B751" s="233"/>
      <c r="C751" s="234"/>
      <c r="D751" s="224" t="s">
        <v>180</v>
      </c>
      <c r="E751" s="235" t="s">
        <v>1</v>
      </c>
      <c r="F751" s="236" t="s">
        <v>986</v>
      </c>
      <c r="G751" s="234"/>
      <c r="H751" s="237">
        <v>11.09</v>
      </c>
      <c r="I751" s="238"/>
      <c r="J751" s="234"/>
      <c r="K751" s="234"/>
      <c r="L751" s="239"/>
      <c r="M751" s="240"/>
      <c r="N751" s="241"/>
      <c r="O751" s="241"/>
      <c r="P751" s="241"/>
      <c r="Q751" s="241"/>
      <c r="R751" s="241"/>
      <c r="S751" s="241"/>
      <c r="T751" s="242"/>
      <c r="AT751" s="243" t="s">
        <v>180</v>
      </c>
      <c r="AU751" s="243" t="s">
        <v>83</v>
      </c>
      <c r="AV751" s="14" t="s">
        <v>83</v>
      </c>
      <c r="AW751" s="14" t="s">
        <v>30</v>
      </c>
      <c r="AX751" s="14" t="s">
        <v>73</v>
      </c>
      <c r="AY751" s="243" t="s">
        <v>172</v>
      </c>
    </row>
    <row r="752" spans="1:65" s="14" customFormat="1">
      <c r="B752" s="233"/>
      <c r="C752" s="234"/>
      <c r="D752" s="224" t="s">
        <v>180</v>
      </c>
      <c r="E752" s="235" t="s">
        <v>1</v>
      </c>
      <c r="F752" s="236" t="s">
        <v>987</v>
      </c>
      <c r="G752" s="234"/>
      <c r="H752" s="237">
        <v>19.16</v>
      </c>
      <c r="I752" s="238"/>
      <c r="J752" s="234"/>
      <c r="K752" s="234"/>
      <c r="L752" s="239"/>
      <c r="M752" s="240"/>
      <c r="N752" s="241"/>
      <c r="O752" s="241"/>
      <c r="P752" s="241"/>
      <c r="Q752" s="241"/>
      <c r="R752" s="241"/>
      <c r="S752" s="241"/>
      <c r="T752" s="242"/>
      <c r="AT752" s="243" t="s">
        <v>180</v>
      </c>
      <c r="AU752" s="243" t="s">
        <v>83</v>
      </c>
      <c r="AV752" s="14" t="s">
        <v>83</v>
      </c>
      <c r="AW752" s="14" t="s">
        <v>30</v>
      </c>
      <c r="AX752" s="14" t="s">
        <v>73</v>
      </c>
      <c r="AY752" s="243" t="s">
        <v>172</v>
      </c>
    </row>
    <row r="753" spans="1:65" s="13" customFormat="1">
      <c r="B753" s="222"/>
      <c r="C753" s="223"/>
      <c r="D753" s="224" t="s">
        <v>180</v>
      </c>
      <c r="E753" s="225" t="s">
        <v>1</v>
      </c>
      <c r="F753" s="226" t="s">
        <v>505</v>
      </c>
      <c r="G753" s="223"/>
      <c r="H753" s="225" t="s">
        <v>1</v>
      </c>
      <c r="I753" s="227"/>
      <c r="J753" s="223"/>
      <c r="K753" s="223"/>
      <c r="L753" s="228"/>
      <c r="M753" s="229"/>
      <c r="N753" s="230"/>
      <c r="O753" s="230"/>
      <c r="P753" s="230"/>
      <c r="Q753" s="230"/>
      <c r="R753" s="230"/>
      <c r="S753" s="230"/>
      <c r="T753" s="231"/>
      <c r="AT753" s="232" t="s">
        <v>180</v>
      </c>
      <c r="AU753" s="232" t="s">
        <v>83</v>
      </c>
      <c r="AV753" s="13" t="s">
        <v>81</v>
      </c>
      <c r="AW753" s="13" t="s">
        <v>30</v>
      </c>
      <c r="AX753" s="13" t="s">
        <v>73</v>
      </c>
      <c r="AY753" s="232" t="s">
        <v>172</v>
      </c>
    </row>
    <row r="754" spans="1:65" s="14" customFormat="1">
      <c r="B754" s="233"/>
      <c r="C754" s="234"/>
      <c r="D754" s="224" t="s">
        <v>180</v>
      </c>
      <c r="E754" s="235" t="s">
        <v>1</v>
      </c>
      <c r="F754" s="236" t="s">
        <v>988</v>
      </c>
      <c r="G754" s="234"/>
      <c r="H754" s="237">
        <v>31.51</v>
      </c>
      <c r="I754" s="238"/>
      <c r="J754" s="234"/>
      <c r="K754" s="234"/>
      <c r="L754" s="239"/>
      <c r="M754" s="240"/>
      <c r="N754" s="241"/>
      <c r="O754" s="241"/>
      <c r="P754" s="241"/>
      <c r="Q754" s="241"/>
      <c r="R754" s="241"/>
      <c r="S754" s="241"/>
      <c r="T754" s="242"/>
      <c r="AT754" s="243" t="s">
        <v>180</v>
      </c>
      <c r="AU754" s="243" t="s">
        <v>83</v>
      </c>
      <c r="AV754" s="14" t="s">
        <v>83</v>
      </c>
      <c r="AW754" s="14" t="s">
        <v>30</v>
      </c>
      <c r="AX754" s="14" t="s">
        <v>73</v>
      </c>
      <c r="AY754" s="243" t="s">
        <v>172</v>
      </c>
    </row>
    <row r="755" spans="1:65" s="15" customFormat="1">
      <c r="B755" s="244"/>
      <c r="C755" s="245"/>
      <c r="D755" s="224" t="s">
        <v>180</v>
      </c>
      <c r="E755" s="246" t="s">
        <v>1</v>
      </c>
      <c r="F755" s="247" t="s">
        <v>186</v>
      </c>
      <c r="G755" s="245"/>
      <c r="H755" s="248">
        <v>87.960000000000008</v>
      </c>
      <c r="I755" s="249"/>
      <c r="J755" s="245"/>
      <c r="K755" s="245"/>
      <c r="L755" s="250"/>
      <c r="M755" s="251"/>
      <c r="N755" s="252"/>
      <c r="O755" s="252"/>
      <c r="P755" s="252"/>
      <c r="Q755" s="252"/>
      <c r="R755" s="252"/>
      <c r="S755" s="252"/>
      <c r="T755" s="253"/>
      <c r="AT755" s="254" t="s">
        <v>180</v>
      </c>
      <c r="AU755" s="254" t="s">
        <v>83</v>
      </c>
      <c r="AV755" s="15" t="s">
        <v>179</v>
      </c>
      <c r="AW755" s="15" t="s">
        <v>30</v>
      </c>
      <c r="AX755" s="15" t="s">
        <v>81</v>
      </c>
      <c r="AY755" s="254" t="s">
        <v>172</v>
      </c>
    </row>
    <row r="756" spans="1:65" s="2" customFormat="1" ht="33" customHeight="1">
      <c r="A756" s="35"/>
      <c r="B756" s="36"/>
      <c r="C756" s="255" t="s">
        <v>689</v>
      </c>
      <c r="D756" s="255" t="s">
        <v>358</v>
      </c>
      <c r="E756" s="256" t="s">
        <v>989</v>
      </c>
      <c r="F756" s="257" t="s">
        <v>990</v>
      </c>
      <c r="G756" s="258" t="s">
        <v>245</v>
      </c>
      <c r="H756" s="259">
        <v>118.90600000000001</v>
      </c>
      <c r="I756" s="260"/>
      <c r="J756" s="261">
        <f>ROUND(I756*H756,2)</f>
        <v>0</v>
      </c>
      <c r="K756" s="257" t="s">
        <v>1</v>
      </c>
      <c r="L756" s="262"/>
      <c r="M756" s="263" t="s">
        <v>1</v>
      </c>
      <c r="N756" s="264" t="s">
        <v>38</v>
      </c>
      <c r="O756" s="72"/>
      <c r="P756" s="218">
        <f>O756*H756</f>
        <v>0</v>
      </c>
      <c r="Q756" s="218">
        <v>0</v>
      </c>
      <c r="R756" s="218">
        <f>Q756*H756</f>
        <v>0</v>
      </c>
      <c r="S756" s="218">
        <v>0</v>
      </c>
      <c r="T756" s="219">
        <f>S756*H756</f>
        <v>0</v>
      </c>
      <c r="U756" s="35"/>
      <c r="V756" s="35"/>
      <c r="W756" s="35"/>
      <c r="X756" s="35"/>
      <c r="Y756" s="35"/>
      <c r="Z756" s="35"/>
      <c r="AA756" s="35"/>
      <c r="AB756" s="35"/>
      <c r="AC756" s="35"/>
      <c r="AD756" s="35"/>
      <c r="AE756" s="35"/>
      <c r="AR756" s="220" t="s">
        <v>264</v>
      </c>
      <c r="AT756" s="220" t="s">
        <v>358</v>
      </c>
      <c r="AU756" s="220" t="s">
        <v>83</v>
      </c>
      <c r="AY756" s="18" t="s">
        <v>172</v>
      </c>
      <c r="BE756" s="221">
        <f>IF(N756="základní",J756,0)</f>
        <v>0</v>
      </c>
      <c r="BF756" s="221">
        <f>IF(N756="snížená",J756,0)</f>
        <v>0</v>
      </c>
      <c r="BG756" s="221">
        <f>IF(N756="zákl. přenesená",J756,0)</f>
        <v>0</v>
      </c>
      <c r="BH756" s="221">
        <f>IF(N756="sníž. přenesená",J756,0)</f>
        <v>0</v>
      </c>
      <c r="BI756" s="221">
        <f>IF(N756="nulová",J756,0)</f>
        <v>0</v>
      </c>
      <c r="BJ756" s="18" t="s">
        <v>81</v>
      </c>
      <c r="BK756" s="221">
        <f>ROUND(I756*H756,2)</f>
        <v>0</v>
      </c>
      <c r="BL756" s="18" t="s">
        <v>223</v>
      </c>
      <c r="BM756" s="220" t="s">
        <v>991</v>
      </c>
    </row>
    <row r="757" spans="1:65" s="14" customFormat="1">
      <c r="B757" s="233"/>
      <c r="C757" s="234"/>
      <c r="D757" s="224" t="s">
        <v>180</v>
      </c>
      <c r="E757" s="235" t="s">
        <v>1</v>
      </c>
      <c r="F757" s="236" t="s">
        <v>992</v>
      </c>
      <c r="G757" s="234"/>
      <c r="H757" s="237">
        <v>109.23</v>
      </c>
      <c r="I757" s="238"/>
      <c r="J757" s="234"/>
      <c r="K757" s="234"/>
      <c r="L757" s="239"/>
      <c r="M757" s="240"/>
      <c r="N757" s="241"/>
      <c r="O757" s="241"/>
      <c r="P757" s="241"/>
      <c r="Q757" s="241"/>
      <c r="R757" s="241"/>
      <c r="S757" s="241"/>
      <c r="T757" s="242"/>
      <c r="AT757" s="243" t="s">
        <v>180</v>
      </c>
      <c r="AU757" s="243" t="s">
        <v>83</v>
      </c>
      <c r="AV757" s="14" t="s">
        <v>83</v>
      </c>
      <c r="AW757" s="14" t="s">
        <v>30</v>
      </c>
      <c r="AX757" s="14" t="s">
        <v>73</v>
      </c>
      <c r="AY757" s="243" t="s">
        <v>172</v>
      </c>
    </row>
    <row r="758" spans="1:65" s="14" customFormat="1">
      <c r="B758" s="233"/>
      <c r="C758" s="234"/>
      <c r="D758" s="224" t="s">
        <v>180</v>
      </c>
      <c r="E758" s="235" t="s">
        <v>1</v>
      </c>
      <c r="F758" s="236" t="s">
        <v>993</v>
      </c>
      <c r="G758" s="234"/>
      <c r="H758" s="237">
        <v>9.6760000000000002</v>
      </c>
      <c r="I758" s="238"/>
      <c r="J758" s="234"/>
      <c r="K758" s="234"/>
      <c r="L758" s="239"/>
      <c r="M758" s="240"/>
      <c r="N758" s="241"/>
      <c r="O758" s="241"/>
      <c r="P758" s="241"/>
      <c r="Q758" s="241"/>
      <c r="R758" s="241"/>
      <c r="S758" s="241"/>
      <c r="T758" s="242"/>
      <c r="AT758" s="243" t="s">
        <v>180</v>
      </c>
      <c r="AU758" s="243" t="s">
        <v>83</v>
      </c>
      <c r="AV758" s="14" t="s">
        <v>83</v>
      </c>
      <c r="AW758" s="14" t="s">
        <v>30</v>
      </c>
      <c r="AX758" s="14" t="s">
        <v>73</v>
      </c>
      <c r="AY758" s="243" t="s">
        <v>172</v>
      </c>
    </row>
    <row r="759" spans="1:65" s="15" customFormat="1">
      <c r="B759" s="244"/>
      <c r="C759" s="245"/>
      <c r="D759" s="224" t="s">
        <v>180</v>
      </c>
      <c r="E759" s="246" t="s">
        <v>1</v>
      </c>
      <c r="F759" s="247" t="s">
        <v>186</v>
      </c>
      <c r="G759" s="245"/>
      <c r="H759" s="248">
        <v>118.90600000000001</v>
      </c>
      <c r="I759" s="249"/>
      <c r="J759" s="245"/>
      <c r="K759" s="245"/>
      <c r="L759" s="250"/>
      <c r="M759" s="251"/>
      <c r="N759" s="252"/>
      <c r="O759" s="252"/>
      <c r="P759" s="252"/>
      <c r="Q759" s="252"/>
      <c r="R759" s="252"/>
      <c r="S759" s="252"/>
      <c r="T759" s="253"/>
      <c r="AT759" s="254" t="s">
        <v>180</v>
      </c>
      <c r="AU759" s="254" t="s">
        <v>83</v>
      </c>
      <c r="AV759" s="15" t="s">
        <v>179</v>
      </c>
      <c r="AW759" s="15" t="s">
        <v>30</v>
      </c>
      <c r="AX759" s="15" t="s">
        <v>81</v>
      </c>
      <c r="AY759" s="254" t="s">
        <v>172</v>
      </c>
    </row>
    <row r="760" spans="1:65" s="2" customFormat="1" ht="21.75" customHeight="1">
      <c r="A760" s="35"/>
      <c r="B760" s="36"/>
      <c r="C760" s="209" t="s">
        <v>994</v>
      </c>
      <c r="D760" s="209" t="s">
        <v>174</v>
      </c>
      <c r="E760" s="210" t="s">
        <v>995</v>
      </c>
      <c r="F760" s="211" t="s">
        <v>996</v>
      </c>
      <c r="G760" s="212" t="s">
        <v>222</v>
      </c>
      <c r="H760" s="213">
        <v>0.45</v>
      </c>
      <c r="I760" s="214"/>
      <c r="J760" s="215">
        <f>ROUND(I760*H760,2)</f>
        <v>0</v>
      </c>
      <c r="K760" s="211" t="s">
        <v>178</v>
      </c>
      <c r="L760" s="40"/>
      <c r="M760" s="216" t="s">
        <v>1</v>
      </c>
      <c r="N760" s="217" t="s">
        <v>38</v>
      </c>
      <c r="O760" s="72"/>
      <c r="P760" s="218">
        <f>O760*H760</f>
        <v>0</v>
      </c>
      <c r="Q760" s="218">
        <v>0</v>
      </c>
      <c r="R760" s="218">
        <f>Q760*H760</f>
        <v>0</v>
      </c>
      <c r="S760" s="218">
        <v>0</v>
      </c>
      <c r="T760" s="219">
        <f>S760*H760</f>
        <v>0</v>
      </c>
      <c r="U760" s="35"/>
      <c r="V760" s="35"/>
      <c r="W760" s="35"/>
      <c r="X760" s="35"/>
      <c r="Y760" s="35"/>
      <c r="Z760" s="35"/>
      <c r="AA760" s="35"/>
      <c r="AB760" s="35"/>
      <c r="AC760" s="35"/>
      <c r="AD760" s="35"/>
      <c r="AE760" s="35"/>
      <c r="AR760" s="220" t="s">
        <v>223</v>
      </c>
      <c r="AT760" s="220" t="s">
        <v>174</v>
      </c>
      <c r="AU760" s="220" t="s">
        <v>83</v>
      </c>
      <c r="AY760" s="18" t="s">
        <v>172</v>
      </c>
      <c r="BE760" s="221">
        <f>IF(N760="základní",J760,0)</f>
        <v>0</v>
      </c>
      <c r="BF760" s="221">
        <f>IF(N760="snížená",J760,0)</f>
        <v>0</v>
      </c>
      <c r="BG760" s="221">
        <f>IF(N760="zákl. přenesená",J760,0)</f>
        <v>0</v>
      </c>
      <c r="BH760" s="221">
        <f>IF(N760="sníž. přenesená",J760,0)</f>
        <v>0</v>
      </c>
      <c r="BI760" s="221">
        <f>IF(N760="nulová",J760,0)</f>
        <v>0</v>
      </c>
      <c r="BJ760" s="18" t="s">
        <v>81</v>
      </c>
      <c r="BK760" s="221">
        <f>ROUND(I760*H760,2)</f>
        <v>0</v>
      </c>
      <c r="BL760" s="18" t="s">
        <v>223</v>
      </c>
      <c r="BM760" s="220" t="s">
        <v>997</v>
      </c>
    </row>
    <row r="761" spans="1:65" s="12" customFormat="1" ht="22.9" customHeight="1">
      <c r="B761" s="193"/>
      <c r="C761" s="194"/>
      <c r="D761" s="195" t="s">
        <v>72</v>
      </c>
      <c r="E761" s="207" t="s">
        <v>998</v>
      </c>
      <c r="F761" s="207" t="s">
        <v>999</v>
      </c>
      <c r="G761" s="194"/>
      <c r="H761" s="194"/>
      <c r="I761" s="197"/>
      <c r="J761" s="208">
        <f>BK761</f>
        <v>0</v>
      </c>
      <c r="K761" s="194"/>
      <c r="L761" s="199"/>
      <c r="M761" s="200"/>
      <c r="N761" s="201"/>
      <c r="O761" s="201"/>
      <c r="P761" s="202">
        <f>SUM(P762:P843)</f>
        <v>0</v>
      </c>
      <c r="Q761" s="201"/>
      <c r="R761" s="202">
        <f>SUM(R762:R843)</f>
        <v>0.18752136000000003</v>
      </c>
      <c r="S761" s="201"/>
      <c r="T761" s="203">
        <f>SUM(T762:T843)</f>
        <v>2.4415600000000003E-2</v>
      </c>
      <c r="AR761" s="204" t="s">
        <v>83</v>
      </c>
      <c r="AT761" s="205" t="s">
        <v>72</v>
      </c>
      <c r="AU761" s="205" t="s">
        <v>81</v>
      </c>
      <c r="AY761" s="204" t="s">
        <v>172</v>
      </c>
      <c r="BK761" s="206">
        <f>SUM(BK762:BK843)</f>
        <v>0</v>
      </c>
    </row>
    <row r="762" spans="1:65" s="2" customFormat="1" ht="21.75" customHeight="1">
      <c r="A762" s="35"/>
      <c r="B762" s="36"/>
      <c r="C762" s="209" t="s">
        <v>694</v>
      </c>
      <c r="D762" s="209" t="s">
        <v>174</v>
      </c>
      <c r="E762" s="210" t="s">
        <v>1000</v>
      </c>
      <c r="F762" s="211" t="s">
        <v>1001</v>
      </c>
      <c r="G762" s="212" t="s">
        <v>245</v>
      </c>
      <c r="H762" s="213">
        <v>353.44</v>
      </c>
      <c r="I762" s="214"/>
      <c r="J762" s="215">
        <f>ROUND(I762*H762,2)</f>
        <v>0</v>
      </c>
      <c r="K762" s="211" t="s">
        <v>178</v>
      </c>
      <c r="L762" s="40"/>
      <c r="M762" s="216" t="s">
        <v>1</v>
      </c>
      <c r="N762" s="217" t="s">
        <v>38</v>
      </c>
      <c r="O762" s="72"/>
      <c r="P762" s="218">
        <f>O762*H762</f>
        <v>0</v>
      </c>
      <c r="Q762" s="218">
        <v>2.0000000000000001E-4</v>
      </c>
      <c r="R762" s="218">
        <f>Q762*H762</f>
        <v>7.0688000000000001E-2</v>
      </c>
      <c r="S762" s="218">
        <v>0</v>
      </c>
      <c r="T762" s="219">
        <f>S762*H762</f>
        <v>0</v>
      </c>
      <c r="U762" s="35"/>
      <c r="V762" s="35"/>
      <c r="W762" s="35"/>
      <c r="X762" s="35"/>
      <c r="Y762" s="35"/>
      <c r="Z762" s="35"/>
      <c r="AA762" s="35"/>
      <c r="AB762" s="35"/>
      <c r="AC762" s="35"/>
      <c r="AD762" s="35"/>
      <c r="AE762" s="35"/>
      <c r="AR762" s="220" t="s">
        <v>223</v>
      </c>
      <c r="AT762" s="220" t="s">
        <v>174</v>
      </c>
      <c r="AU762" s="220" t="s">
        <v>83</v>
      </c>
      <c r="AY762" s="18" t="s">
        <v>172</v>
      </c>
      <c r="BE762" s="221">
        <f>IF(N762="základní",J762,0)</f>
        <v>0</v>
      </c>
      <c r="BF762" s="221">
        <f>IF(N762="snížená",J762,0)</f>
        <v>0</v>
      </c>
      <c r="BG762" s="221">
        <f>IF(N762="zákl. přenesená",J762,0)</f>
        <v>0</v>
      </c>
      <c r="BH762" s="221">
        <f>IF(N762="sníž. přenesená",J762,0)</f>
        <v>0</v>
      </c>
      <c r="BI762" s="221">
        <f>IF(N762="nulová",J762,0)</f>
        <v>0</v>
      </c>
      <c r="BJ762" s="18" t="s">
        <v>81</v>
      </c>
      <c r="BK762" s="221">
        <f>ROUND(I762*H762,2)</f>
        <v>0</v>
      </c>
      <c r="BL762" s="18" t="s">
        <v>223</v>
      </c>
      <c r="BM762" s="220" t="s">
        <v>1002</v>
      </c>
    </row>
    <row r="763" spans="1:65" s="13" customFormat="1">
      <c r="B763" s="222"/>
      <c r="C763" s="223"/>
      <c r="D763" s="224" t="s">
        <v>180</v>
      </c>
      <c r="E763" s="225" t="s">
        <v>1</v>
      </c>
      <c r="F763" s="226" t="s">
        <v>274</v>
      </c>
      <c r="G763" s="223"/>
      <c r="H763" s="225" t="s">
        <v>1</v>
      </c>
      <c r="I763" s="227"/>
      <c r="J763" s="223"/>
      <c r="K763" s="223"/>
      <c r="L763" s="228"/>
      <c r="M763" s="229"/>
      <c r="N763" s="230"/>
      <c r="O763" s="230"/>
      <c r="P763" s="230"/>
      <c r="Q763" s="230"/>
      <c r="R763" s="230"/>
      <c r="S763" s="230"/>
      <c r="T763" s="231"/>
      <c r="AT763" s="232" t="s">
        <v>180</v>
      </c>
      <c r="AU763" s="232" t="s">
        <v>83</v>
      </c>
      <c r="AV763" s="13" t="s">
        <v>81</v>
      </c>
      <c r="AW763" s="13" t="s">
        <v>30</v>
      </c>
      <c r="AX763" s="13" t="s">
        <v>73</v>
      </c>
      <c r="AY763" s="232" t="s">
        <v>172</v>
      </c>
    </row>
    <row r="764" spans="1:65" s="13" customFormat="1">
      <c r="B764" s="222"/>
      <c r="C764" s="223"/>
      <c r="D764" s="224" t="s">
        <v>180</v>
      </c>
      <c r="E764" s="225" t="s">
        <v>1</v>
      </c>
      <c r="F764" s="226" t="s">
        <v>490</v>
      </c>
      <c r="G764" s="223"/>
      <c r="H764" s="225" t="s">
        <v>1</v>
      </c>
      <c r="I764" s="227"/>
      <c r="J764" s="223"/>
      <c r="K764" s="223"/>
      <c r="L764" s="228"/>
      <c r="M764" s="229"/>
      <c r="N764" s="230"/>
      <c r="O764" s="230"/>
      <c r="P764" s="230"/>
      <c r="Q764" s="230"/>
      <c r="R764" s="230"/>
      <c r="S764" s="230"/>
      <c r="T764" s="231"/>
      <c r="AT764" s="232" t="s">
        <v>180</v>
      </c>
      <c r="AU764" s="232" t="s">
        <v>83</v>
      </c>
      <c r="AV764" s="13" t="s">
        <v>81</v>
      </c>
      <c r="AW764" s="13" t="s">
        <v>30</v>
      </c>
      <c r="AX764" s="13" t="s">
        <v>73</v>
      </c>
      <c r="AY764" s="232" t="s">
        <v>172</v>
      </c>
    </row>
    <row r="765" spans="1:65" s="14" customFormat="1">
      <c r="B765" s="233"/>
      <c r="C765" s="234"/>
      <c r="D765" s="224" t="s">
        <v>180</v>
      </c>
      <c r="E765" s="235" t="s">
        <v>1</v>
      </c>
      <c r="F765" s="236" t="s">
        <v>1003</v>
      </c>
      <c r="G765" s="234"/>
      <c r="H765" s="237">
        <v>21.5</v>
      </c>
      <c r="I765" s="238"/>
      <c r="J765" s="234"/>
      <c r="K765" s="234"/>
      <c r="L765" s="239"/>
      <c r="M765" s="240"/>
      <c r="N765" s="241"/>
      <c r="O765" s="241"/>
      <c r="P765" s="241"/>
      <c r="Q765" s="241"/>
      <c r="R765" s="241"/>
      <c r="S765" s="241"/>
      <c r="T765" s="242"/>
      <c r="AT765" s="243" t="s">
        <v>180</v>
      </c>
      <c r="AU765" s="243" t="s">
        <v>83</v>
      </c>
      <c r="AV765" s="14" t="s">
        <v>83</v>
      </c>
      <c r="AW765" s="14" t="s">
        <v>30</v>
      </c>
      <c r="AX765" s="14" t="s">
        <v>73</v>
      </c>
      <c r="AY765" s="243" t="s">
        <v>172</v>
      </c>
    </row>
    <row r="766" spans="1:65" s="14" customFormat="1">
      <c r="B766" s="233"/>
      <c r="C766" s="234"/>
      <c r="D766" s="224" t="s">
        <v>180</v>
      </c>
      <c r="E766" s="235" t="s">
        <v>1</v>
      </c>
      <c r="F766" s="236" t="s">
        <v>1004</v>
      </c>
      <c r="G766" s="234"/>
      <c r="H766" s="237">
        <v>21.358000000000001</v>
      </c>
      <c r="I766" s="238"/>
      <c r="J766" s="234"/>
      <c r="K766" s="234"/>
      <c r="L766" s="239"/>
      <c r="M766" s="240"/>
      <c r="N766" s="241"/>
      <c r="O766" s="241"/>
      <c r="P766" s="241"/>
      <c r="Q766" s="241"/>
      <c r="R766" s="241"/>
      <c r="S766" s="241"/>
      <c r="T766" s="242"/>
      <c r="AT766" s="243" t="s">
        <v>180</v>
      </c>
      <c r="AU766" s="243" t="s">
        <v>83</v>
      </c>
      <c r="AV766" s="14" t="s">
        <v>83</v>
      </c>
      <c r="AW766" s="14" t="s">
        <v>30</v>
      </c>
      <c r="AX766" s="14" t="s">
        <v>73</v>
      </c>
      <c r="AY766" s="243" t="s">
        <v>172</v>
      </c>
    </row>
    <row r="767" spans="1:65" s="14" customFormat="1">
      <c r="B767" s="233"/>
      <c r="C767" s="234"/>
      <c r="D767" s="224" t="s">
        <v>180</v>
      </c>
      <c r="E767" s="235" t="s">
        <v>1</v>
      </c>
      <c r="F767" s="236" t="s">
        <v>1005</v>
      </c>
      <c r="G767" s="234"/>
      <c r="H767" s="237">
        <v>33.097999999999999</v>
      </c>
      <c r="I767" s="238"/>
      <c r="J767" s="234"/>
      <c r="K767" s="234"/>
      <c r="L767" s="239"/>
      <c r="M767" s="240"/>
      <c r="N767" s="241"/>
      <c r="O767" s="241"/>
      <c r="P767" s="241"/>
      <c r="Q767" s="241"/>
      <c r="R767" s="241"/>
      <c r="S767" s="241"/>
      <c r="T767" s="242"/>
      <c r="AT767" s="243" t="s">
        <v>180</v>
      </c>
      <c r="AU767" s="243" t="s">
        <v>83</v>
      </c>
      <c r="AV767" s="14" t="s">
        <v>83</v>
      </c>
      <c r="AW767" s="14" t="s">
        <v>30</v>
      </c>
      <c r="AX767" s="14" t="s">
        <v>73</v>
      </c>
      <c r="AY767" s="243" t="s">
        <v>172</v>
      </c>
    </row>
    <row r="768" spans="1:65" s="14" customFormat="1">
      <c r="B768" s="233"/>
      <c r="C768" s="234"/>
      <c r="D768" s="224" t="s">
        <v>180</v>
      </c>
      <c r="E768" s="235" t="s">
        <v>1</v>
      </c>
      <c r="F768" s="236" t="s">
        <v>1006</v>
      </c>
      <c r="G768" s="234"/>
      <c r="H768" s="237">
        <v>-1.516</v>
      </c>
      <c r="I768" s="238"/>
      <c r="J768" s="234"/>
      <c r="K768" s="234"/>
      <c r="L768" s="239"/>
      <c r="M768" s="240"/>
      <c r="N768" s="241"/>
      <c r="O768" s="241"/>
      <c r="P768" s="241"/>
      <c r="Q768" s="241"/>
      <c r="R768" s="241"/>
      <c r="S768" s="241"/>
      <c r="T768" s="242"/>
      <c r="AT768" s="243" t="s">
        <v>180</v>
      </c>
      <c r="AU768" s="243" t="s">
        <v>83</v>
      </c>
      <c r="AV768" s="14" t="s">
        <v>83</v>
      </c>
      <c r="AW768" s="14" t="s">
        <v>30</v>
      </c>
      <c r="AX768" s="14" t="s">
        <v>73</v>
      </c>
      <c r="AY768" s="243" t="s">
        <v>172</v>
      </c>
    </row>
    <row r="769" spans="2:51" s="14" customFormat="1">
      <c r="B769" s="233"/>
      <c r="C769" s="234"/>
      <c r="D769" s="224" t="s">
        <v>180</v>
      </c>
      <c r="E769" s="235" t="s">
        <v>1</v>
      </c>
      <c r="F769" s="236" t="s">
        <v>1007</v>
      </c>
      <c r="G769" s="234"/>
      <c r="H769" s="237">
        <v>18.548999999999999</v>
      </c>
      <c r="I769" s="238"/>
      <c r="J769" s="234"/>
      <c r="K769" s="234"/>
      <c r="L769" s="239"/>
      <c r="M769" s="240"/>
      <c r="N769" s="241"/>
      <c r="O769" s="241"/>
      <c r="P769" s="241"/>
      <c r="Q769" s="241"/>
      <c r="R769" s="241"/>
      <c r="S769" s="241"/>
      <c r="T769" s="242"/>
      <c r="AT769" s="243" t="s">
        <v>180</v>
      </c>
      <c r="AU769" s="243" t="s">
        <v>83</v>
      </c>
      <c r="AV769" s="14" t="s">
        <v>83</v>
      </c>
      <c r="AW769" s="14" t="s">
        <v>30</v>
      </c>
      <c r="AX769" s="14" t="s">
        <v>73</v>
      </c>
      <c r="AY769" s="243" t="s">
        <v>172</v>
      </c>
    </row>
    <row r="770" spans="2:51" s="14" customFormat="1">
      <c r="B770" s="233"/>
      <c r="C770" s="234"/>
      <c r="D770" s="224" t="s">
        <v>180</v>
      </c>
      <c r="E770" s="235" t="s">
        <v>1</v>
      </c>
      <c r="F770" s="236" t="s">
        <v>1008</v>
      </c>
      <c r="G770" s="234"/>
      <c r="H770" s="237">
        <v>30.103999999999999</v>
      </c>
      <c r="I770" s="238"/>
      <c r="J770" s="234"/>
      <c r="K770" s="234"/>
      <c r="L770" s="239"/>
      <c r="M770" s="240"/>
      <c r="N770" s="241"/>
      <c r="O770" s="241"/>
      <c r="P770" s="241"/>
      <c r="Q770" s="241"/>
      <c r="R770" s="241"/>
      <c r="S770" s="241"/>
      <c r="T770" s="242"/>
      <c r="AT770" s="243" t="s">
        <v>180</v>
      </c>
      <c r="AU770" s="243" t="s">
        <v>83</v>
      </c>
      <c r="AV770" s="14" t="s">
        <v>83</v>
      </c>
      <c r="AW770" s="14" t="s">
        <v>30</v>
      </c>
      <c r="AX770" s="14" t="s">
        <v>73</v>
      </c>
      <c r="AY770" s="243" t="s">
        <v>172</v>
      </c>
    </row>
    <row r="771" spans="2:51" s="14" customFormat="1">
      <c r="B771" s="233"/>
      <c r="C771" s="234"/>
      <c r="D771" s="224" t="s">
        <v>180</v>
      </c>
      <c r="E771" s="235" t="s">
        <v>1</v>
      </c>
      <c r="F771" s="236" t="s">
        <v>1006</v>
      </c>
      <c r="G771" s="234"/>
      <c r="H771" s="237">
        <v>-1.516</v>
      </c>
      <c r="I771" s="238"/>
      <c r="J771" s="234"/>
      <c r="K771" s="234"/>
      <c r="L771" s="239"/>
      <c r="M771" s="240"/>
      <c r="N771" s="241"/>
      <c r="O771" s="241"/>
      <c r="P771" s="241"/>
      <c r="Q771" s="241"/>
      <c r="R771" s="241"/>
      <c r="S771" s="241"/>
      <c r="T771" s="242"/>
      <c r="AT771" s="243" t="s">
        <v>180</v>
      </c>
      <c r="AU771" s="243" t="s">
        <v>83</v>
      </c>
      <c r="AV771" s="14" t="s">
        <v>83</v>
      </c>
      <c r="AW771" s="14" t="s">
        <v>30</v>
      </c>
      <c r="AX771" s="14" t="s">
        <v>73</v>
      </c>
      <c r="AY771" s="243" t="s">
        <v>172</v>
      </c>
    </row>
    <row r="772" spans="2:51" s="14" customFormat="1">
      <c r="B772" s="233"/>
      <c r="C772" s="234"/>
      <c r="D772" s="224" t="s">
        <v>180</v>
      </c>
      <c r="E772" s="235" t="s">
        <v>1</v>
      </c>
      <c r="F772" s="236" t="s">
        <v>1009</v>
      </c>
      <c r="G772" s="234"/>
      <c r="H772" s="237">
        <v>64.13</v>
      </c>
      <c r="I772" s="238"/>
      <c r="J772" s="234"/>
      <c r="K772" s="234"/>
      <c r="L772" s="239"/>
      <c r="M772" s="240"/>
      <c r="N772" s="241"/>
      <c r="O772" s="241"/>
      <c r="P772" s="241"/>
      <c r="Q772" s="241"/>
      <c r="R772" s="241"/>
      <c r="S772" s="241"/>
      <c r="T772" s="242"/>
      <c r="AT772" s="243" t="s">
        <v>180</v>
      </c>
      <c r="AU772" s="243" t="s">
        <v>83</v>
      </c>
      <c r="AV772" s="14" t="s">
        <v>83</v>
      </c>
      <c r="AW772" s="14" t="s">
        <v>30</v>
      </c>
      <c r="AX772" s="14" t="s">
        <v>73</v>
      </c>
      <c r="AY772" s="243" t="s">
        <v>172</v>
      </c>
    </row>
    <row r="773" spans="2:51" s="14" customFormat="1">
      <c r="B773" s="233"/>
      <c r="C773" s="234"/>
      <c r="D773" s="224" t="s">
        <v>180</v>
      </c>
      <c r="E773" s="235" t="s">
        <v>1</v>
      </c>
      <c r="F773" s="236" t="s">
        <v>1010</v>
      </c>
      <c r="G773" s="234"/>
      <c r="H773" s="237">
        <v>-11.734999999999999</v>
      </c>
      <c r="I773" s="238"/>
      <c r="J773" s="234"/>
      <c r="K773" s="234"/>
      <c r="L773" s="239"/>
      <c r="M773" s="240"/>
      <c r="N773" s="241"/>
      <c r="O773" s="241"/>
      <c r="P773" s="241"/>
      <c r="Q773" s="241"/>
      <c r="R773" s="241"/>
      <c r="S773" s="241"/>
      <c r="T773" s="242"/>
      <c r="AT773" s="243" t="s">
        <v>180</v>
      </c>
      <c r="AU773" s="243" t="s">
        <v>83</v>
      </c>
      <c r="AV773" s="14" t="s">
        <v>83</v>
      </c>
      <c r="AW773" s="14" t="s">
        <v>30</v>
      </c>
      <c r="AX773" s="14" t="s">
        <v>73</v>
      </c>
      <c r="AY773" s="243" t="s">
        <v>172</v>
      </c>
    </row>
    <row r="774" spans="2:51" s="14" customFormat="1">
      <c r="B774" s="233"/>
      <c r="C774" s="234"/>
      <c r="D774" s="224" t="s">
        <v>180</v>
      </c>
      <c r="E774" s="235" t="s">
        <v>1</v>
      </c>
      <c r="F774" s="236" t="s">
        <v>1011</v>
      </c>
      <c r="G774" s="234"/>
      <c r="H774" s="237">
        <v>4.0860000000000003</v>
      </c>
      <c r="I774" s="238"/>
      <c r="J774" s="234"/>
      <c r="K774" s="234"/>
      <c r="L774" s="239"/>
      <c r="M774" s="240"/>
      <c r="N774" s="241"/>
      <c r="O774" s="241"/>
      <c r="P774" s="241"/>
      <c r="Q774" s="241"/>
      <c r="R774" s="241"/>
      <c r="S774" s="241"/>
      <c r="T774" s="242"/>
      <c r="AT774" s="243" t="s">
        <v>180</v>
      </c>
      <c r="AU774" s="243" t="s">
        <v>83</v>
      </c>
      <c r="AV774" s="14" t="s">
        <v>83</v>
      </c>
      <c r="AW774" s="14" t="s">
        <v>30</v>
      </c>
      <c r="AX774" s="14" t="s">
        <v>73</v>
      </c>
      <c r="AY774" s="243" t="s">
        <v>172</v>
      </c>
    </row>
    <row r="775" spans="2:51" s="13" customFormat="1">
      <c r="B775" s="222"/>
      <c r="C775" s="223"/>
      <c r="D775" s="224" t="s">
        <v>180</v>
      </c>
      <c r="E775" s="225" t="s">
        <v>1</v>
      </c>
      <c r="F775" s="226" t="s">
        <v>505</v>
      </c>
      <c r="G775" s="223"/>
      <c r="H775" s="225" t="s">
        <v>1</v>
      </c>
      <c r="I775" s="227"/>
      <c r="J775" s="223"/>
      <c r="K775" s="223"/>
      <c r="L775" s="228"/>
      <c r="M775" s="229"/>
      <c r="N775" s="230"/>
      <c r="O775" s="230"/>
      <c r="P775" s="230"/>
      <c r="Q775" s="230"/>
      <c r="R775" s="230"/>
      <c r="S775" s="230"/>
      <c r="T775" s="231"/>
      <c r="AT775" s="232" t="s">
        <v>180</v>
      </c>
      <c r="AU775" s="232" t="s">
        <v>83</v>
      </c>
      <c r="AV775" s="13" t="s">
        <v>81</v>
      </c>
      <c r="AW775" s="13" t="s">
        <v>30</v>
      </c>
      <c r="AX775" s="13" t="s">
        <v>73</v>
      </c>
      <c r="AY775" s="232" t="s">
        <v>172</v>
      </c>
    </row>
    <row r="776" spans="2:51" s="14" customFormat="1">
      <c r="B776" s="233"/>
      <c r="C776" s="234"/>
      <c r="D776" s="224" t="s">
        <v>180</v>
      </c>
      <c r="E776" s="235" t="s">
        <v>1</v>
      </c>
      <c r="F776" s="236" t="s">
        <v>1012</v>
      </c>
      <c r="G776" s="234"/>
      <c r="H776" s="237">
        <v>91.637</v>
      </c>
      <c r="I776" s="238"/>
      <c r="J776" s="234"/>
      <c r="K776" s="234"/>
      <c r="L776" s="239"/>
      <c r="M776" s="240"/>
      <c r="N776" s="241"/>
      <c r="O776" s="241"/>
      <c r="P776" s="241"/>
      <c r="Q776" s="241"/>
      <c r="R776" s="241"/>
      <c r="S776" s="241"/>
      <c r="T776" s="242"/>
      <c r="AT776" s="243" t="s">
        <v>180</v>
      </c>
      <c r="AU776" s="243" t="s">
        <v>83</v>
      </c>
      <c r="AV776" s="14" t="s">
        <v>83</v>
      </c>
      <c r="AW776" s="14" t="s">
        <v>30</v>
      </c>
      <c r="AX776" s="14" t="s">
        <v>73</v>
      </c>
      <c r="AY776" s="243" t="s">
        <v>172</v>
      </c>
    </row>
    <row r="777" spans="2:51" s="14" customFormat="1">
      <c r="B777" s="233"/>
      <c r="C777" s="234"/>
      <c r="D777" s="224" t="s">
        <v>180</v>
      </c>
      <c r="E777" s="235" t="s">
        <v>1</v>
      </c>
      <c r="F777" s="236" t="s">
        <v>1013</v>
      </c>
      <c r="G777" s="234"/>
      <c r="H777" s="237">
        <v>-6.9669999999999996</v>
      </c>
      <c r="I777" s="238"/>
      <c r="J777" s="234"/>
      <c r="K777" s="234"/>
      <c r="L777" s="239"/>
      <c r="M777" s="240"/>
      <c r="N777" s="241"/>
      <c r="O777" s="241"/>
      <c r="P777" s="241"/>
      <c r="Q777" s="241"/>
      <c r="R777" s="241"/>
      <c r="S777" s="241"/>
      <c r="T777" s="242"/>
      <c r="AT777" s="243" t="s">
        <v>180</v>
      </c>
      <c r="AU777" s="243" t="s">
        <v>83</v>
      </c>
      <c r="AV777" s="14" t="s">
        <v>83</v>
      </c>
      <c r="AW777" s="14" t="s">
        <v>30</v>
      </c>
      <c r="AX777" s="14" t="s">
        <v>73</v>
      </c>
      <c r="AY777" s="243" t="s">
        <v>172</v>
      </c>
    </row>
    <row r="778" spans="2:51" s="14" customFormat="1">
      <c r="B778" s="233"/>
      <c r="C778" s="234"/>
      <c r="D778" s="224" t="s">
        <v>180</v>
      </c>
      <c r="E778" s="235" t="s">
        <v>1</v>
      </c>
      <c r="F778" s="236" t="s">
        <v>1014</v>
      </c>
      <c r="G778" s="234"/>
      <c r="H778" s="237">
        <v>2.0430000000000001</v>
      </c>
      <c r="I778" s="238"/>
      <c r="J778" s="234"/>
      <c r="K778" s="234"/>
      <c r="L778" s="239"/>
      <c r="M778" s="240"/>
      <c r="N778" s="241"/>
      <c r="O778" s="241"/>
      <c r="P778" s="241"/>
      <c r="Q778" s="241"/>
      <c r="R778" s="241"/>
      <c r="S778" s="241"/>
      <c r="T778" s="242"/>
      <c r="AT778" s="243" t="s">
        <v>180</v>
      </c>
      <c r="AU778" s="243" t="s">
        <v>83</v>
      </c>
      <c r="AV778" s="14" t="s">
        <v>83</v>
      </c>
      <c r="AW778" s="14" t="s">
        <v>30</v>
      </c>
      <c r="AX778" s="14" t="s">
        <v>73</v>
      </c>
      <c r="AY778" s="243" t="s">
        <v>172</v>
      </c>
    </row>
    <row r="779" spans="2:51" s="14" customFormat="1">
      <c r="B779" s="233"/>
      <c r="C779" s="234"/>
      <c r="D779" s="224" t="s">
        <v>180</v>
      </c>
      <c r="E779" s="235" t="s">
        <v>1</v>
      </c>
      <c r="F779" s="236" t="s">
        <v>1015</v>
      </c>
      <c r="G779" s="234"/>
      <c r="H779" s="237">
        <v>-1.4910000000000001</v>
      </c>
      <c r="I779" s="238"/>
      <c r="J779" s="234"/>
      <c r="K779" s="234"/>
      <c r="L779" s="239"/>
      <c r="M779" s="240"/>
      <c r="N779" s="241"/>
      <c r="O779" s="241"/>
      <c r="P779" s="241"/>
      <c r="Q779" s="241"/>
      <c r="R779" s="241"/>
      <c r="S779" s="241"/>
      <c r="T779" s="242"/>
      <c r="AT779" s="243" t="s">
        <v>180</v>
      </c>
      <c r="AU779" s="243" t="s">
        <v>83</v>
      </c>
      <c r="AV779" s="14" t="s">
        <v>83</v>
      </c>
      <c r="AW779" s="14" t="s">
        <v>30</v>
      </c>
      <c r="AX779" s="14" t="s">
        <v>73</v>
      </c>
      <c r="AY779" s="243" t="s">
        <v>172</v>
      </c>
    </row>
    <row r="780" spans="2:51" s="13" customFormat="1">
      <c r="B780" s="222"/>
      <c r="C780" s="223"/>
      <c r="D780" s="224" t="s">
        <v>180</v>
      </c>
      <c r="E780" s="225" t="s">
        <v>1</v>
      </c>
      <c r="F780" s="226" t="s">
        <v>1016</v>
      </c>
      <c r="G780" s="223"/>
      <c r="H780" s="225" t="s">
        <v>1</v>
      </c>
      <c r="I780" s="227"/>
      <c r="J780" s="223"/>
      <c r="K780" s="223"/>
      <c r="L780" s="228"/>
      <c r="M780" s="229"/>
      <c r="N780" s="230"/>
      <c r="O780" s="230"/>
      <c r="P780" s="230"/>
      <c r="Q780" s="230"/>
      <c r="R780" s="230"/>
      <c r="S780" s="230"/>
      <c r="T780" s="231"/>
      <c r="AT780" s="232" t="s">
        <v>180</v>
      </c>
      <c r="AU780" s="232" t="s">
        <v>83</v>
      </c>
      <c r="AV780" s="13" t="s">
        <v>81</v>
      </c>
      <c r="AW780" s="13" t="s">
        <v>30</v>
      </c>
      <c r="AX780" s="13" t="s">
        <v>73</v>
      </c>
      <c r="AY780" s="232" t="s">
        <v>172</v>
      </c>
    </row>
    <row r="781" spans="2:51" s="13" customFormat="1">
      <c r="B781" s="222"/>
      <c r="C781" s="223"/>
      <c r="D781" s="224" t="s">
        <v>180</v>
      </c>
      <c r="E781" s="225" t="s">
        <v>1</v>
      </c>
      <c r="F781" s="226" t="s">
        <v>490</v>
      </c>
      <c r="G781" s="223"/>
      <c r="H781" s="225" t="s">
        <v>1</v>
      </c>
      <c r="I781" s="227"/>
      <c r="J781" s="223"/>
      <c r="K781" s="223"/>
      <c r="L781" s="228"/>
      <c r="M781" s="229"/>
      <c r="N781" s="230"/>
      <c r="O781" s="230"/>
      <c r="P781" s="230"/>
      <c r="Q781" s="230"/>
      <c r="R781" s="230"/>
      <c r="S781" s="230"/>
      <c r="T781" s="231"/>
      <c r="AT781" s="232" t="s">
        <v>180</v>
      </c>
      <c r="AU781" s="232" t="s">
        <v>83</v>
      </c>
      <c r="AV781" s="13" t="s">
        <v>81</v>
      </c>
      <c r="AW781" s="13" t="s">
        <v>30</v>
      </c>
      <c r="AX781" s="13" t="s">
        <v>73</v>
      </c>
      <c r="AY781" s="232" t="s">
        <v>172</v>
      </c>
    </row>
    <row r="782" spans="2:51" s="14" customFormat="1">
      <c r="B782" s="233"/>
      <c r="C782" s="234"/>
      <c r="D782" s="224" t="s">
        <v>180</v>
      </c>
      <c r="E782" s="235" t="s">
        <v>1</v>
      </c>
      <c r="F782" s="236" t="s">
        <v>1017</v>
      </c>
      <c r="G782" s="234"/>
      <c r="H782" s="237">
        <v>35.04</v>
      </c>
      <c r="I782" s="238"/>
      <c r="J782" s="234"/>
      <c r="K782" s="234"/>
      <c r="L782" s="239"/>
      <c r="M782" s="240"/>
      <c r="N782" s="241"/>
      <c r="O782" s="241"/>
      <c r="P782" s="241"/>
      <c r="Q782" s="241"/>
      <c r="R782" s="241"/>
      <c r="S782" s="241"/>
      <c r="T782" s="242"/>
      <c r="AT782" s="243" t="s">
        <v>180</v>
      </c>
      <c r="AU782" s="243" t="s">
        <v>83</v>
      </c>
      <c r="AV782" s="14" t="s">
        <v>83</v>
      </c>
      <c r="AW782" s="14" t="s">
        <v>30</v>
      </c>
      <c r="AX782" s="14" t="s">
        <v>73</v>
      </c>
      <c r="AY782" s="243" t="s">
        <v>172</v>
      </c>
    </row>
    <row r="783" spans="2:51" s="14" customFormat="1">
      <c r="B783" s="233"/>
      <c r="C783" s="234"/>
      <c r="D783" s="224" t="s">
        <v>180</v>
      </c>
      <c r="E783" s="235" t="s">
        <v>1</v>
      </c>
      <c r="F783" s="236" t="s">
        <v>494</v>
      </c>
      <c r="G783" s="234"/>
      <c r="H783" s="237">
        <v>11.03</v>
      </c>
      <c r="I783" s="238"/>
      <c r="J783" s="234"/>
      <c r="K783" s="234"/>
      <c r="L783" s="239"/>
      <c r="M783" s="240"/>
      <c r="N783" s="241"/>
      <c r="O783" s="241"/>
      <c r="P783" s="241"/>
      <c r="Q783" s="241"/>
      <c r="R783" s="241"/>
      <c r="S783" s="241"/>
      <c r="T783" s="242"/>
      <c r="AT783" s="243" t="s">
        <v>180</v>
      </c>
      <c r="AU783" s="243" t="s">
        <v>83</v>
      </c>
      <c r="AV783" s="14" t="s">
        <v>83</v>
      </c>
      <c r="AW783" s="14" t="s">
        <v>30</v>
      </c>
      <c r="AX783" s="14" t="s">
        <v>73</v>
      </c>
      <c r="AY783" s="243" t="s">
        <v>172</v>
      </c>
    </row>
    <row r="784" spans="2:51" s="14" customFormat="1">
      <c r="B784" s="233"/>
      <c r="C784" s="234"/>
      <c r="D784" s="224" t="s">
        <v>180</v>
      </c>
      <c r="E784" s="235" t="s">
        <v>1</v>
      </c>
      <c r="F784" s="236" t="s">
        <v>496</v>
      </c>
      <c r="G784" s="234"/>
      <c r="H784" s="237">
        <v>9.51</v>
      </c>
      <c r="I784" s="238"/>
      <c r="J784" s="234"/>
      <c r="K784" s="234"/>
      <c r="L784" s="239"/>
      <c r="M784" s="240"/>
      <c r="N784" s="241"/>
      <c r="O784" s="241"/>
      <c r="P784" s="241"/>
      <c r="Q784" s="241"/>
      <c r="R784" s="241"/>
      <c r="S784" s="241"/>
      <c r="T784" s="242"/>
      <c r="AT784" s="243" t="s">
        <v>180</v>
      </c>
      <c r="AU784" s="243" t="s">
        <v>83</v>
      </c>
      <c r="AV784" s="14" t="s">
        <v>83</v>
      </c>
      <c r="AW784" s="14" t="s">
        <v>30</v>
      </c>
      <c r="AX784" s="14" t="s">
        <v>73</v>
      </c>
      <c r="AY784" s="243" t="s">
        <v>172</v>
      </c>
    </row>
    <row r="785" spans="1:65" s="13" customFormat="1">
      <c r="B785" s="222"/>
      <c r="C785" s="223"/>
      <c r="D785" s="224" t="s">
        <v>180</v>
      </c>
      <c r="E785" s="225" t="s">
        <v>1</v>
      </c>
      <c r="F785" s="226" t="s">
        <v>505</v>
      </c>
      <c r="G785" s="223"/>
      <c r="H785" s="225" t="s">
        <v>1</v>
      </c>
      <c r="I785" s="227"/>
      <c r="J785" s="223"/>
      <c r="K785" s="223"/>
      <c r="L785" s="228"/>
      <c r="M785" s="229"/>
      <c r="N785" s="230"/>
      <c r="O785" s="230"/>
      <c r="P785" s="230"/>
      <c r="Q785" s="230"/>
      <c r="R785" s="230"/>
      <c r="S785" s="230"/>
      <c r="T785" s="231"/>
      <c r="AT785" s="232" t="s">
        <v>180</v>
      </c>
      <c r="AU785" s="232" t="s">
        <v>83</v>
      </c>
      <c r="AV785" s="13" t="s">
        <v>81</v>
      </c>
      <c r="AW785" s="13" t="s">
        <v>30</v>
      </c>
      <c r="AX785" s="13" t="s">
        <v>73</v>
      </c>
      <c r="AY785" s="232" t="s">
        <v>172</v>
      </c>
    </row>
    <row r="786" spans="1:65" s="14" customFormat="1">
      <c r="B786" s="233"/>
      <c r="C786" s="234"/>
      <c r="D786" s="224" t="s">
        <v>180</v>
      </c>
      <c r="E786" s="235" t="s">
        <v>1</v>
      </c>
      <c r="F786" s="236" t="s">
        <v>1018</v>
      </c>
      <c r="G786" s="234"/>
      <c r="H786" s="237">
        <v>34.58</v>
      </c>
      <c r="I786" s="238"/>
      <c r="J786" s="234"/>
      <c r="K786" s="234"/>
      <c r="L786" s="239"/>
      <c r="M786" s="240"/>
      <c r="N786" s="241"/>
      <c r="O786" s="241"/>
      <c r="P786" s="241"/>
      <c r="Q786" s="241"/>
      <c r="R786" s="241"/>
      <c r="S786" s="241"/>
      <c r="T786" s="242"/>
      <c r="AT786" s="243" t="s">
        <v>180</v>
      </c>
      <c r="AU786" s="243" t="s">
        <v>83</v>
      </c>
      <c r="AV786" s="14" t="s">
        <v>83</v>
      </c>
      <c r="AW786" s="14" t="s">
        <v>30</v>
      </c>
      <c r="AX786" s="14" t="s">
        <v>73</v>
      </c>
      <c r="AY786" s="243" t="s">
        <v>172</v>
      </c>
    </row>
    <row r="787" spans="1:65" s="15" customFormat="1">
      <c r="B787" s="244"/>
      <c r="C787" s="245"/>
      <c r="D787" s="224" t="s">
        <v>180</v>
      </c>
      <c r="E787" s="246" t="s">
        <v>1</v>
      </c>
      <c r="F787" s="247" t="s">
        <v>186</v>
      </c>
      <c r="G787" s="245"/>
      <c r="H787" s="248">
        <v>353.44</v>
      </c>
      <c r="I787" s="249"/>
      <c r="J787" s="245"/>
      <c r="K787" s="245"/>
      <c r="L787" s="250"/>
      <c r="M787" s="251"/>
      <c r="N787" s="252"/>
      <c r="O787" s="252"/>
      <c r="P787" s="252"/>
      <c r="Q787" s="252"/>
      <c r="R787" s="252"/>
      <c r="S787" s="252"/>
      <c r="T787" s="253"/>
      <c r="AT787" s="254" t="s">
        <v>180</v>
      </c>
      <c r="AU787" s="254" t="s">
        <v>83</v>
      </c>
      <c r="AV787" s="15" t="s">
        <v>179</v>
      </c>
      <c r="AW787" s="15" t="s">
        <v>30</v>
      </c>
      <c r="AX787" s="15" t="s">
        <v>81</v>
      </c>
      <c r="AY787" s="254" t="s">
        <v>172</v>
      </c>
    </row>
    <row r="788" spans="1:65" s="2" customFormat="1" ht="33" customHeight="1">
      <c r="A788" s="35"/>
      <c r="B788" s="36"/>
      <c r="C788" s="209" t="s">
        <v>1019</v>
      </c>
      <c r="D788" s="209" t="s">
        <v>174</v>
      </c>
      <c r="E788" s="210" t="s">
        <v>1020</v>
      </c>
      <c r="F788" s="211" t="s">
        <v>1021</v>
      </c>
      <c r="G788" s="212" t="s">
        <v>245</v>
      </c>
      <c r="H788" s="213">
        <v>207.00399999999999</v>
      </c>
      <c r="I788" s="214"/>
      <c r="J788" s="215">
        <f>ROUND(I788*H788,2)</f>
        <v>0</v>
      </c>
      <c r="K788" s="211" t="s">
        <v>1</v>
      </c>
      <c r="L788" s="40"/>
      <c r="M788" s="216" t="s">
        <v>1</v>
      </c>
      <c r="N788" s="217" t="s">
        <v>38</v>
      </c>
      <c r="O788" s="72"/>
      <c r="P788" s="218">
        <f>O788*H788</f>
        <v>0</v>
      </c>
      <c r="Q788" s="218">
        <v>0</v>
      </c>
      <c r="R788" s="218">
        <f>Q788*H788</f>
        <v>0</v>
      </c>
      <c r="S788" s="218">
        <v>0</v>
      </c>
      <c r="T788" s="219">
        <f>S788*H788</f>
        <v>0</v>
      </c>
      <c r="U788" s="35"/>
      <c r="V788" s="35"/>
      <c r="W788" s="35"/>
      <c r="X788" s="35"/>
      <c r="Y788" s="35"/>
      <c r="Z788" s="35"/>
      <c r="AA788" s="35"/>
      <c r="AB788" s="35"/>
      <c r="AC788" s="35"/>
      <c r="AD788" s="35"/>
      <c r="AE788" s="35"/>
      <c r="AR788" s="220" t="s">
        <v>223</v>
      </c>
      <c r="AT788" s="220" t="s">
        <v>174</v>
      </c>
      <c r="AU788" s="220" t="s">
        <v>83</v>
      </c>
      <c r="AY788" s="18" t="s">
        <v>172</v>
      </c>
      <c r="BE788" s="221">
        <f>IF(N788="základní",J788,0)</f>
        <v>0</v>
      </c>
      <c r="BF788" s="221">
        <f>IF(N788="snížená",J788,0)</f>
        <v>0</v>
      </c>
      <c r="BG788" s="221">
        <f>IF(N788="zákl. přenesená",J788,0)</f>
        <v>0</v>
      </c>
      <c r="BH788" s="221">
        <f>IF(N788="sníž. přenesená",J788,0)</f>
        <v>0</v>
      </c>
      <c r="BI788" s="221">
        <f>IF(N788="nulová",J788,0)</f>
        <v>0</v>
      </c>
      <c r="BJ788" s="18" t="s">
        <v>81</v>
      </c>
      <c r="BK788" s="221">
        <f>ROUND(I788*H788,2)</f>
        <v>0</v>
      </c>
      <c r="BL788" s="18" t="s">
        <v>223</v>
      </c>
      <c r="BM788" s="220" t="s">
        <v>1022</v>
      </c>
    </row>
    <row r="789" spans="1:65" s="13" customFormat="1">
      <c r="B789" s="222"/>
      <c r="C789" s="223"/>
      <c r="D789" s="224" t="s">
        <v>180</v>
      </c>
      <c r="E789" s="225" t="s">
        <v>1</v>
      </c>
      <c r="F789" s="226" t="s">
        <v>274</v>
      </c>
      <c r="G789" s="223"/>
      <c r="H789" s="225" t="s">
        <v>1</v>
      </c>
      <c r="I789" s="227"/>
      <c r="J789" s="223"/>
      <c r="K789" s="223"/>
      <c r="L789" s="228"/>
      <c r="M789" s="229"/>
      <c r="N789" s="230"/>
      <c r="O789" s="230"/>
      <c r="P789" s="230"/>
      <c r="Q789" s="230"/>
      <c r="R789" s="230"/>
      <c r="S789" s="230"/>
      <c r="T789" s="231"/>
      <c r="AT789" s="232" t="s">
        <v>180</v>
      </c>
      <c r="AU789" s="232" t="s">
        <v>83</v>
      </c>
      <c r="AV789" s="13" t="s">
        <v>81</v>
      </c>
      <c r="AW789" s="13" t="s">
        <v>30</v>
      </c>
      <c r="AX789" s="13" t="s">
        <v>73</v>
      </c>
      <c r="AY789" s="232" t="s">
        <v>172</v>
      </c>
    </row>
    <row r="790" spans="1:65" s="13" customFormat="1">
      <c r="B790" s="222"/>
      <c r="C790" s="223"/>
      <c r="D790" s="224" t="s">
        <v>180</v>
      </c>
      <c r="E790" s="225" t="s">
        <v>1</v>
      </c>
      <c r="F790" s="226" t="s">
        <v>490</v>
      </c>
      <c r="G790" s="223"/>
      <c r="H790" s="225" t="s">
        <v>1</v>
      </c>
      <c r="I790" s="227"/>
      <c r="J790" s="223"/>
      <c r="K790" s="223"/>
      <c r="L790" s="228"/>
      <c r="M790" s="229"/>
      <c r="N790" s="230"/>
      <c r="O790" s="230"/>
      <c r="P790" s="230"/>
      <c r="Q790" s="230"/>
      <c r="R790" s="230"/>
      <c r="S790" s="230"/>
      <c r="T790" s="231"/>
      <c r="AT790" s="232" t="s">
        <v>180</v>
      </c>
      <c r="AU790" s="232" t="s">
        <v>83</v>
      </c>
      <c r="AV790" s="13" t="s">
        <v>81</v>
      </c>
      <c r="AW790" s="13" t="s">
        <v>30</v>
      </c>
      <c r="AX790" s="13" t="s">
        <v>73</v>
      </c>
      <c r="AY790" s="232" t="s">
        <v>172</v>
      </c>
    </row>
    <row r="791" spans="1:65" s="14" customFormat="1">
      <c r="B791" s="233"/>
      <c r="C791" s="234"/>
      <c r="D791" s="224" t="s">
        <v>180</v>
      </c>
      <c r="E791" s="235" t="s">
        <v>1</v>
      </c>
      <c r="F791" s="236" t="s">
        <v>1005</v>
      </c>
      <c r="G791" s="234"/>
      <c r="H791" s="237">
        <v>33.097999999999999</v>
      </c>
      <c r="I791" s="238"/>
      <c r="J791" s="234"/>
      <c r="K791" s="234"/>
      <c r="L791" s="239"/>
      <c r="M791" s="240"/>
      <c r="N791" s="241"/>
      <c r="O791" s="241"/>
      <c r="P791" s="241"/>
      <c r="Q791" s="241"/>
      <c r="R791" s="241"/>
      <c r="S791" s="241"/>
      <c r="T791" s="242"/>
      <c r="AT791" s="243" t="s">
        <v>180</v>
      </c>
      <c r="AU791" s="243" t="s">
        <v>83</v>
      </c>
      <c r="AV791" s="14" t="s">
        <v>83</v>
      </c>
      <c r="AW791" s="14" t="s">
        <v>30</v>
      </c>
      <c r="AX791" s="14" t="s">
        <v>73</v>
      </c>
      <c r="AY791" s="243" t="s">
        <v>172</v>
      </c>
    </row>
    <row r="792" spans="1:65" s="14" customFormat="1">
      <c r="B792" s="233"/>
      <c r="C792" s="234"/>
      <c r="D792" s="224" t="s">
        <v>180</v>
      </c>
      <c r="E792" s="235" t="s">
        <v>1</v>
      </c>
      <c r="F792" s="236" t="s">
        <v>1006</v>
      </c>
      <c r="G792" s="234"/>
      <c r="H792" s="237">
        <v>-1.516</v>
      </c>
      <c r="I792" s="238"/>
      <c r="J792" s="234"/>
      <c r="K792" s="234"/>
      <c r="L792" s="239"/>
      <c r="M792" s="240"/>
      <c r="N792" s="241"/>
      <c r="O792" s="241"/>
      <c r="P792" s="241"/>
      <c r="Q792" s="241"/>
      <c r="R792" s="241"/>
      <c r="S792" s="241"/>
      <c r="T792" s="242"/>
      <c r="AT792" s="243" t="s">
        <v>180</v>
      </c>
      <c r="AU792" s="243" t="s">
        <v>83</v>
      </c>
      <c r="AV792" s="14" t="s">
        <v>83</v>
      </c>
      <c r="AW792" s="14" t="s">
        <v>30</v>
      </c>
      <c r="AX792" s="14" t="s">
        <v>73</v>
      </c>
      <c r="AY792" s="243" t="s">
        <v>172</v>
      </c>
    </row>
    <row r="793" spans="1:65" s="14" customFormat="1">
      <c r="B793" s="233"/>
      <c r="C793" s="234"/>
      <c r="D793" s="224" t="s">
        <v>180</v>
      </c>
      <c r="E793" s="235" t="s">
        <v>1</v>
      </c>
      <c r="F793" s="236" t="s">
        <v>1008</v>
      </c>
      <c r="G793" s="234"/>
      <c r="H793" s="237">
        <v>30.103999999999999</v>
      </c>
      <c r="I793" s="238"/>
      <c r="J793" s="234"/>
      <c r="K793" s="234"/>
      <c r="L793" s="239"/>
      <c r="M793" s="240"/>
      <c r="N793" s="241"/>
      <c r="O793" s="241"/>
      <c r="P793" s="241"/>
      <c r="Q793" s="241"/>
      <c r="R793" s="241"/>
      <c r="S793" s="241"/>
      <c r="T793" s="242"/>
      <c r="AT793" s="243" t="s">
        <v>180</v>
      </c>
      <c r="AU793" s="243" t="s">
        <v>83</v>
      </c>
      <c r="AV793" s="14" t="s">
        <v>83</v>
      </c>
      <c r="AW793" s="14" t="s">
        <v>30</v>
      </c>
      <c r="AX793" s="14" t="s">
        <v>73</v>
      </c>
      <c r="AY793" s="243" t="s">
        <v>172</v>
      </c>
    </row>
    <row r="794" spans="1:65" s="14" customFormat="1">
      <c r="B794" s="233"/>
      <c r="C794" s="234"/>
      <c r="D794" s="224" t="s">
        <v>180</v>
      </c>
      <c r="E794" s="235" t="s">
        <v>1</v>
      </c>
      <c r="F794" s="236" t="s">
        <v>1006</v>
      </c>
      <c r="G794" s="234"/>
      <c r="H794" s="237">
        <v>-1.516</v>
      </c>
      <c r="I794" s="238"/>
      <c r="J794" s="234"/>
      <c r="K794" s="234"/>
      <c r="L794" s="239"/>
      <c r="M794" s="240"/>
      <c r="N794" s="241"/>
      <c r="O794" s="241"/>
      <c r="P794" s="241"/>
      <c r="Q794" s="241"/>
      <c r="R794" s="241"/>
      <c r="S794" s="241"/>
      <c r="T794" s="242"/>
      <c r="AT794" s="243" t="s">
        <v>180</v>
      </c>
      <c r="AU794" s="243" t="s">
        <v>83</v>
      </c>
      <c r="AV794" s="14" t="s">
        <v>83</v>
      </c>
      <c r="AW794" s="14" t="s">
        <v>30</v>
      </c>
      <c r="AX794" s="14" t="s">
        <v>73</v>
      </c>
      <c r="AY794" s="243" t="s">
        <v>172</v>
      </c>
    </row>
    <row r="795" spans="1:65" s="14" customFormat="1">
      <c r="B795" s="233"/>
      <c r="C795" s="234"/>
      <c r="D795" s="224" t="s">
        <v>180</v>
      </c>
      <c r="E795" s="235" t="s">
        <v>1</v>
      </c>
      <c r="F795" s="236" t="s">
        <v>1023</v>
      </c>
      <c r="G795" s="234"/>
      <c r="H795" s="237">
        <v>36.299999999999997</v>
      </c>
      <c r="I795" s="238"/>
      <c r="J795" s="234"/>
      <c r="K795" s="234"/>
      <c r="L795" s="239"/>
      <c r="M795" s="240"/>
      <c r="N795" s="241"/>
      <c r="O795" s="241"/>
      <c r="P795" s="241"/>
      <c r="Q795" s="241"/>
      <c r="R795" s="241"/>
      <c r="S795" s="241"/>
      <c r="T795" s="242"/>
      <c r="AT795" s="243" t="s">
        <v>180</v>
      </c>
      <c r="AU795" s="243" t="s">
        <v>83</v>
      </c>
      <c r="AV795" s="14" t="s">
        <v>83</v>
      </c>
      <c r="AW795" s="14" t="s">
        <v>30</v>
      </c>
      <c r="AX795" s="14" t="s">
        <v>73</v>
      </c>
      <c r="AY795" s="243" t="s">
        <v>172</v>
      </c>
    </row>
    <row r="796" spans="1:65" s="14" customFormat="1">
      <c r="B796" s="233"/>
      <c r="C796" s="234"/>
      <c r="D796" s="224" t="s">
        <v>180</v>
      </c>
      <c r="E796" s="235" t="s">
        <v>1</v>
      </c>
      <c r="F796" s="236" t="s">
        <v>1024</v>
      </c>
      <c r="G796" s="234"/>
      <c r="H796" s="237">
        <v>-7.56</v>
      </c>
      <c r="I796" s="238"/>
      <c r="J796" s="234"/>
      <c r="K796" s="234"/>
      <c r="L796" s="239"/>
      <c r="M796" s="240"/>
      <c r="N796" s="241"/>
      <c r="O796" s="241"/>
      <c r="P796" s="241"/>
      <c r="Q796" s="241"/>
      <c r="R796" s="241"/>
      <c r="S796" s="241"/>
      <c r="T796" s="242"/>
      <c r="AT796" s="243" t="s">
        <v>180</v>
      </c>
      <c r="AU796" s="243" t="s">
        <v>83</v>
      </c>
      <c r="AV796" s="14" t="s">
        <v>83</v>
      </c>
      <c r="AW796" s="14" t="s">
        <v>30</v>
      </c>
      <c r="AX796" s="14" t="s">
        <v>73</v>
      </c>
      <c r="AY796" s="243" t="s">
        <v>172</v>
      </c>
    </row>
    <row r="797" spans="1:65" s="14" customFormat="1">
      <c r="B797" s="233"/>
      <c r="C797" s="234"/>
      <c r="D797" s="224" t="s">
        <v>180</v>
      </c>
      <c r="E797" s="235" t="s">
        <v>1</v>
      </c>
      <c r="F797" s="236" t="s">
        <v>1025</v>
      </c>
      <c r="G797" s="234"/>
      <c r="H797" s="237">
        <v>1.8</v>
      </c>
      <c r="I797" s="238"/>
      <c r="J797" s="234"/>
      <c r="K797" s="234"/>
      <c r="L797" s="239"/>
      <c r="M797" s="240"/>
      <c r="N797" s="241"/>
      <c r="O797" s="241"/>
      <c r="P797" s="241"/>
      <c r="Q797" s="241"/>
      <c r="R797" s="241"/>
      <c r="S797" s="241"/>
      <c r="T797" s="242"/>
      <c r="AT797" s="243" t="s">
        <v>180</v>
      </c>
      <c r="AU797" s="243" t="s">
        <v>83</v>
      </c>
      <c r="AV797" s="14" t="s">
        <v>83</v>
      </c>
      <c r="AW797" s="14" t="s">
        <v>30</v>
      </c>
      <c r="AX797" s="14" t="s">
        <v>73</v>
      </c>
      <c r="AY797" s="243" t="s">
        <v>172</v>
      </c>
    </row>
    <row r="798" spans="1:65" s="13" customFormat="1">
      <c r="B798" s="222"/>
      <c r="C798" s="223"/>
      <c r="D798" s="224" t="s">
        <v>180</v>
      </c>
      <c r="E798" s="225" t="s">
        <v>1</v>
      </c>
      <c r="F798" s="226" t="s">
        <v>505</v>
      </c>
      <c r="G798" s="223"/>
      <c r="H798" s="225" t="s">
        <v>1</v>
      </c>
      <c r="I798" s="227"/>
      <c r="J798" s="223"/>
      <c r="K798" s="223"/>
      <c r="L798" s="228"/>
      <c r="M798" s="229"/>
      <c r="N798" s="230"/>
      <c r="O798" s="230"/>
      <c r="P798" s="230"/>
      <c r="Q798" s="230"/>
      <c r="R798" s="230"/>
      <c r="S798" s="230"/>
      <c r="T798" s="231"/>
      <c r="AT798" s="232" t="s">
        <v>180</v>
      </c>
      <c r="AU798" s="232" t="s">
        <v>83</v>
      </c>
      <c r="AV798" s="13" t="s">
        <v>81</v>
      </c>
      <c r="AW798" s="13" t="s">
        <v>30</v>
      </c>
      <c r="AX798" s="13" t="s">
        <v>73</v>
      </c>
      <c r="AY798" s="232" t="s">
        <v>172</v>
      </c>
    </row>
    <row r="799" spans="1:65" s="14" customFormat="1">
      <c r="B799" s="233"/>
      <c r="C799" s="234"/>
      <c r="D799" s="224" t="s">
        <v>180</v>
      </c>
      <c r="E799" s="235" t="s">
        <v>1</v>
      </c>
      <c r="F799" s="236" t="s">
        <v>1026</v>
      </c>
      <c r="G799" s="234"/>
      <c r="H799" s="237">
        <v>51.87</v>
      </c>
      <c r="I799" s="238"/>
      <c r="J799" s="234"/>
      <c r="K799" s="234"/>
      <c r="L799" s="239"/>
      <c r="M799" s="240"/>
      <c r="N799" s="241"/>
      <c r="O799" s="241"/>
      <c r="P799" s="241"/>
      <c r="Q799" s="241"/>
      <c r="R799" s="241"/>
      <c r="S799" s="241"/>
      <c r="T799" s="242"/>
      <c r="AT799" s="243" t="s">
        <v>180</v>
      </c>
      <c r="AU799" s="243" t="s">
        <v>83</v>
      </c>
      <c r="AV799" s="14" t="s">
        <v>83</v>
      </c>
      <c r="AW799" s="14" t="s">
        <v>30</v>
      </c>
      <c r="AX799" s="14" t="s">
        <v>73</v>
      </c>
      <c r="AY799" s="243" t="s">
        <v>172</v>
      </c>
    </row>
    <row r="800" spans="1:65" s="14" customFormat="1">
      <c r="B800" s="233"/>
      <c r="C800" s="234"/>
      <c r="D800" s="224" t="s">
        <v>180</v>
      </c>
      <c r="E800" s="235" t="s">
        <v>1</v>
      </c>
      <c r="F800" s="236" t="s">
        <v>1027</v>
      </c>
      <c r="G800" s="234"/>
      <c r="H800" s="237">
        <v>-4.6050000000000004</v>
      </c>
      <c r="I800" s="238"/>
      <c r="J800" s="234"/>
      <c r="K800" s="234"/>
      <c r="L800" s="239"/>
      <c r="M800" s="240"/>
      <c r="N800" s="241"/>
      <c r="O800" s="241"/>
      <c r="P800" s="241"/>
      <c r="Q800" s="241"/>
      <c r="R800" s="241"/>
      <c r="S800" s="241"/>
      <c r="T800" s="242"/>
      <c r="AT800" s="243" t="s">
        <v>180</v>
      </c>
      <c r="AU800" s="243" t="s">
        <v>83</v>
      </c>
      <c r="AV800" s="14" t="s">
        <v>83</v>
      </c>
      <c r="AW800" s="14" t="s">
        <v>30</v>
      </c>
      <c r="AX800" s="14" t="s">
        <v>73</v>
      </c>
      <c r="AY800" s="243" t="s">
        <v>172</v>
      </c>
    </row>
    <row r="801" spans="1:65" s="14" customFormat="1">
      <c r="B801" s="233"/>
      <c r="C801" s="234"/>
      <c r="D801" s="224" t="s">
        <v>180</v>
      </c>
      <c r="E801" s="235" t="s">
        <v>1</v>
      </c>
      <c r="F801" s="236" t="s">
        <v>1028</v>
      </c>
      <c r="G801" s="234"/>
      <c r="H801" s="237">
        <v>0.9</v>
      </c>
      <c r="I801" s="238"/>
      <c r="J801" s="234"/>
      <c r="K801" s="234"/>
      <c r="L801" s="239"/>
      <c r="M801" s="240"/>
      <c r="N801" s="241"/>
      <c r="O801" s="241"/>
      <c r="P801" s="241"/>
      <c r="Q801" s="241"/>
      <c r="R801" s="241"/>
      <c r="S801" s="241"/>
      <c r="T801" s="242"/>
      <c r="AT801" s="243" t="s">
        <v>180</v>
      </c>
      <c r="AU801" s="243" t="s">
        <v>83</v>
      </c>
      <c r="AV801" s="14" t="s">
        <v>83</v>
      </c>
      <c r="AW801" s="14" t="s">
        <v>30</v>
      </c>
      <c r="AX801" s="14" t="s">
        <v>73</v>
      </c>
      <c r="AY801" s="243" t="s">
        <v>172</v>
      </c>
    </row>
    <row r="802" spans="1:65" s="14" customFormat="1">
      <c r="B802" s="233"/>
      <c r="C802" s="234"/>
      <c r="D802" s="224" t="s">
        <v>180</v>
      </c>
      <c r="E802" s="235" t="s">
        <v>1</v>
      </c>
      <c r="F802" s="236" t="s">
        <v>1015</v>
      </c>
      <c r="G802" s="234"/>
      <c r="H802" s="237">
        <v>-1.4910000000000001</v>
      </c>
      <c r="I802" s="238"/>
      <c r="J802" s="234"/>
      <c r="K802" s="234"/>
      <c r="L802" s="239"/>
      <c r="M802" s="240"/>
      <c r="N802" s="241"/>
      <c r="O802" s="241"/>
      <c r="P802" s="241"/>
      <c r="Q802" s="241"/>
      <c r="R802" s="241"/>
      <c r="S802" s="241"/>
      <c r="T802" s="242"/>
      <c r="AT802" s="243" t="s">
        <v>180</v>
      </c>
      <c r="AU802" s="243" t="s">
        <v>83</v>
      </c>
      <c r="AV802" s="14" t="s">
        <v>83</v>
      </c>
      <c r="AW802" s="14" t="s">
        <v>30</v>
      </c>
      <c r="AX802" s="14" t="s">
        <v>73</v>
      </c>
      <c r="AY802" s="243" t="s">
        <v>172</v>
      </c>
    </row>
    <row r="803" spans="1:65" s="13" customFormat="1">
      <c r="B803" s="222"/>
      <c r="C803" s="223"/>
      <c r="D803" s="224" t="s">
        <v>180</v>
      </c>
      <c r="E803" s="225" t="s">
        <v>1</v>
      </c>
      <c r="F803" s="226" t="s">
        <v>1016</v>
      </c>
      <c r="G803" s="223"/>
      <c r="H803" s="225" t="s">
        <v>1</v>
      </c>
      <c r="I803" s="227"/>
      <c r="J803" s="223"/>
      <c r="K803" s="223"/>
      <c r="L803" s="228"/>
      <c r="M803" s="229"/>
      <c r="N803" s="230"/>
      <c r="O803" s="230"/>
      <c r="P803" s="230"/>
      <c r="Q803" s="230"/>
      <c r="R803" s="230"/>
      <c r="S803" s="230"/>
      <c r="T803" s="231"/>
      <c r="AT803" s="232" t="s">
        <v>180</v>
      </c>
      <c r="AU803" s="232" t="s">
        <v>83</v>
      </c>
      <c r="AV803" s="13" t="s">
        <v>81</v>
      </c>
      <c r="AW803" s="13" t="s">
        <v>30</v>
      </c>
      <c r="AX803" s="13" t="s">
        <v>73</v>
      </c>
      <c r="AY803" s="232" t="s">
        <v>172</v>
      </c>
    </row>
    <row r="804" spans="1:65" s="13" customFormat="1">
      <c r="B804" s="222"/>
      <c r="C804" s="223"/>
      <c r="D804" s="224" t="s">
        <v>180</v>
      </c>
      <c r="E804" s="225" t="s">
        <v>1</v>
      </c>
      <c r="F804" s="226" t="s">
        <v>490</v>
      </c>
      <c r="G804" s="223"/>
      <c r="H804" s="225" t="s">
        <v>1</v>
      </c>
      <c r="I804" s="227"/>
      <c r="J804" s="223"/>
      <c r="K804" s="223"/>
      <c r="L804" s="228"/>
      <c r="M804" s="229"/>
      <c r="N804" s="230"/>
      <c r="O804" s="230"/>
      <c r="P804" s="230"/>
      <c r="Q804" s="230"/>
      <c r="R804" s="230"/>
      <c r="S804" s="230"/>
      <c r="T804" s="231"/>
      <c r="AT804" s="232" t="s">
        <v>180</v>
      </c>
      <c r="AU804" s="232" t="s">
        <v>83</v>
      </c>
      <c r="AV804" s="13" t="s">
        <v>81</v>
      </c>
      <c r="AW804" s="13" t="s">
        <v>30</v>
      </c>
      <c r="AX804" s="13" t="s">
        <v>73</v>
      </c>
      <c r="AY804" s="232" t="s">
        <v>172</v>
      </c>
    </row>
    <row r="805" spans="1:65" s="14" customFormat="1">
      <c r="B805" s="233"/>
      <c r="C805" s="234"/>
      <c r="D805" s="224" t="s">
        <v>180</v>
      </c>
      <c r="E805" s="235" t="s">
        <v>1</v>
      </c>
      <c r="F805" s="236" t="s">
        <v>1017</v>
      </c>
      <c r="G805" s="234"/>
      <c r="H805" s="237">
        <v>35.04</v>
      </c>
      <c r="I805" s="238"/>
      <c r="J805" s="234"/>
      <c r="K805" s="234"/>
      <c r="L805" s="239"/>
      <c r="M805" s="240"/>
      <c r="N805" s="241"/>
      <c r="O805" s="241"/>
      <c r="P805" s="241"/>
      <c r="Q805" s="241"/>
      <c r="R805" s="241"/>
      <c r="S805" s="241"/>
      <c r="T805" s="242"/>
      <c r="AT805" s="243" t="s">
        <v>180</v>
      </c>
      <c r="AU805" s="243" t="s">
        <v>83</v>
      </c>
      <c r="AV805" s="14" t="s">
        <v>83</v>
      </c>
      <c r="AW805" s="14" t="s">
        <v>30</v>
      </c>
      <c r="AX805" s="14" t="s">
        <v>73</v>
      </c>
      <c r="AY805" s="243" t="s">
        <v>172</v>
      </c>
    </row>
    <row r="806" spans="1:65" s="13" customFormat="1">
      <c r="B806" s="222"/>
      <c r="C806" s="223"/>
      <c r="D806" s="224" t="s">
        <v>180</v>
      </c>
      <c r="E806" s="225" t="s">
        <v>1</v>
      </c>
      <c r="F806" s="226" t="s">
        <v>505</v>
      </c>
      <c r="G806" s="223"/>
      <c r="H806" s="225" t="s">
        <v>1</v>
      </c>
      <c r="I806" s="227"/>
      <c r="J806" s="223"/>
      <c r="K806" s="223"/>
      <c r="L806" s="228"/>
      <c r="M806" s="229"/>
      <c r="N806" s="230"/>
      <c r="O806" s="230"/>
      <c r="P806" s="230"/>
      <c r="Q806" s="230"/>
      <c r="R806" s="230"/>
      <c r="S806" s="230"/>
      <c r="T806" s="231"/>
      <c r="AT806" s="232" t="s">
        <v>180</v>
      </c>
      <c r="AU806" s="232" t="s">
        <v>83</v>
      </c>
      <c r="AV806" s="13" t="s">
        <v>81</v>
      </c>
      <c r="AW806" s="13" t="s">
        <v>30</v>
      </c>
      <c r="AX806" s="13" t="s">
        <v>73</v>
      </c>
      <c r="AY806" s="232" t="s">
        <v>172</v>
      </c>
    </row>
    <row r="807" spans="1:65" s="14" customFormat="1">
      <c r="B807" s="233"/>
      <c r="C807" s="234"/>
      <c r="D807" s="224" t="s">
        <v>180</v>
      </c>
      <c r="E807" s="235" t="s">
        <v>1</v>
      </c>
      <c r="F807" s="236" t="s">
        <v>1018</v>
      </c>
      <c r="G807" s="234"/>
      <c r="H807" s="237">
        <v>34.58</v>
      </c>
      <c r="I807" s="238"/>
      <c r="J807" s="234"/>
      <c r="K807" s="234"/>
      <c r="L807" s="239"/>
      <c r="M807" s="240"/>
      <c r="N807" s="241"/>
      <c r="O807" s="241"/>
      <c r="P807" s="241"/>
      <c r="Q807" s="241"/>
      <c r="R807" s="241"/>
      <c r="S807" s="241"/>
      <c r="T807" s="242"/>
      <c r="AT807" s="243" t="s">
        <v>180</v>
      </c>
      <c r="AU807" s="243" t="s">
        <v>83</v>
      </c>
      <c r="AV807" s="14" t="s">
        <v>83</v>
      </c>
      <c r="AW807" s="14" t="s">
        <v>30</v>
      </c>
      <c r="AX807" s="14" t="s">
        <v>73</v>
      </c>
      <c r="AY807" s="243" t="s">
        <v>172</v>
      </c>
    </row>
    <row r="808" spans="1:65" s="15" customFormat="1">
      <c r="B808" s="244"/>
      <c r="C808" s="245"/>
      <c r="D808" s="224" t="s">
        <v>180</v>
      </c>
      <c r="E808" s="246" t="s">
        <v>1</v>
      </c>
      <c r="F808" s="247" t="s">
        <v>186</v>
      </c>
      <c r="G808" s="245"/>
      <c r="H808" s="248">
        <v>207.00399999999996</v>
      </c>
      <c r="I808" s="249"/>
      <c r="J808" s="245"/>
      <c r="K808" s="245"/>
      <c r="L808" s="250"/>
      <c r="M808" s="251"/>
      <c r="N808" s="252"/>
      <c r="O808" s="252"/>
      <c r="P808" s="252"/>
      <c r="Q808" s="252"/>
      <c r="R808" s="252"/>
      <c r="S808" s="252"/>
      <c r="T808" s="253"/>
      <c r="AT808" s="254" t="s">
        <v>180</v>
      </c>
      <c r="AU808" s="254" t="s">
        <v>83</v>
      </c>
      <c r="AV808" s="15" t="s">
        <v>179</v>
      </c>
      <c r="AW808" s="15" t="s">
        <v>30</v>
      </c>
      <c r="AX808" s="15" t="s">
        <v>81</v>
      </c>
      <c r="AY808" s="254" t="s">
        <v>172</v>
      </c>
    </row>
    <row r="809" spans="1:65" s="2" customFormat="1" ht="21.75" customHeight="1">
      <c r="A809" s="35"/>
      <c r="B809" s="36"/>
      <c r="C809" s="209" t="s">
        <v>697</v>
      </c>
      <c r="D809" s="209" t="s">
        <v>174</v>
      </c>
      <c r="E809" s="210" t="s">
        <v>1029</v>
      </c>
      <c r="F809" s="211" t="s">
        <v>1030</v>
      </c>
      <c r="G809" s="212" t="s">
        <v>245</v>
      </c>
      <c r="H809" s="213">
        <v>146.43600000000001</v>
      </c>
      <c r="I809" s="214"/>
      <c r="J809" s="215">
        <f>ROUND(I809*H809,2)</f>
        <v>0</v>
      </c>
      <c r="K809" s="211" t="s">
        <v>178</v>
      </c>
      <c r="L809" s="40"/>
      <c r="M809" s="216" t="s">
        <v>1</v>
      </c>
      <c r="N809" s="217" t="s">
        <v>38</v>
      </c>
      <c r="O809" s="72"/>
      <c r="P809" s="218">
        <f>O809*H809</f>
        <v>0</v>
      </c>
      <c r="Q809" s="218">
        <v>2.5999999999999998E-4</v>
      </c>
      <c r="R809" s="218">
        <f>Q809*H809</f>
        <v>3.8073360000000001E-2</v>
      </c>
      <c r="S809" s="218">
        <v>0</v>
      </c>
      <c r="T809" s="219">
        <f>S809*H809</f>
        <v>0</v>
      </c>
      <c r="U809" s="35"/>
      <c r="V809" s="35"/>
      <c r="W809" s="35"/>
      <c r="X809" s="35"/>
      <c r="Y809" s="35"/>
      <c r="Z809" s="35"/>
      <c r="AA809" s="35"/>
      <c r="AB809" s="35"/>
      <c r="AC809" s="35"/>
      <c r="AD809" s="35"/>
      <c r="AE809" s="35"/>
      <c r="AR809" s="220" t="s">
        <v>223</v>
      </c>
      <c r="AT809" s="220" t="s">
        <v>174</v>
      </c>
      <c r="AU809" s="220" t="s">
        <v>83</v>
      </c>
      <c r="AY809" s="18" t="s">
        <v>172</v>
      </c>
      <c r="BE809" s="221">
        <f>IF(N809="základní",J809,0)</f>
        <v>0</v>
      </c>
      <c r="BF809" s="221">
        <f>IF(N809="snížená",J809,0)</f>
        <v>0</v>
      </c>
      <c r="BG809" s="221">
        <f>IF(N809="zákl. přenesená",J809,0)</f>
        <v>0</v>
      </c>
      <c r="BH809" s="221">
        <f>IF(N809="sníž. přenesená",J809,0)</f>
        <v>0</v>
      </c>
      <c r="BI809" s="221">
        <f>IF(N809="nulová",J809,0)</f>
        <v>0</v>
      </c>
      <c r="BJ809" s="18" t="s">
        <v>81</v>
      </c>
      <c r="BK809" s="221">
        <f>ROUND(I809*H809,2)</f>
        <v>0</v>
      </c>
      <c r="BL809" s="18" t="s">
        <v>223</v>
      </c>
      <c r="BM809" s="220" t="s">
        <v>1031</v>
      </c>
    </row>
    <row r="810" spans="1:65" s="13" customFormat="1">
      <c r="B810" s="222"/>
      <c r="C810" s="223"/>
      <c r="D810" s="224" t="s">
        <v>180</v>
      </c>
      <c r="E810" s="225" t="s">
        <v>1</v>
      </c>
      <c r="F810" s="226" t="s">
        <v>274</v>
      </c>
      <c r="G810" s="223"/>
      <c r="H810" s="225" t="s">
        <v>1</v>
      </c>
      <c r="I810" s="227"/>
      <c r="J810" s="223"/>
      <c r="K810" s="223"/>
      <c r="L810" s="228"/>
      <c r="M810" s="229"/>
      <c r="N810" s="230"/>
      <c r="O810" s="230"/>
      <c r="P810" s="230"/>
      <c r="Q810" s="230"/>
      <c r="R810" s="230"/>
      <c r="S810" s="230"/>
      <c r="T810" s="231"/>
      <c r="AT810" s="232" t="s">
        <v>180</v>
      </c>
      <c r="AU810" s="232" t="s">
        <v>83</v>
      </c>
      <c r="AV810" s="13" t="s">
        <v>81</v>
      </c>
      <c r="AW810" s="13" t="s">
        <v>30</v>
      </c>
      <c r="AX810" s="13" t="s">
        <v>73</v>
      </c>
      <c r="AY810" s="232" t="s">
        <v>172</v>
      </c>
    </row>
    <row r="811" spans="1:65" s="13" customFormat="1">
      <c r="B811" s="222"/>
      <c r="C811" s="223"/>
      <c r="D811" s="224" t="s">
        <v>180</v>
      </c>
      <c r="E811" s="225" t="s">
        <v>1</v>
      </c>
      <c r="F811" s="226" t="s">
        <v>490</v>
      </c>
      <c r="G811" s="223"/>
      <c r="H811" s="225" t="s">
        <v>1</v>
      </c>
      <c r="I811" s="227"/>
      <c r="J811" s="223"/>
      <c r="K811" s="223"/>
      <c r="L811" s="228"/>
      <c r="M811" s="229"/>
      <c r="N811" s="230"/>
      <c r="O811" s="230"/>
      <c r="P811" s="230"/>
      <c r="Q811" s="230"/>
      <c r="R811" s="230"/>
      <c r="S811" s="230"/>
      <c r="T811" s="231"/>
      <c r="AT811" s="232" t="s">
        <v>180</v>
      </c>
      <c r="AU811" s="232" t="s">
        <v>83</v>
      </c>
      <c r="AV811" s="13" t="s">
        <v>81</v>
      </c>
      <c r="AW811" s="13" t="s">
        <v>30</v>
      </c>
      <c r="AX811" s="13" t="s">
        <v>73</v>
      </c>
      <c r="AY811" s="232" t="s">
        <v>172</v>
      </c>
    </row>
    <row r="812" spans="1:65" s="14" customFormat="1">
      <c r="B812" s="233"/>
      <c r="C812" s="234"/>
      <c r="D812" s="224" t="s">
        <v>180</v>
      </c>
      <c r="E812" s="235" t="s">
        <v>1</v>
      </c>
      <c r="F812" s="236" t="s">
        <v>1003</v>
      </c>
      <c r="G812" s="234"/>
      <c r="H812" s="237">
        <v>21.5</v>
      </c>
      <c r="I812" s="238"/>
      <c r="J812" s="234"/>
      <c r="K812" s="234"/>
      <c r="L812" s="239"/>
      <c r="M812" s="240"/>
      <c r="N812" s="241"/>
      <c r="O812" s="241"/>
      <c r="P812" s="241"/>
      <c r="Q812" s="241"/>
      <c r="R812" s="241"/>
      <c r="S812" s="241"/>
      <c r="T812" s="242"/>
      <c r="AT812" s="243" t="s">
        <v>180</v>
      </c>
      <c r="AU812" s="243" t="s">
        <v>83</v>
      </c>
      <c r="AV812" s="14" t="s">
        <v>83</v>
      </c>
      <c r="AW812" s="14" t="s">
        <v>30</v>
      </c>
      <c r="AX812" s="14" t="s">
        <v>73</v>
      </c>
      <c r="AY812" s="243" t="s">
        <v>172</v>
      </c>
    </row>
    <row r="813" spans="1:65" s="14" customFormat="1">
      <c r="B813" s="233"/>
      <c r="C813" s="234"/>
      <c r="D813" s="224" t="s">
        <v>180</v>
      </c>
      <c r="E813" s="235" t="s">
        <v>1</v>
      </c>
      <c r="F813" s="236" t="s">
        <v>1004</v>
      </c>
      <c r="G813" s="234"/>
      <c r="H813" s="237">
        <v>21.358000000000001</v>
      </c>
      <c r="I813" s="238"/>
      <c r="J813" s="234"/>
      <c r="K813" s="234"/>
      <c r="L813" s="239"/>
      <c r="M813" s="240"/>
      <c r="N813" s="241"/>
      <c r="O813" s="241"/>
      <c r="P813" s="241"/>
      <c r="Q813" s="241"/>
      <c r="R813" s="241"/>
      <c r="S813" s="241"/>
      <c r="T813" s="242"/>
      <c r="AT813" s="243" t="s">
        <v>180</v>
      </c>
      <c r="AU813" s="243" t="s">
        <v>83</v>
      </c>
      <c r="AV813" s="14" t="s">
        <v>83</v>
      </c>
      <c r="AW813" s="14" t="s">
        <v>30</v>
      </c>
      <c r="AX813" s="14" t="s">
        <v>73</v>
      </c>
      <c r="AY813" s="243" t="s">
        <v>172</v>
      </c>
    </row>
    <row r="814" spans="1:65" s="14" customFormat="1">
      <c r="B814" s="233"/>
      <c r="C814" s="234"/>
      <c r="D814" s="224" t="s">
        <v>180</v>
      </c>
      <c r="E814" s="235" t="s">
        <v>1</v>
      </c>
      <c r="F814" s="236" t="s">
        <v>1007</v>
      </c>
      <c r="G814" s="234"/>
      <c r="H814" s="237">
        <v>18.548999999999999</v>
      </c>
      <c r="I814" s="238"/>
      <c r="J814" s="234"/>
      <c r="K814" s="234"/>
      <c r="L814" s="239"/>
      <c r="M814" s="240"/>
      <c r="N814" s="241"/>
      <c r="O814" s="241"/>
      <c r="P814" s="241"/>
      <c r="Q814" s="241"/>
      <c r="R814" s="241"/>
      <c r="S814" s="241"/>
      <c r="T814" s="242"/>
      <c r="AT814" s="243" t="s">
        <v>180</v>
      </c>
      <c r="AU814" s="243" t="s">
        <v>83</v>
      </c>
      <c r="AV814" s="14" t="s">
        <v>83</v>
      </c>
      <c r="AW814" s="14" t="s">
        <v>30</v>
      </c>
      <c r="AX814" s="14" t="s">
        <v>73</v>
      </c>
      <c r="AY814" s="243" t="s">
        <v>172</v>
      </c>
    </row>
    <row r="815" spans="1:65" s="14" customFormat="1">
      <c r="B815" s="233"/>
      <c r="C815" s="234"/>
      <c r="D815" s="224" t="s">
        <v>180</v>
      </c>
      <c r="E815" s="235" t="s">
        <v>1</v>
      </c>
      <c r="F815" s="236" t="s">
        <v>1032</v>
      </c>
      <c r="G815" s="234"/>
      <c r="H815" s="237">
        <v>27.83</v>
      </c>
      <c r="I815" s="238"/>
      <c r="J815" s="234"/>
      <c r="K815" s="234"/>
      <c r="L815" s="239"/>
      <c r="M815" s="240"/>
      <c r="N815" s="241"/>
      <c r="O815" s="241"/>
      <c r="P815" s="241"/>
      <c r="Q815" s="241"/>
      <c r="R815" s="241"/>
      <c r="S815" s="241"/>
      <c r="T815" s="242"/>
      <c r="AT815" s="243" t="s">
        <v>180</v>
      </c>
      <c r="AU815" s="243" t="s">
        <v>83</v>
      </c>
      <c r="AV815" s="14" t="s">
        <v>83</v>
      </c>
      <c r="AW815" s="14" t="s">
        <v>30</v>
      </c>
      <c r="AX815" s="14" t="s">
        <v>73</v>
      </c>
      <c r="AY815" s="243" t="s">
        <v>172</v>
      </c>
    </row>
    <row r="816" spans="1:65" s="14" customFormat="1">
      <c r="B816" s="233"/>
      <c r="C816" s="234"/>
      <c r="D816" s="224" t="s">
        <v>180</v>
      </c>
      <c r="E816" s="235" t="s">
        <v>1</v>
      </c>
      <c r="F816" s="236" t="s">
        <v>1033</v>
      </c>
      <c r="G816" s="234"/>
      <c r="H816" s="237">
        <v>-4.1749999999999998</v>
      </c>
      <c r="I816" s="238"/>
      <c r="J816" s="234"/>
      <c r="K816" s="234"/>
      <c r="L816" s="239"/>
      <c r="M816" s="240"/>
      <c r="N816" s="241"/>
      <c r="O816" s="241"/>
      <c r="P816" s="241"/>
      <c r="Q816" s="241"/>
      <c r="R816" s="241"/>
      <c r="S816" s="241"/>
      <c r="T816" s="242"/>
      <c r="AT816" s="243" t="s">
        <v>180</v>
      </c>
      <c r="AU816" s="243" t="s">
        <v>83</v>
      </c>
      <c r="AV816" s="14" t="s">
        <v>83</v>
      </c>
      <c r="AW816" s="14" t="s">
        <v>30</v>
      </c>
      <c r="AX816" s="14" t="s">
        <v>73</v>
      </c>
      <c r="AY816" s="243" t="s">
        <v>172</v>
      </c>
    </row>
    <row r="817" spans="1:65" s="14" customFormat="1">
      <c r="B817" s="233"/>
      <c r="C817" s="234"/>
      <c r="D817" s="224" t="s">
        <v>180</v>
      </c>
      <c r="E817" s="235" t="s">
        <v>1</v>
      </c>
      <c r="F817" s="236" t="s">
        <v>1034</v>
      </c>
      <c r="G817" s="234"/>
      <c r="H817" s="237">
        <v>2.286</v>
      </c>
      <c r="I817" s="238"/>
      <c r="J817" s="234"/>
      <c r="K817" s="234"/>
      <c r="L817" s="239"/>
      <c r="M817" s="240"/>
      <c r="N817" s="241"/>
      <c r="O817" s="241"/>
      <c r="P817" s="241"/>
      <c r="Q817" s="241"/>
      <c r="R817" s="241"/>
      <c r="S817" s="241"/>
      <c r="T817" s="242"/>
      <c r="AT817" s="243" t="s">
        <v>180</v>
      </c>
      <c r="AU817" s="243" t="s">
        <v>83</v>
      </c>
      <c r="AV817" s="14" t="s">
        <v>83</v>
      </c>
      <c r="AW817" s="14" t="s">
        <v>30</v>
      </c>
      <c r="AX817" s="14" t="s">
        <v>73</v>
      </c>
      <c r="AY817" s="243" t="s">
        <v>172</v>
      </c>
    </row>
    <row r="818" spans="1:65" s="13" customFormat="1">
      <c r="B818" s="222"/>
      <c r="C818" s="223"/>
      <c r="D818" s="224" t="s">
        <v>180</v>
      </c>
      <c r="E818" s="225" t="s">
        <v>1</v>
      </c>
      <c r="F818" s="226" t="s">
        <v>505</v>
      </c>
      <c r="G818" s="223"/>
      <c r="H818" s="225" t="s">
        <v>1</v>
      </c>
      <c r="I818" s="227"/>
      <c r="J818" s="223"/>
      <c r="K818" s="223"/>
      <c r="L818" s="228"/>
      <c r="M818" s="229"/>
      <c r="N818" s="230"/>
      <c r="O818" s="230"/>
      <c r="P818" s="230"/>
      <c r="Q818" s="230"/>
      <c r="R818" s="230"/>
      <c r="S818" s="230"/>
      <c r="T818" s="231"/>
      <c r="AT818" s="232" t="s">
        <v>180</v>
      </c>
      <c r="AU818" s="232" t="s">
        <v>83</v>
      </c>
      <c r="AV818" s="13" t="s">
        <v>81</v>
      </c>
      <c r="AW818" s="13" t="s">
        <v>30</v>
      </c>
      <c r="AX818" s="13" t="s">
        <v>73</v>
      </c>
      <c r="AY818" s="232" t="s">
        <v>172</v>
      </c>
    </row>
    <row r="819" spans="1:65" s="14" customFormat="1">
      <c r="B819" s="233"/>
      <c r="C819" s="234"/>
      <c r="D819" s="224" t="s">
        <v>180</v>
      </c>
      <c r="E819" s="235" t="s">
        <v>1</v>
      </c>
      <c r="F819" s="236" t="s">
        <v>1035</v>
      </c>
      <c r="G819" s="234"/>
      <c r="H819" s="237">
        <v>39.767000000000003</v>
      </c>
      <c r="I819" s="238"/>
      <c r="J819" s="234"/>
      <c r="K819" s="234"/>
      <c r="L819" s="239"/>
      <c r="M819" s="240"/>
      <c r="N819" s="241"/>
      <c r="O819" s="241"/>
      <c r="P819" s="241"/>
      <c r="Q819" s="241"/>
      <c r="R819" s="241"/>
      <c r="S819" s="241"/>
      <c r="T819" s="242"/>
      <c r="AT819" s="243" t="s">
        <v>180</v>
      </c>
      <c r="AU819" s="243" t="s">
        <v>83</v>
      </c>
      <c r="AV819" s="14" t="s">
        <v>83</v>
      </c>
      <c r="AW819" s="14" t="s">
        <v>30</v>
      </c>
      <c r="AX819" s="14" t="s">
        <v>73</v>
      </c>
      <c r="AY819" s="243" t="s">
        <v>172</v>
      </c>
    </row>
    <row r="820" spans="1:65" s="14" customFormat="1">
      <c r="B820" s="233"/>
      <c r="C820" s="234"/>
      <c r="D820" s="224" t="s">
        <v>180</v>
      </c>
      <c r="E820" s="235" t="s">
        <v>1</v>
      </c>
      <c r="F820" s="236" t="s">
        <v>1036</v>
      </c>
      <c r="G820" s="234"/>
      <c r="H820" s="237">
        <v>-2.3620000000000001</v>
      </c>
      <c r="I820" s="238"/>
      <c r="J820" s="234"/>
      <c r="K820" s="234"/>
      <c r="L820" s="239"/>
      <c r="M820" s="240"/>
      <c r="N820" s="241"/>
      <c r="O820" s="241"/>
      <c r="P820" s="241"/>
      <c r="Q820" s="241"/>
      <c r="R820" s="241"/>
      <c r="S820" s="241"/>
      <c r="T820" s="242"/>
      <c r="AT820" s="243" t="s">
        <v>180</v>
      </c>
      <c r="AU820" s="243" t="s">
        <v>83</v>
      </c>
      <c r="AV820" s="14" t="s">
        <v>83</v>
      </c>
      <c r="AW820" s="14" t="s">
        <v>30</v>
      </c>
      <c r="AX820" s="14" t="s">
        <v>73</v>
      </c>
      <c r="AY820" s="243" t="s">
        <v>172</v>
      </c>
    </row>
    <row r="821" spans="1:65" s="14" customFormat="1">
      <c r="B821" s="233"/>
      <c r="C821" s="234"/>
      <c r="D821" s="224" t="s">
        <v>180</v>
      </c>
      <c r="E821" s="235" t="s">
        <v>1</v>
      </c>
      <c r="F821" s="236" t="s">
        <v>1037</v>
      </c>
      <c r="G821" s="234"/>
      <c r="H821" s="237">
        <v>1.143</v>
      </c>
      <c r="I821" s="238"/>
      <c r="J821" s="234"/>
      <c r="K821" s="234"/>
      <c r="L821" s="239"/>
      <c r="M821" s="240"/>
      <c r="N821" s="241"/>
      <c r="O821" s="241"/>
      <c r="P821" s="241"/>
      <c r="Q821" s="241"/>
      <c r="R821" s="241"/>
      <c r="S821" s="241"/>
      <c r="T821" s="242"/>
      <c r="AT821" s="243" t="s">
        <v>180</v>
      </c>
      <c r="AU821" s="243" t="s">
        <v>83</v>
      </c>
      <c r="AV821" s="14" t="s">
        <v>83</v>
      </c>
      <c r="AW821" s="14" t="s">
        <v>30</v>
      </c>
      <c r="AX821" s="14" t="s">
        <v>73</v>
      </c>
      <c r="AY821" s="243" t="s">
        <v>172</v>
      </c>
    </row>
    <row r="822" spans="1:65" s="13" customFormat="1">
      <c r="B822" s="222"/>
      <c r="C822" s="223"/>
      <c r="D822" s="224" t="s">
        <v>180</v>
      </c>
      <c r="E822" s="225" t="s">
        <v>1</v>
      </c>
      <c r="F822" s="226" t="s">
        <v>1016</v>
      </c>
      <c r="G822" s="223"/>
      <c r="H822" s="225" t="s">
        <v>1</v>
      </c>
      <c r="I822" s="227"/>
      <c r="J822" s="223"/>
      <c r="K822" s="223"/>
      <c r="L822" s="228"/>
      <c r="M822" s="229"/>
      <c r="N822" s="230"/>
      <c r="O822" s="230"/>
      <c r="P822" s="230"/>
      <c r="Q822" s="230"/>
      <c r="R822" s="230"/>
      <c r="S822" s="230"/>
      <c r="T822" s="231"/>
      <c r="AT822" s="232" t="s">
        <v>180</v>
      </c>
      <c r="AU822" s="232" t="s">
        <v>83</v>
      </c>
      <c r="AV822" s="13" t="s">
        <v>81</v>
      </c>
      <c r="AW822" s="13" t="s">
        <v>30</v>
      </c>
      <c r="AX822" s="13" t="s">
        <v>73</v>
      </c>
      <c r="AY822" s="232" t="s">
        <v>172</v>
      </c>
    </row>
    <row r="823" spans="1:65" s="13" customFormat="1">
      <c r="B823" s="222"/>
      <c r="C823" s="223"/>
      <c r="D823" s="224" t="s">
        <v>180</v>
      </c>
      <c r="E823" s="225" t="s">
        <v>1</v>
      </c>
      <c r="F823" s="226" t="s">
        <v>490</v>
      </c>
      <c r="G823" s="223"/>
      <c r="H823" s="225" t="s">
        <v>1</v>
      </c>
      <c r="I823" s="227"/>
      <c r="J823" s="223"/>
      <c r="K823" s="223"/>
      <c r="L823" s="228"/>
      <c r="M823" s="229"/>
      <c r="N823" s="230"/>
      <c r="O823" s="230"/>
      <c r="P823" s="230"/>
      <c r="Q823" s="230"/>
      <c r="R823" s="230"/>
      <c r="S823" s="230"/>
      <c r="T823" s="231"/>
      <c r="AT823" s="232" t="s">
        <v>180</v>
      </c>
      <c r="AU823" s="232" t="s">
        <v>83</v>
      </c>
      <c r="AV823" s="13" t="s">
        <v>81</v>
      </c>
      <c r="AW823" s="13" t="s">
        <v>30</v>
      </c>
      <c r="AX823" s="13" t="s">
        <v>73</v>
      </c>
      <c r="AY823" s="232" t="s">
        <v>172</v>
      </c>
    </row>
    <row r="824" spans="1:65" s="14" customFormat="1">
      <c r="B824" s="233"/>
      <c r="C824" s="234"/>
      <c r="D824" s="224" t="s">
        <v>180</v>
      </c>
      <c r="E824" s="235" t="s">
        <v>1</v>
      </c>
      <c r="F824" s="236" t="s">
        <v>494</v>
      </c>
      <c r="G824" s="234"/>
      <c r="H824" s="237">
        <v>11.03</v>
      </c>
      <c r="I824" s="238"/>
      <c r="J824" s="234"/>
      <c r="K824" s="234"/>
      <c r="L824" s="239"/>
      <c r="M824" s="240"/>
      <c r="N824" s="241"/>
      <c r="O824" s="241"/>
      <c r="P824" s="241"/>
      <c r="Q824" s="241"/>
      <c r="R824" s="241"/>
      <c r="S824" s="241"/>
      <c r="T824" s="242"/>
      <c r="AT824" s="243" t="s">
        <v>180</v>
      </c>
      <c r="AU824" s="243" t="s">
        <v>83</v>
      </c>
      <c r="AV824" s="14" t="s">
        <v>83</v>
      </c>
      <c r="AW824" s="14" t="s">
        <v>30</v>
      </c>
      <c r="AX824" s="14" t="s">
        <v>73</v>
      </c>
      <c r="AY824" s="243" t="s">
        <v>172</v>
      </c>
    </row>
    <row r="825" spans="1:65" s="14" customFormat="1">
      <c r="B825" s="233"/>
      <c r="C825" s="234"/>
      <c r="D825" s="224" t="s">
        <v>180</v>
      </c>
      <c r="E825" s="235" t="s">
        <v>1</v>
      </c>
      <c r="F825" s="236" t="s">
        <v>496</v>
      </c>
      <c r="G825" s="234"/>
      <c r="H825" s="237">
        <v>9.51</v>
      </c>
      <c r="I825" s="238"/>
      <c r="J825" s="234"/>
      <c r="K825" s="234"/>
      <c r="L825" s="239"/>
      <c r="M825" s="240"/>
      <c r="N825" s="241"/>
      <c r="O825" s="241"/>
      <c r="P825" s="241"/>
      <c r="Q825" s="241"/>
      <c r="R825" s="241"/>
      <c r="S825" s="241"/>
      <c r="T825" s="242"/>
      <c r="AT825" s="243" t="s">
        <v>180</v>
      </c>
      <c r="AU825" s="243" t="s">
        <v>83</v>
      </c>
      <c r="AV825" s="14" t="s">
        <v>83</v>
      </c>
      <c r="AW825" s="14" t="s">
        <v>30</v>
      </c>
      <c r="AX825" s="14" t="s">
        <v>73</v>
      </c>
      <c r="AY825" s="243" t="s">
        <v>172</v>
      </c>
    </row>
    <row r="826" spans="1:65" s="15" customFormat="1">
      <c r="B826" s="244"/>
      <c r="C826" s="245"/>
      <c r="D826" s="224" t="s">
        <v>180</v>
      </c>
      <c r="E826" s="246" t="s">
        <v>1</v>
      </c>
      <c r="F826" s="247" t="s">
        <v>186</v>
      </c>
      <c r="G826" s="245"/>
      <c r="H826" s="248">
        <v>146.43600000000001</v>
      </c>
      <c r="I826" s="249"/>
      <c r="J826" s="245"/>
      <c r="K826" s="245"/>
      <c r="L826" s="250"/>
      <c r="M826" s="251"/>
      <c r="N826" s="252"/>
      <c r="O826" s="252"/>
      <c r="P826" s="252"/>
      <c r="Q826" s="252"/>
      <c r="R826" s="252"/>
      <c r="S826" s="252"/>
      <c r="T826" s="253"/>
      <c r="AT826" s="254" t="s">
        <v>180</v>
      </c>
      <c r="AU826" s="254" t="s">
        <v>83</v>
      </c>
      <c r="AV826" s="15" t="s">
        <v>179</v>
      </c>
      <c r="AW826" s="15" t="s">
        <v>30</v>
      </c>
      <c r="AX826" s="15" t="s">
        <v>81</v>
      </c>
      <c r="AY826" s="254" t="s">
        <v>172</v>
      </c>
    </row>
    <row r="827" spans="1:65" s="2" customFormat="1" ht="16.5" customHeight="1">
      <c r="A827" s="35"/>
      <c r="B827" s="36"/>
      <c r="C827" s="209" t="s">
        <v>1038</v>
      </c>
      <c r="D827" s="209" t="s">
        <v>174</v>
      </c>
      <c r="E827" s="210" t="s">
        <v>1039</v>
      </c>
      <c r="F827" s="211" t="s">
        <v>1040</v>
      </c>
      <c r="G827" s="212" t="s">
        <v>245</v>
      </c>
      <c r="H827" s="213">
        <v>78.760000000000005</v>
      </c>
      <c r="I827" s="214"/>
      <c r="J827" s="215">
        <f>ROUND(I827*H827,2)</f>
        <v>0</v>
      </c>
      <c r="K827" s="211" t="s">
        <v>178</v>
      </c>
      <c r="L827" s="40"/>
      <c r="M827" s="216" t="s">
        <v>1</v>
      </c>
      <c r="N827" s="217" t="s">
        <v>38</v>
      </c>
      <c r="O827" s="72"/>
      <c r="P827" s="218">
        <f>O827*H827</f>
        <v>0</v>
      </c>
      <c r="Q827" s="218">
        <v>1E-3</v>
      </c>
      <c r="R827" s="218">
        <f>Q827*H827</f>
        <v>7.8760000000000011E-2</v>
      </c>
      <c r="S827" s="218">
        <v>3.1E-4</v>
      </c>
      <c r="T827" s="219">
        <f>S827*H827</f>
        <v>2.4415600000000003E-2</v>
      </c>
      <c r="U827" s="35"/>
      <c r="V827" s="35"/>
      <c r="W827" s="35"/>
      <c r="X827" s="35"/>
      <c r="Y827" s="35"/>
      <c r="Z827" s="35"/>
      <c r="AA827" s="35"/>
      <c r="AB827" s="35"/>
      <c r="AC827" s="35"/>
      <c r="AD827" s="35"/>
      <c r="AE827" s="35"/>
      <c r="AR827" s="220" t="s">
        <v>223</v>
      </c>
      <c r="AT827" s="220" t="s">
        <v>174</v>
      </c>
      <c r="AU827" s="220" t="s">
        <v>83</v>
      </c>
      <c r="AY827" s="18" t="s">
        <v>172</v>
      </c>
      <c r="BE827" s="221">
        <f>IF(N827="základní",J827,0)</f>
        <v>0</v>
      </c>
      <c r="BF827" s="221">
        <f>IF(N827="snížená",J827,0)</f>
        <v>0</v>
      </c>
      <c r="BG827" s="221">
        <f>IF(N827="zákl. přenesená",J827,0)</f>
        <v>0</v>
      </c>
      <c r="BH827" s="221">
        <f>IF(N827="sníž. přenesená",J827,0)</f>
        <v>0</v>
      </c>
      <c r="BI827" s="221">
        <f>IF(N827="nulová",J827,0)</f>
        <v>0</v>
      </c>
      <c r="BJ827" s="18" t="s">
        <v>81</v>
      </c>
      <c r="BK827" s="221">
        <f>ROUND(I827*H827,2)</f>
        <v>0</v>
      </c>
      <c r="BL827" s="18" t="s">
        <v>223</v>
      </c>
      <c r="BM827" s="220" t="s">
        <v>1041</v>
      </c>
    </row>
    <row r="828" spans="1:65" s="13" customFormat="1">
      <c r="B828" s="222"/>
      <c r="C828" s="223"/>
      <c r="D828" s="224" t="s">
        <v>180</v>
      </c>
      <c r="E828" s="225" t="s">
        <v>1</v>
      </c>
      <c r="F828" s="226" t="s">
        <v>833</v>
      </c>
      <c r="G828" s="223"/>
      <c r="H828" s="225" t="s">
        <v>1</v>
      </c>
      <c r="I828" s="227"/>
      <c r="J828" s="223"/>
      <c r="K828" s="223"/>
      <c r="L828" s="228"/>
      <c r="M828" s="229"/>
      <c r="N828" s="230"/>
      <c r="O828" s="230"/>
      <c r="P828" s="230"/>
      <c r="Q828" s="230"/>
      <c r="R828" s="230"/>
      <c r="S828" s="230"/>
      <c r="T828" s="231"/>
      <c r="AT828" s="232" t="s">
        <v>180</v>
      </c>
      <c r="AU828" s="232" t="s">
        <v>83</v>
      </c>
      <c r="AV828" s="13" t="s">
        <v>81</v>
      </c>
      <c r="AW828" s="13" t="s">
        <v>30</v>
      </c>
      <c r="AX828" s="13" t="s">
        <v>73</v>
      </c>
      <c r="AY828" s="232" t="s">
        <v>172</v>
      </c>
    </row>
    <row r="829" spans="1:65" s="13" customFormat="1">
      <c r="B829" s="222"/>
      <c r="C829" s="223"/>
      <c r="D829" s="224" t="s">
        <v>180</v>
      </c>
      <c r="E829" s="225" t="s">
        <v>1</v>
      </c>
      <c r="F829" s="226" t="s">
        <v>1042</v>
      </c>
      <c r="G829" s="223"/>
      <c r="H829" s="225" t="s">
        <v>1</v>
      </c>
      <c r="I829" s="227"/>
      <c r="J829" s="223"/>
      <c r="K829" s="223"/>
      <c r="L829" s="228"/>
      <c r="M829" s="229"/>
      <c r="N829" s="230"/>
      <c r="O829" s="230"/>
      <c r="P829" s="230"/>
      <c r="Q829" s="230"/>
      <c r="R829" s="230"/>
      <c r="S829" s="230"/>
      <c r="T829" s="231"/>
      <c r="AT829" s="232" t="s">
        <v>180</v>
      </c>
      <c r="AU829" s="232" t="s">
        <v>83</v>
      </c>
      <c r="AV829" s="13" t="s">
        <v>81</v>
      </c>
      <c r="AW829" s="13" t="s">
        <v>30</v>
      </c>
      <c r="AX829" s="13" t="s">
        <v>73</v>
      </c>
      <c r="AY829" s="232" t="s">
        <v>172</v>
      </c>
    </row>
    <row r="830" spans="1:65" s="13" customFormat="1">
      <c r="B830" s="222"/>
      <c r="C830" s="223"/>
      <c r="D830" s="224" t="s">
        <v>180</v>
      </c>
      <c r="E830" s="225" t="s">
        <v>1</v>
      </c>
      <c r="F830" s="226" t="s">
        <v>490</v>
      </c>
      <c r="G830" s="223"/>
      <c r="H830" s="225" t="s">
        <v>1</v>
      </c>
      <c r="I830" s="227"/>
      <c r="J830" s="223"/>
      <c r="K830" s="223"/>
      <c r="L830" s="228"/>
      <c r="M830" s="229"/>
      <c r="N830" s="230"/>
      <c r="O830" s="230"/>
      <c r="P830" s="230"/>
      <c r="Q830" s="230"/>
      <c r="R830" s="230"/>
      <c r="S830" s="230"/>
      <c r="T830" s="231"/>
      <c r="AT830" s="232" t="s">
        <v>180</v>
      </c>
      <c r="AU830" s="232" t="s">
        <v>83</v>
      </c>
      <c r="AV830" s="13" t="s">
        <v>81</v>
      </c>
      <c r="AW830" s="13" t="s">
        <v>30</v>
      </c>
      <c r="AX830" s="13" t="s">
        <v>73</v>
      </c>
      <c r="AY830" s="232" t="s">
        <v>172</v>
      </c>
    </row>
    <row r="831" spans="1:65" s="14" customFormat="1">
      <c r="B831" s="233"/>
      <c r="C831" s="234"/>
      <c r="D831" s="224" t="s">
        <v>180</v>
      </c>
      <c r="E831" s="235" t="s">
        <v>1</v>
      </c>
      <c r="F831" s="236" t="s">
        <v>503</v>
      </c>
      <c r="G831" s="234"/>
      <c r="H831" s="237">
        <v>35.04</v>
      </c>
      <c r="I831" s="238"/>
      <c r="J831" s="234"/>
      <c r="K831" s="234"/>
      <c r="L831" s="239"/>
      <c r="M831" s="240"/>
      <c r="N831" s="241"/>
      <c r="O831" s="241"/>
      <c r="P831" s="241"/>
      <c r="Q831" s="241"/>
      <c r="R831" s="241"/>
      <c r="S831" s="241"/>
      <c r="T831" s="242"/>
      <c r="AT831" s="243" t="s">
        <v>180</v>
      </c>
      <c r="AU831" s="243" t="s">
        <v>83</v>
      </c>
      <c r="AV831" s="14" t="s">
        <v>83</v>
      </c>
      <c r="AW831" s="14" t="s">
        <v>30</v>
      </c>
      <c r="AX831" s="14" t="s">
        <v>73</v>
      </c>
      <c r="AY831" s="243" t="s">
        <v>172</v>
      </c>
    </row>
    <row r="832" spans="1:65" s="14" customFormat="1">
      <c r="B832" s="233"/>
      <c r="C832" s="234"/>
      <c r="D832" s="224" t="s">
        <v>180</v>
      </c>
      <c r="E832" s="235" t="s">
        <v>1</v>
      </c>
      <c r="F832" s="236" t="s">
        <v>495</v>
      </c>
      <c r="G832" s="234"/>
      <c r="H832" s="237">
        <v>4.2</v>
      </c>
      <c r="I832" s="238"/>
      <c r="J832" s="234"/>
      <c r="K832" s="234"/>
      <c r="L832" s="239"/>
      <c r="M832" s="240"/>
      <c r="N832" s="241"/>
      <c r="O832" s="241"/>
      <c r="P832" s="241"/>
      <c r="Q832" s="241"/>
      <c r="R832" s="241"/>
      <c r="S832" s="241"/>
      <c r="T832" s="242"/>
      <c r="AT832" s="243" t="s">
        <v>180</v>
      </c>
      <c r="AU832" s="243" t="s">
        <v>83</v>
      </c>
      <c r="AV832" s="14" t="s">
        <v>83</v>
      </c>
      <c r="AW832" s="14" t="s">
        <v>30</v>
      </c>
      <c r="AX832" s="14" t="s">
        <v>73</v>
      </c>
      <c r="AY832" s="243" t="s">
        <v>172</v>
      </c>
    </row>
    <row r="833" spans="1:65" s="14" customFormat="1">
      <c r="B833" s="233"/>
      <c r="C833" s="234"/>
      <c r="D833" s="224" t="s">
        <v>180</v>
      </c>
      <c r="E833" s="235" t="s">
        <v>1</v>
      </c>
      <c r="F833" s="236" t="s">
        <v>493</v>
      </c>
      <c r="G833" s="234"/>
      <c r="H833" s="237">
        <v>4.9400000000000004</v>
      </c>
      <c r="I833" s="238"/>
      <c r="J833" s="234"/>
      <c r="K833" s="234"/>
      <c r="L833" s="239"/>
      <c r="M833" s="240"/>
      <c r="N833" s="241"/>
      <c r="O833" s="241"/>
      <c r="P833" s="241"/>
      <c r="Q833" s="241"/>
      <c r="R833" s="241"/>
      <c r="S833" s="241"/>
      <c r="T833" s="242"/>
      <c r="AT833" s="243" t="s">
        <v>180</v>
      </c>
      <c r="AU833" s="243" t="s">
        <v>83</v>
      </c>
      <c r="AV833" s="14" t="s">
        <v>83</v>
      </c>
      <c r="AW833" s="14" t="s">
        <v>30</v>
      </c>
      <c r="AX833" s="14" t="s">
        <v>73</v>
      </c>
      <c r="AY833" s="243" t="s">
        <v>172</v>
      </c>
    </row>
    <row r="834" spans="1:65" s="13" customFormat="1">
      <c r="B834" s="222"/>
      <c r="C834" s="223"/>
      <c r="D834" s="224" t="s">
        <v>180</v>
      </c>
      <c r="E834" s="225" t="s">
        <v>1</v>
      </c>
      <c r="F834" s="226" t="s">
        <v>505</v>
      </c>
      <c r="G834" s="223"/>
      <c r="H834" s="225" t="s">
        <v>1</v>
      </c>
      <c r="I834" s="227"/>
      <c r="J834" s="223"/>
      <c r="K834" s="223"/>
      <c r="L834" s="228"/>
      <c r="M834" s="229"/>
      <c r="N834" s="230"/>
      <c r="O834" s="230"/>
      <c r="P834" s="230"/>
      <c r="Q834" s="230"/>
      <c r="R834" s="230"/>
      <c r="S834" s="230"/>
      <c r="T834" s="231"/>
      <c r="AT834" s="232" t="s">
        <v>180</v>
      </c>
      <c r="AU834" s="232" t="s">
        <v>83</v>
      </c>
      <c r="AV834" s="13" t="s">
        <v>81</v>
      </c>
      <c r="AW834" s="13" t="s">
        <v>30</v>
      </c>
      <c r="AX834" s="13" t="s">
        <v>73</v>
      </c>
      <c r="AY834" s="232" t="s">
        <v>172</v>
      </c>
    </row>
    <row r="835" spans="1:65" s="14" customFormat="1">
      <c r="B835" s="233"/>
      <c r="C835" s="234"/>
      <c r="D835" s="224" t="s">
        <v>180</v>
      </c>
      <c r="E835" s="235" t="s">
        <v>1</v>
      </c>
      <c r="F835" s="236" t="s">
        <v>508</v>
      </c>
      <c r="G835" s="234"/>
      <c r="H835" s="237">
        <v>34.58</v>
      </c>
      <c r="I835" s="238"/>
      <c r="J835" s="234"/>
      <c r="K835" s="234"/>
      <c r="L835" s="239"/>
      <c r="M835" s="240"/>
      <c r="N835" s="241"/>
      <c r="O835" s="241"/>
      <c r="P835" s="241"/>
      <c r="Q835" s="241"/>
      <c r="R835" s="241"/>
      <c r="S835" s="241"/>
      <c r="T835" s="242"/>
      <c r="AT835" s="243" t="s">
        <v>180</v>
      </c>
      <c r="AU835" s="243" t="s">
        <v>83</v>
      </c>
      <c r="AV835" s="14" t="s">
        <v>83</v>
      </c>
      <c r="AW835" s="14" t="s">
        <v>30</v>
      </c>
      <c r="AX835" s="14" t="s">
        <v>73</v>
      </c>
      <c r="AY835" s="243" t="s">
        <v>172</v>
      </c>
    </row>
    <row r="836" spans="1:65" s="15" customFormat="1">
      <c r="B836" s="244"/>
      <c r="C836" s="245"/>
      <c r="D836" s="224" t="s">
        <v>180</v>
      </c>
      <c r="E836" s="246" t="s">
        <v>1</v>
      </c>
      <c r="F836" s="247" t="s">
        <v>186</v>
      </c>
      <c r="G836" s="245"/>
      <c r="H836" s="248">
        <v>78.759999999999991</v>
      </c>
      <c r="I836" s="249"/>
      <c r="J836" s="245"/>
      <c r="K836" s="245"/>
      <c r="L836" s="250"/>
      <c r="M836" s="251"/>
      <c r="N836" s="252"/>
      <c r="O836" s="252"/>
      <c r="P836" s="252"/>
      <c r="Q836" s="252"/>
      <c r="R836" s="252"/>
      <c r="S836" s="252"/>
      <c r="T836" s="253"/>
      <c r="AT836" s="254" t="s">
        <v>180</v>
      </c>
      <c r="AU836" s="254" t="s">
        <v>83</v>
      </c>
      <c r="AV836" s="15" t="s">
        <v>179</v>
      </c>
      <c r="AW836" s="15" t="s">
        <v>30</v>
      </c>
      <c r="AX836" s="15" t="s">
        <v>81</v>
      </c>
      <c r="AY836" s="254" t="s">
        <v>172</v>
      </c>
    </row>
    <row r="837" spans="1:65" s="2" customFormat="1" ht="21.75" customHeight="1">
      <c r="A837" s="35"/>
      <c r="B837" s="36"/>
      <c r="C837" s="209" t="s">
        <v>702</v>
      </c>
      <c r="D837" s="209" t="s">
        <v>174</v>
      </c>
      <c r="E837" s="210" t="s">
        <v>1043</v>
      </c>
      <c r="F837" s="211" t="s">
        <v>1044</v>
      </c>
      <c r="G837" s="212" t="s">
        <v>245</v>
      </c>
      <c r="H837" s="213">
        <v>60.17</v>
      </c>
      <c r="I837" s="214"/>
      <c r="J837" s="215">
        <f>ROUND(I837*H837,2)</f>
        <v>0</v>
      </c>
      <c r="K837" s="211" t="s">
        <v>1</v>
      </c>
      <c r="L837" s="40"/>
      <c r="M837" s="216" t="s">
        <v>1</v>
      </c>
      <c r="N837" s="217" t="s">
        <v>38</v>
      </c>
      <c r="O837" s="72"/>
      <c r="P837" s="218">
        <f>O837*H837</f>
        <v>0</v>
      </c>
      <c r="Q837" s="218">
        <v>0</v>
      </c>
      <c r="R837" s="218">
        <f>Q837*H837</f>
        <v>0</v>
      </c>
      <c r="S837" s="218">
        <v>0</v>
      </c>
      <c r="T837" s="219">
        <f>S837*H837</f>
        <v>0</v>
      </c>
      <c r="U837" s="35"/>
      <c r="V837" s="35"/>
      <c r="W837" s="35"/>
      <c r="X837" s="35"/>
      <c r="Y837" s="35"/>
      <c r="Z837" s="35"/>
      <c r="AA837" s="35"/>
      <c r="AB837" s="35"/>
      <c r="AC837" s="35"/>
      <c r="AD837" s="35"/>
      <c r="AE837" s="35"/>
      <c r="AR837" s="220" t="s">
        <v>223</v>
      </c>
      <c r="AT837" s="220" t="s">
        <v>174</v>
      </c>
      <c r="AU837" s="220" t="s">
        <v>83</v>
      </c>
      <c r="AY837" s="18" t="s">
        <v>172</v>
      </c>
      <c r="BE837" s="221">
        <f>IF(N837="základní",J837,0)</f>
        <v>0</v>
      </c>
      <c r="BF837" s="221">
        <f>IF(N837="snížená",J837,0)</f>
        <v>0</v>
      </c>
      <c r="BG837" s="221">
        <f>IF(N837="zákl. přenesená",J837,0)</f>
        <v>0</v>
      </c>
      <c r="BH837" s="221">
        <f>IF(N837="sníž. přenesená",J837,0)</f>
        <v>0</v>
      </c>
      <c r="BI837" s="221">
        <f>IF(N837="nulová",J837,0)</f>
        <v>0</v>
      </c>
      <c r="BJ837" s="18" t="s">
        <v>81</v>
      </c>
      <c r="BK837" s="221">
        <f>ROUND(I837*H837,2)</f>
        <v>0</v>
      </c>
      <c r="BL837" s="18" t="s">
        <v>223</v>
      </c>
      <c r="BM837" s="220" t="s">
        <v>1045</v>
      </c>
    </row>
    <row r="838" spans="1:65" s="13" customFormat="1">
      <c r="B838" s="222"/>
      <c r="C838" s="223"/>
      <c r="D838" s="224" t="s">
        <v>180</v>
      </c>
      <c r="E838" s="225" t="s">
        <v>1</v>
      </c>
      <c r="F838" s="226" t="s">
        <v>520</v>
      </c>
      <c r="G838" s="223"/>
      <c r="H838" s="225" t="s">
        <v>1</v>
      </c>
      <c r="I838" s="227"/>
      <c r="J838" s="223"/>
      <c r="K838" s="223"/>
      <c r="L838" s="228"/>
      <c r="M838" s="229"/>
      <c r="N838" s="230"/>
      <c r="O838" s="230"/>
      <c r="P838" s="230"/>
      <c r="Q838" s="230"/>
      <c r="R838" s="230"/>
      <c r="S838" s="230"/>
      <c r="T838" s="231"/>
      <c r="AT838" s="232" t="s">
        <v>180</v>
      </c>
      <c r="AU838" s="232" t="s">
        <v>83</v>
      </c>
      <c r="AV838" s="13" t="s">
        <v>81</v>
      </c>
      <c r="AW838" s="13" t="s">
        <v>30</v>
      </c>
      <c r="AX838" s="13" t="s">
        <v>73</v>
      </c>
      <c r="AY838" s="232" t="s">
        <v>172</v>
      </c>
    </row>
    <row r="839" spans="1:65" s="14" customFormat="1">
      <c r="B839" s="233"/>
      <c r="C839" s="234"/>
      <c r="D839" s="224" t="s">
        <v>180</v>
      </c>
      <c r="E839" s="235" t="s">
        <v>1</v>
      </c>
      <c r="F839" s="236" t="s">
        <v>1046</v>
      </c>
      <c r="G839" s="234"/>
      <c r="H839" s="237">
        <v>33.097999999999999</v>
      </c>
      <c r="I839" s="238"/>
      <c r="J839" s="234"/>
      <c r="K839" s="234"/>
      <c r="L839" s="239"/>
      <c r="M839" s="240"/>
      <c r="N839" s="241"/>
      <c r="O839" s="241"/>
      <c r="P839" s="241"/>
      <c r="Q839" s="241"/>
      <c r="R839" s="241"/>
      <c r="S839" s="241"/>
      <c r="T839" s="242"/>
      <c r="AT839" s="243" t="s">
        <v>180</v>
      </c>
      <c r="AU839" s="243" t="s">
        <v>83</v>
      </c>
      <c r="AV839" s="14" t="s">
        <v>83</v>
      </c>
      <c r="AW839" s="14" t="s">
        <v>30</v>
      </c>
      <c r="AX839" s="14" t="s">
        <v>73</v>
      </c>
      <c r="AY839" s="243" t="s">
        <v>172</v>
      </c>
    </row>
    <row r="840" spans="1:65" s="14" customFormat="1">
      <c r="B840" s="233"/>
      <c r="C840" s="234"/>
      <c r="D840" s="224" t="s">
        <v>180</v>
      </c>
      <c r="E840" s="235" t="s">
        <v>1</v>
      </c>
      <c r="F840" s="236" t="s">
        <v>1006</v>
      </c>
      <c r="G840" s="234"/>
      <c r="H840" s="237">
        <v>-1.516</v>
      </c>
      <c r="I840" s="238"/>
      <c r="J840" s="234"/>
      <c r="K840" s="234"/>
      <c r="L840" s="239"/>
      <c r="M840" s="240"/>
      <c r="N840" s="241"/>
      <c r="O840" s="241"/>
      <c r="P840" s="241"/>
      <c r="Q840" s="241"/>
      <c r="R840" s="241"/>
      <c r="S840" s="241"/>
      <c r="T840" s="242"/>
      <c r="AT840" s="243" t="s">
        <v>180</v>
      </c>
      <c r="AU840" s="243" t="s">
        <v>83</v>
      </c>
      <c r="AV840" s="14" t="s">
        <v>83</v>
      </c>
      <c r="AW840" s="14" t="s">
        <v>30</v>
      </c>
      <c r="AX840" s="14" t="s">
        <v>73</v>
      </c>
      <c r="AY840" s="243" t="s">
        <v>172</v>
      </c>
    </row>
    <row r="841" spans="1:65" s="14" customFormat="1">
      <c r="B841" s="233"/>
      <c r="C841" s="234"/>
      <c r="D841" s="224" t="s">
        <v>180</v>
      </c>
      <c r="E841" s="235" t="s">
        <v>1</v>
      </c>
      <c r="F841" s="236" t="s">
        <v>1047</v>
      </c>
      <c r="G841" s="234"/>
      <c r="H841" s="237">
        <v>30.103999999999999</v>
      </c>
      <c r="I841" s="238"/>
      <c r="J841" s="234"/>
      <c r="K841" s="234"/>
      <c r="L841" s="239"/>
      <c r="M841" s="240"/>
      <c r="N841" s="241"/>
      <c r="O841" s="241"/>
      <c r="P841" s="241"/>
      <c r="Q841" s="241"/>
      <c r="R841" s="241"/>
      <c r="S841" s="241"/>
      <c r="T841" s="242"/>
      <c r="AT841" s="243" t="s">
        <v>180</v>
      </c>
      <c r="AU841" s="243" t="s">
        <v>83</v>
      </c>
      <c r="AV841" s="14" t="s">
        <v>83</v>
      </c>
      <c r="AW841" s="14" t="s">
        <v>30</v>
      </c>
      <c r="AX841" s="14" t="s">
        <v>73</v>
      </c>
      <c r="AY841" s="243" t="s">
        <v>172</v>
      </c>
    </row>
    <row r="842" spans="1:65" s="14" customFormat="1">
      <c r="B842" s="233"/>
      <c r="C842" s="234"/>
      <c r="D842" s="224" t="s">
        <v>180</v>
      </c>
      <c r="E842" s="235" t="s">
        <v>1</v>
      </c>
      <c r="F842" s="236" t="s">
        <v>1006</v>
      </c>
      <c r="G842" s="234"/>
      <c r="H842" s="237">
        <v>-1.516</v>
      </c>
      <c r="I842" s="238"/>
      <c r="J842" s="234"/>
      <c r="K842" s="234"/>
      <c r="L842" s="239"/>
      <c r="M842" s="240"/>
      <c r="N842" s="241"/>
      <c r="O842" s="241"/>
      <c r="P842" s="241"/>
      <c r="Q842" s="241"/>
      <c r="R842" s="241"/>
      <c r="S842" s="241"/>
      <c r="T842" s="242"/>
      <c r="AT842" s="243" t="s">
        <v>180</v>
      </c>
      <c r="AU842" s="243" t="s">
        <v>83</v>
      </c>
      <c r="AV842" s="14" t="s">
        <v>83</v>
      </c>
      <c r="AW842" s="14" t="s">
        <v>30</v>
      </c>
      <c r="AX842" s="14" t="s">
        <v>73</v>
      </c>
      <c r="AY842" s="243" t="s">
        <v>172</v>
      </c>
    </row>
    <row r="843" spans="1:65" s="15" customFormat="1">
      <c r="B843" s="244"/>
      <c r="C843" s="245"/>
      <c r="D843" s="224" t="s">
        <v>180</v>
      </c>
      <c r="E843" s="246" t="s">
        <v>1</v>
      </c>
      <c r="F843" s="247" t="s">
        <v>186</v>
      </c>
      <c r="G843" s="245"/>
      <c r="H843" s="248">
        <v>60.17</v>
      </c>
      <c r="I843" s="249"/>
      <c r="J843" s="245"/>
      <c r="K843" s="245"/>
      <c r="L843" s="250"/>
      <c r="M843" s="251"/>
      <c r="N843" s="252"/>
      <c r="O843" s="252"/>
      <c r="P843" s="252"/>
      <c r="Q843" s="252"/>
      <c r="R843" s="252"/>
      <c r="S843" s="252"/>
      <c r="T843" s="253"/>
      <c r="AT843" s="254" t="s">
        <v>180</v>
      </c>
      <c r="AU843" s="254" t="s">
        <v>83</v>
      </c>
      <c r="AV843" s="15" t="s">
        <v>179</v>
      </c>
      <c r="AW843" s="15" t="s">
        <v>30</v>
      </c>
      <c r="AX843" s="15" t="s">
        <v>81</v>
      </c>
      <c r="AY843" s="254" t="s">
        <v>172</v>
      </c>
    </row>
    <row r="844" spans="1:65" s="12" customFormat="1" ht="25.9" customHeight="1">
      <c r="B844" s="193"/>
      <c r="C844" s="194"/>
      <c r="D844" s="195" t="s">
        <v>72</v>
      </c>
      <c r="E844" s="196" t="s">
        <v>358</v>
      </c>
      <c r="F844" s="196" t="s">
        <v>1048</v>
      </c>
      <c r="G844" s="194"/>
      <c r="H844" s="194"/>
      <c r="I844" s="197"/>
      <c r="J844" s="198">
        <f>BK844</f>
        <v>0</v>
      </c>
      <c r="K844" s="194"/>
      <c r="L844" s="199"/>
      <c r="M844" s="200"/>
      <c r="N844" s="201"/>
      <c r="O844" s="201"/>
      <c r="P844" s="202">
        <f>P845</f>
        <v>0</v>
      </c>
      <c r="Q844" s="201"/>
      <c r="R844" s="202">
        <f>R845</f>
        <v>0</v>
      </c>
      <c r="S844" s="201"/>
      <c r="T844" s="203">
        <f>T845</f>
        <v>0</v>
      </c>
      <c r="AR844" s="204" t="s">
        <v>192</v>
      </c>
      <c r="AT844" s="205" t="s">
        <v>72</v>
      </c>
      <c r="AU844" s="205" t="s">
        <v>73</v>
      </c>
      <c r="AY844" s="204" t="s">
        <v>172</v>
      </c>
      <c r="BK844" s="206">
        <f>BK845</f>
        <v>0</v>
      </c>
    </row>
    <row r="845" spans="1:65" s="12" customFormat="1" ht="22.9" customHeight="1">
      <c r="B845" s="193"/>
      <c r="C845" s="194"/>
      <c r="D845" s="195" t="s">
        <v>72</v>
      </c>
      <c r="E845" s="207" t="s">
        <v>1049</v>
      </c>
      <c r="F845" s="207" t="s">
        <v>1050</v>
      </c>
      <c r="G845" s="194"/>
      <c r="H845" s="194"/>
      <c r="I845" s="197"/>
      <c r="J845" s="208">
        <f>BK845</f>
        <v>0</v>
      </c>
      <c r="K845" s="194"/>
      <c r="L845" s="199"/>
      <c r="M845" s="200"/>
      <c r="N845" s="201"/>
      <c r="O845" s="201"/>
      <c r="P845" s="202">
        <f>SUM(P846:P849)</f>
        <v>0</v>
      </c>
      <c r="Q845" s="201"/>
      <c r="R845" s="202">
        <f>SUM(R846:R849)</f>
        <v>0</v>
      </c>
      <c r="S845" s="201"/>
      <c r="T845" s="203">
        <f>SUM(T846:T849)</f>
        <v>0</v>
      </c>
      <c r="AR845" s="204" t="s">
        <v>81</v>
      </c>
      <c r="AT845" s="205" t="s">
        <v>72</v>
      </c>
      <c r="AU845" s="205" t="s">
        <v>81</v>
      </c>
      <c r="AY845" s="204" t="s">
        <v>172</v>
      </c>
      <c r="BK845" s="206">
        <f>SUM(BK846:BK849)</f>
        <v>0</v>
      </c>
    </row>
    <row r="846" spans="1:65" s="2" customFormat="1" ht="16.5" customHeight="1">
      <c r="A846" s="35"/>
      <c r="B846" s="36"/>
      <c r="C846" s="209" t="s">
        <v>1051</v>
      </c>
      <c r="D846" s="209" t="s">
        <v>174</v>
      </c>
      <c r="E846" s="210" t="s">
        <v>1052</v>
      </c>
      <c r="F846" s="211" t="s">
        <v>1053</v>
      </c>
      <c r="G846" s="212" t="s">
        <v>195</v>
      </c>
      <c r="H846" s="213">
        <v>1.5</v>
      </c>
      <c r="I846" s="214"/>
      <c r="J846" s="215">
        <f>ROUND(I846*H846,2)</f>
        <v>0</v>
      </c>
      <c r="K846" s="211" t="s">
        <v>1</v>
      </c>
      <c r="L846" s="40"/>
      <c r="M846" s="216" t="s">
        <v>1</v>
      </c>
      <c r="N846" s="217" t="s">
        <v>38</v>
      </c>
      <c r="O846" s="72"/>
      <c r="P846" s="218">
        <f>O846*H846</f>
        <v>0</v>
      </c>
      <c r="Q846" s="218">
        <v>0</v>
      </c>
      <c r="R846" s="218">
        <f>Q846*H846</f>
        <v>0</v>
      </c>
      <c r="S846" s="218">
        <v>0</v>
      </c>
      <c r="T846" s="219">
        <f>S846*H846</f>
        <v>0</v>
      </c>
      <c r="U846" s="35"/>
      <c r="V846" s="35"/>
      <c r="W846" s="35"/>
      <c r="X846" s="35"/>
      <c r="Y846" s="35"/>
      <c r="Z846" s="35"/>
      <c r="AA846" s="35"/>
      <c r="AB846" s="35"/>
      <c r="AC846" s="35"/>
      <c r="AD846" s="35"/>
      <c r="AE846" s="35"/>
      <c r="AR846" s="220" t="s">
        <v>179</v>
      </c>
      <c r="AT846" s="220" t="s">
        <v>174</v>
      </c>
      <c r="AU846" s="220" t="s">
        <v>83</v>
      </c>
      <c r="AY846" s="18" t="s">
        <v>172</v>
      </c>
      <c r="BE846" s="221">
        <f>IF(N846="základní",J846,0)</f>
        <v>0</v>
      </c>
      <c r="BF846" s="221">
        <f>IF(N846="snížená",J846,0)</f>
        <v>0</v>
      </c>
      <c r="BG846" s="221">
        <f>IF(N846="zákl. přenesená",J846,0)</f>
        <v>0</v>
      </c>
      <c r="BH846" s="221">
        <f>IF(N846="sníž. přenesená",J846,0)</f>
        <v>0</v>
      </c>
      <c r="BI846" s="221">
        <f>IF(N846="nulová",J846,0)</f>
        <v>0</v>
      </c>
      <c r="BJ846" s="18" t="s">
        <v>81</v>
      </c>
      <c r="BK846" s="221">
        <f>ROUND(I846*H846,2)</f>
        <v>0</v>
      </c>
      <c r="BL846" s="18" t="s">
        <v>179</v>
      </c>
      <c r="BM846" s="220" t="s">
        <v>1054</v>
      </c>
    </row>
    <row r="847" spans="1:65" s="13" customFormat="1">
      <c r="B847" s="222"/>
      <c r="C847" s="223"/>
      <c r="D847" s="224" t="s">
        <v>180</v>
      </c>
      <c r="E847" s="225" t="s">
        <v>1</v>
      </c>
      <c r="F847" s="226" t="s">
        <v>235</v>
      </c>
      <c r="G847" s="223"/>
      <c r="H847" s="225" t="s">
        <v>1</v>
      </c>
      <c r="I847" s="227"/>
      <c r="J847" s="223"/>
      <c r="K847" s="223"/>
      <c r="L847" s="228"/>
      <c r="M847" s="229"/>
      <c r="N847" s="230"/>
      <c r="O847" s="230"/>
      <c r="P847" s="230"/>
      <c r="Q847" s="230"/>
      <c r="R847" s="230"/>
      <c r="S847" s="230"/>
      <c r="T847" s="231"/>
      <c r="AT847" s="232" t="s">
        <v>180</v>
      </c>
      <c r="AU847" s="232" t="s">
        <v>83</v>
      </c>
      <c r="AV847" s="13" t="s">
        <v>81</v>
      </c>
      <c r="AW847" s="13" t="s">
        <v>30</v>
      </c>
      <c r="AX847" s="13" t="s">
        <v>73</v>
      </c>
      <c r="AY847" s="232" t="s">
        <v>172</v>
      </c>
    </row>
    <row r="848" spans="1:65" s="14" customFormat="1">
      <c r="B848" s="233"/>
      <c r="C848" s="234"/>
      <c r="D848" s="224" t="s">
        <v>180</v>
      </c>
      <c r="E848" s="235" t="s">
        <v>1</v>
      </c>
      <c r="F848" s="236" t="s">
        <v>1055</v>
      </c>
      <c r="G848" s="234"/>
      <c r="H848" s="237">
        <v>1.5</v>
      </c>
      <c r="I848" s="238"/>
      <c r="J848" s="234"/>
      <c r="K848" s="234"/>
      <c r="L848" s="239"/>
      <c r="M848" s="240"/>
      <c r="N848" s="241"/>
      <c r="O848" s="241"/>
      <c r="P848" s="241"/>
      <c r="Q848" s="241"/>
      <c r="R848" s="241"/>
      <c r="S848" s="241"/>
      <c r="T848" s="242"/>
      <c r="AT848" s="243" t="s">
        <v>180</v>
      </c>
      <c r="AU848" s="243" t="s">
        <v>83</v>
      </c>
      <c r="AV848" s="14" t="s">
        <v>83</v>
      </c>
      <c r="AW848" s="14" t="s">
        <v>30</v>
      </c>
      <c r="AX848" s="14" t="s">
        <v>73</v>
      </c>
      <c r="AY848" s="243" t="s">
        <v>172</v>
      </c>
    </row>
    <row r="849" spans="1:51" s="15" customFormat="1">
      <c r="B849" s="244"/>
      <c r="C849" s="245"/>
      <c r="D849" s="224" t="s">
        <v>180</v>
      </c>
      <c r="E849" s="246" t="s">
        <v>1</v>
      </c>
      <c r="F849" s="247" t="s">
        <v>186</v>
      </c>
      <c r="G849" s="245"/>
      <c r="H849" s="248">
        <v>1.5</v>
      </c>
      <c r="I849" s="249"/>
      <c r="J849" s="245"/>
      <c r="K849" s="245"/>
      <c r="L849" s="250"/>
      <c r="M849" s="265"/>
      <c r="N849" s="266"/>
      <c r="O849" s="266"/>
      <c r="P849" s="266"/>
      <c r="Q849" s="266"/>
      <c r="R849" s="266"/>
      <c r="S849" s="266"/>
      <c r="T849" s="267"/>
      <c r="AT849" s="254" t="s">
        <v>180</v>
      </c>
      <c r="AU849" s="254" t="s">
        <v>83</v>
      </c>
      <c r="AV849" s="15" t="s">
        <v>179</v>
      </c>
      <c r="AW849" s="15" t="s">
        <v>30</v>
      </c>
      <c r="AX849" s="15" t="s">
        <v>81</v>
      </c>
      <c r="AY849" s="254" t="s">
        <v>172</v>
      </c>
    </row>
    <row r="850" spans="1:51" s="2" customFormat="1" ht="6.95" customHeight="1">
      <c r="A850" s="35"/>
      <c r="B850" s="55"/>
      <c r="C850" s="56"/>
      <c r="D850" s="56"/>
      <c r="E850" s="56"/>
      <c r="F850" s="56"/>
      <c r="G850" s="56"/>
      <c r="H850" s="56"/>
      <c r="I850" s="159"/>
      <c r="J850" s="56"/>
      <c r="K850" s="56"/>
      <c r="L850" s="40"/>
      <c r="M850" s="35"/>
      <c r="O850" s="35"/>
      <c r="P850" s="35"/>
      <c r="Q850" s="35"/>
      <c r="R850" s="35"/>
      <c r="S850" s="35"/>
      <c r="T850" s="35"/>
      <c r="U850" s="35"/>
      <c r="V850" s="35"/>
      <c r="W850" s="35"/>
      <c r="X850" s="35"/>
      <c r="Y850" s="35"/>
      <c r="Z850" s="35"/>
      <c r="AA850" s="35"/>
      <c r="AB850" s="35"/>
      <c r="AC850" s="35"/>
      <c r="AD850" s="35"/>
      <c r="AE850" s="35"/>
    </row>
  </sheetData>
  <sheetProtection algorithmName="SHA-512" hashValue="cLzoeGUTB1mfg4hhC/ppF3lgfgAW/PB1AClIvlRuGtTT0GUuoka3rPwCnBkD16Ikg3Qlq+L+MIcsVAWpwPR6Zg==" saltValue="FHOZgwXP3/VEz5N8kHKsFLt8wWH4UGDnF5CIyYYXkF9pu6l8cWSXtwYE8CgF1GGtTfN98MDQl14U2Cb7JieIlg==" spinCount="100000" sheet="1" objects="1" scenarios="1" formatColumns="0" formatRows="0" autoFilter="0"/>
  <autoFilter ref="C145:K849"/>
  <mergeCells count="9">
    <mergeCell ref="E87:H87"/>
    <mergeCell ref="E136:H136"/>
    <mergeCell ref="E138:H13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85"/>
  <sheetViews>
    <sheetView showGridLines="0" workbookViewId="0">
      <selection activeCell="E18" sqref="E18:H1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6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6"/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86</v>
      </c>
    </row>
    <row r="3" spans="1:46" s="1" customFormat="1" ht="6.95" customHeight="1">
      <c r="B3" s="117"/>
      <c r="C3" s="118"/>
      <c r="D3" s="118"/>
      <c r="E3" s="118"/>
      <c r="F3" s="118"/>
      <c r="G3" s="118"/>
      <c r="H3" s="118"/>
      <c r="I3" s="119"/>
      <c r="J3" s="118"/>
      <c r="K3" s="118"/>
      <c r="L3" s="21"/>
      <c r="AT3" s="18" t="s">
        <v>83</v>
      </c>
    </row>
    <row r="4" spans="1:46" s="1" customFormat="1" ht="24.95" customHeight="1">
      <c r="B4" s="21"/>
      <c r="D4" s="120" t="s">
        <v>118</v>
      </c>
      <c r="I4" s="116"/>
      <c r="L4" s="21"/>
      <c r="M4" s="121" t="s">
        <v>10</v>
      </c>
      <c r="AT4" s="18" t="s">
        <v>4</v>
      </c>
    </row>
    <row r="5" spans="1:46" s="1" customFormat="1" ht="6.95" customHeight="1">
      <c r="B5" s="21"/>
      <c r="I5" s="116"/>
      <c r="L5" s="21"/>
    </row>
    <row r="6" spans="1:46" s="1" customFormat="1" ht="12" customHeight="1">
      <c r="B6" s="21"/>
      <c r="D6" s="122" t="s">
        <v>16</v>
      </c>
      <c r="I6" s="116"/>
      <c r="L6" s="21"/>
    </row>
    <row r="7" spans="1:46" s="1" customFormat="1" ht="23.25" customHeight="1">
      <c r="B7" s="21"/>
      <c r="E7" s="333" t="str">
        <f>'Rekapitulace stavby'!K6</f>
        <v>Fakultní nemocnice Olomouc -  Stavební úpravy objektu U – Klinika psychiatrie</v>
      </c>
      <c r="F7" s="334"/>
      <c r="G7" s="334"/>
      <c r="H7" s="334"/>
      <c r="I7" s="116"/>
      <c r="L7" s="21"/>
    </row>
    <row r="8" spans="1:46" s="2" customFormat="1" ht="12" customHeight="1">
      <c r="A8" s="35"/>
      <c r="B8" s="40"/>
      <c r="C8" s="35"/>
      <c r="D8" s="122" t="s">
        <v>119</v>
      </c>
      <c r="E8" s="35"/>
      <c r="F8" s="35"/>
      <c r="G8" s="35"/>
      <c r="H8" s="35"/>
      <c r="I8" s="123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35" t="s">
        <v>1056</v>
      </c>
      <c r="F9" s="336"/>
      <c r="G9" s="336"/>
      <c r="H9" s="336"/>
      <c r="I9" s="123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123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22" t="s">
        <v>18</v>
      </c>
      <c r="E11" s="35"/>
      <c r="F11" s="111" t="s">
        <v>1</v>
      </c>
      <c r="G11" s="35"/>
      <c r="H11" s="35"/>
      <c r="I11" s="124" t="s">
        <v>19</v>
      </c>
      <c r="J11" s="111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22" t="s">
        <v>20</v>
      </c>
      <c r="E12" s="35"/>
      <c r="F12" s="111" t="s">
        <v>21</v>
      </c>
      <c r="G12" s="35"/>
      <c r="H12" s="35"/>
      <c r="I12" s="124" t="s">
        <v>22</v>
      </c>
      <c r="J12" s="125" t="str">
        <f>'Rekapitulace stavby'!AN8</f>
        <v>25. 3. 2020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23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2" t="s">
        <v>24</v>
      </c>
      <c r="E14" s="35"/>
      <c r="F14" s="35"/>
      <c r="G14" s="35"/>
      <c r="H14" s="35"/>
      <c r="I14" s="124" t="s">
        <v>25</v>
      </c>
      <c r="J14" s="111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tr">
        <f>IF('Rekapitulace stavby'!E11="","",'Rekapitulace stavby'!E11)</f>
        <v xml:space="preserve"> </v>
      </c>
      <c r="F15" s="35"/>
      <c r="G15" s="35"/>
      <c r="H15" s="35"/>
      <c r="I15" s="124" t="s">
        <v>26</v>
      </c>
      <c r="J15" s="111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23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22" t="s">
        <v>27</v>
      </c>
      <c r="E17" s="35"/>
      <c r="F17" s="35"/>
      <c r="G17" s="35"/>
      <c r="H17" s="35"/>
      <c r="I17" s="124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7" t="str">
        <f>'Rekapitulace stavby'!E14</f>
        <v>Vyplň údaj</v>
      </c>
      <c r="F18" s="338"/>
      <c r="G18" s="338"/>
      <c r="H18" s="338"/>
      <c r="I18" s="124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23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22" t="s">
        <v>29</v>
      </c>
      <c r="E20" s="35"/>
      <c r="F20" s="35"/>
      <c r="G20" s="35"/>
      <c r="H20" s="35"/>
      <c r="I20" s="124" t="s">
        <v>25</v>
      </c>
      <c r="J20" s="111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tr">
        <f>IF('Rekapitulace stavby'!E17="","",'Rekapitulace stavby'!E17)</f>
        <v xml:space="preserve"> </v>
      </c>
      <c r="F21" s="35"/>
      <c r="G21" s="35"/>
      <c r="H21" s="35"/>
      <c r="I21" s="124" t="s">
        <v>26</v>
      </c>
      <c r="J21" s="111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23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22" t="s">
        <v>31</v>
      </c>
      <c r="E23" s="35"/>
      <c r="F23" s="35"/>
      <c r="G23" s="35"/>
      <c r="H23" s="35"/>
      <c r="I23" s="124" t="s">
        <v>25</v>
      </c>
      <c r="J23" s="111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tr">
        <f>IF('Rekapitulace stavby'!E20="","",'Rekapitulace stavby'!E20)</f>
        <v xml:space="preserve"> </v>
      </c>
      <c r="F24" s="35"/>
      <c r="G24" s="35"/>
      <c r="H24" s="35"/>
      <c r="I24" s="124" t="s">
        <v>26</v>
      </c>
      <c r="J24" s="111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23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22" t="s">
        <v>32</v>
      </c>
      <c r="E26" s="35"/>
      <c r="F26" s="35"/>
      <c r="G26" s="35"/>
      <c r="H26" s="35"/>
      <c r="I26" s="123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6"/>
      <c r="B27" s="127"/>
      <c r="C27" s="126"/>
      <c r="D27" s="126"/>
      <c r="E27" s="339" t="s">
        <v>1</v>
      </c>
      <c r="F27" s="339"/>
      <c r="G27" s="339"/>
      <c r="H27" s="339"/>
      <c r="I27" s="128"/>
      <c r="J27" s="126"/>
      <c r="K27" s="126"/>
      <c r="L27" s="129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23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30"/>
      <c r="E29" s="130"/>
      <c r="F29" s="130"/>
      <c r="G29" s="130"/>
      <c r="H29" s="130"/>
      <c r="I29" s="131"/>
      <c r="J29" s="130"/>
      <c r="K29" s="130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32" t="s">
        <v>33</v>
      </c>
      <c r="E30" s="35"/>
      <c r="F30" s="35"/>
      <c r="G30" s="35"/>
      <c r="H30" s="35"/>
      <c r="I30" s="123"/>
      <c r="J30" s="133">
        <f>ROUND(J129,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30"/>
      <c r="E31" s="130"/>
      <c r="F31" s="130"/>
      <c r="G31" s="130"/>
      <c r="H31" s="130"/>
      <c r="I31" s="131"/>
      <c r="J31" s="130"/>
      <c r="K31" s="130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34" t="s">
        <v>35</v>
      </c>
      <c r="G32" s="35"/>
      <c r="H32" s="35"/>
      <c r="I32" s="135" t="s">
        <v>34</v>
      </c>
      <c r="J32" s="134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36" t="s">
        <v>37</v>
      </c>
      <c r="E33" s="122" t="s">
        <v>38</v>
      </c>
      <c r="F33" s="137">
        <f>ROUND((SUM(BE129:BE284)),  2)</f>
        <v>0</v>
      </c>
      <c r="G33" s="35"/>
      <c r="H33" s="35"/>
      <c r="I33" s="138">
        <v>0.21</v>
      </c>
      <c r="J33" s="137">
        <f>ROUND(((SUM(BE129:BE284))*I33),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22" t="s">
        <v>39</v>
      </c>
      <c r="F34" s="137">
        <f>ROUND((SUM(BF129:BF284)),  2)</f>
        <v>0</v>
      </c>
      <c r="G34" s="35"/>
      <c r="H34" s="35"/>
      <c r="I34" s="138">
        <v>0.15</v>
      </c>
      <c r="J34" s="137">
        <f>ROUND(((SUM(BF129:BF284))*I34),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22" t="s">
        <v>40</v>
      </c>
      <c r="F35" s="137">
        <f>ROUND((SUM(BG129:BG284)),  2)</f>
        <v>0</v>
      </c>
      <c r="G35" s="35"/>
      <c r="H35" s="35"/>
      <c r="I35" s="138">
        <v>0.21</v>
      </c>
      <c r="J35" s="137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22" t="s">
        <v>41</v>
      </c>
      <c r="F36" s="137">
        <f>ROUND((SUM(BH129:BH284)),  2)</f>
        <v>0</v>
      </c>
      <c r="G36" s="35"/>
      <c r="H36" s="35"/>
      <c r="I36" s="138">
        <v>0.15</v>
      </c>
      <c r="J36" s="137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2" t="s">
        <v>42</v>
      </c>
      <c r="F37" s="137">
        <f>ROUND((SUM(BI129:BI284)),  2)</f>
        <v>0</v>
      </c>
      <c r="G37" s="35"/>
      <c r="H37" s="35"/>
      <c r="I37" s="138">
        <v>0</v>
      </c>
      <c r="J37" s="137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23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9"/>
      <c r="D39" s="140" t="s">
        <v>43</v>
      </c>
      <c r="E39" s="141"/>
      <c r="F39" s="141"/>
      <c r="G39" s="142" t="s">
        <v>44</v>
      </c>
      <c r="H39" s="143" t="s">
        <v>45</v>
      </c>
      <c r="I39" s="144"/>
      <c r="J39" s="145">
        <f>SUM(J30:J37)</f>
        <v>0</v>
      </c>
      <c r="K39" s="146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123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I41" s="116"/>
      <c r="L41" s="21"/>
    </row>
    <row r="42" spans="1:31" s="1" customFormat="1" ht="14.45" customHeight="1">
      <c r="B42" s="21"/>
      <c r="I42" s="116"/>
      <c r="L42" s="21"/>
    </row>
    <row r="43" spans="1:31" s="1" customFormat="1" ht="14.45" customHeight="1">
      <c r="B43" s="21"/>
      <c r="I43" s="116"/>
      <c r="L43" s="21"/>
    </row>
    <row r="44" spans="1:31" s="1" customFormat="1" ht="14.45" customHeight="1">
      <c r="B44" s="21"/>
      <c r="I44" s="116"/>
      <c r="L44" s="21"/>
    </row>
    <row r="45" spans="1:31" s="1" customFormat="1" ht="14.45" customHeight="1">
      <c r="B45" s="21"/>
      <c r="I45" s="116"/>
      <c r="L45" s="21"/>
    </row>
    <row r="46" spans="1:31" s="1" customFormat="1" ht="14.45" customHeight="1">
      <c r="B46" s="21"/>
      <c r="I46" s="116"/>
      <c r="L46" s="21"/>
    </row>
    <row r="47" spans="1:31" s="1" customFormat="1" ht="14.45" customHeight="1">
      <c r="B47" s="21"/>
      <c r="I47" s="116"/>
      <c r="L47" s="21"/>
    </row>
    <row r="48" spans="1:31" s="1" customFormat="1" ht="14.45" customHeight="1">
      <c r="B48" s="21"/>
      <c r="I48" s="116"/>
      <c r="L48" s="21"/>
    </row>
    <row r="49" spans="1:31" s="1" customFormat="1" ht="14.45" customHeight="1">
      <c r="B49" s="21"/>
      <c r="I49" s="116"/>
      <c r="L49" s="21"/>
    </row>
    <row r="50" spans="1:31" s="2" customFormat="1" ht="14.45" customHeight="1">
      <c r="B50" s="52"/>
      <c r="D50" s="147" t="s">
        <v>46</v>
      </c>
      <c r="E50" s="148"/>
      <c r="F50" s="148"/>
      <c r="G50" s="147" t="s">
        <v>47</v>
      </c>
      <c r="H50" s="148"/>
      <c r="I50" s="149"/>
      <c r="J50" s="148"/>
      <c r="K50" s="148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50" t="s">
        <v>48</v>
      </c>
      <c r="E61" s="151"/>
      <c r="F61" s="152" t="s">
        <v>49</v>
      </c>
      <c r="G61" s="150" t="s">
        <v>48</v>
      </c>
      <c r="H61" s="151"/>
      <c r="I61" s="153"/>
      <c r="J61" s="154" t="s">
        <v>49</v>
      </c>
      <c r="K61" s="151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47" t="s">
        <v>50</v>
      </c>
      <c r="E65" s="155"/>
      <c r="F65" s="155"/>
      <c r="G65" s="147" t="s">
        <v>51</v>
      </c>
      <c r="H65" s="155"/>
      <c r="I65" s="156"/>
      <c r="J65" s="155"/>
      <c r="K65" s="15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50" t="s">
        <v>48</v>
      </c>
      <c r="E76" s="151"/>
      <c r="F76" s="152" t="s">
        <v>49</v>
      </c>
      <c r="G76" s="150" t="s">
        <v>48</v>
      </c>
      <c r="H76" s="151"/>
      <c r="I76" s="153"/>
      <c r="J76" s="154" t="s">
        <v>49</v>
      </c>
      <c r="K76" s="151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7"/>
      <c r="C77" s="158"/>
      <c r="D77" s="158"/>
      <c r="E77" s="158"/>
      <c r="F77" s="158"/>
      <c r="G77" s="158"/>
      <c r="H77" s="158"/>
      <c r="I77" s="159"/>
      <c r="J77" s="158"/>
      <c r="K77" s="1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60"/>
      <c r="C81" s="161"/>
      <c r="D81" s="161"/>
      <c r="E81" s="161"/>
      <c r="F81" s="161"/>
      <c r="G81" s="161"/>
      <c r="H81" s="161"/>
      <c r="I81" s="162"/>
      <c r="J81" s="161"/>
      <c r="K81" s="161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122</v>
      </c>
      <c r="D82" s="37"/>
      <c r="E82" s="37"/>
      <c r="F82" s="37"/>
      <c r="G82" s="37"/>
      <c r="H82" s="37"/>
      <c r="I82" s="123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23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23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23.25" customHeight="1">
      <c r="A85" s="35"/>
      <c r="B85" s="36"/>
      <c r="C85" s="37"/>
      <c r="D85" s="37"/>
      <c r="E85" s="331" t="str">
        <f>E7</f>
        <v>Fakultní nemocnice Olomouc -  Stavební úpravy objektu U – Klinika psychiatrie</v>
      </c>
      <c r="F85" s="332"/>
      <c r="G85" s="332"/>
      <c r="H85" s="332"/>
      <c r="I85" s="123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119</v>
      </c>
      <c r="D86" s="37"/>
      <c r="E86" s="37"/>
      <c r="F86" s="37"/>
      <c r="G86" s="37"/>
      <c r="H86" s="37"/>
      <c r="I86" s="123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24" t="str">
        <f>E9</f>
        <v>D.1.01.4a - Zdravotechnické instalace</v>
      </c>
      <c r="F87" s="330"/>
      <c r="G87" s="330"/>
      <c r="H87" s="330"/>
      <c r="I87" s="123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23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124" t="s">
        <v>22</v>
      </c>
      <c r="J89" s="67" t="str">
        <f>IF(J12="","",J12)</f>
        <v>25. 3. 2020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23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124" t="s">
        <v>29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124" t="s">
        <v>31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23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63" t="s">
        <v>123</v>
      </c>
      <c r="D94" s="164"/>
      <c r="E94" s="164"/>
      <c r="F94" s="164"/>
      <c r="G94" s="164"/>
      <c r="H94" s="164"/>
      <c r="I94" s="165"/>
      <c r="J94" s="166" t="s">
        <v>124</v>
      </c>
      <c r="K94" s="164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23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7" t="s">
        <v>125</v>
      </c>
      <c r="D96" s="37"/>
      <c r="E96" s="37"/>
      <c r="F96" s="37"/>
      <c r="G96" s="37"/>
      <c r="H96" s="37"/>
      <c r="I96" s="123"/>
      <c r="J96" s="85">
        <f>J129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126</v>
      </c>
    </row>
    <row r="97" spans="1:31" s="9" customFormat="1" ht="24.95" customHeight="1">
      <c r="B97" s="168"/>
      <c r="C97" s="169"/>
      <c r="D97" s="170" t="s">
        <v>1057</v>
      </c>
      <c r="E97" s="171"/>
      <c r="F97" s="171"/>
      <c r="G97" s="171"/>
      <c r="H97" s="171"/>
      <c r="I97" s="172"/>
      <c r="J97" s="173">
        <f>J130</f>
        <v>0</v>
      </c>
      <c r="K97" s="169"/>
      <c r="L97" s="174"/>
    </row>
    <row r="98" spans="1:31" s="9" customFormat="1" ht="24.95" customHeight="1">
      <c r="B98" s="168"/>
      <c r="C98" s="169"/>
      <c r="D98" s="170" t="s">
        <v>1058</v>
      </c>
      <c r="E98" s="171"/>
      <c r="F98" s="171"/>
      <c r="G98" s="171"/>
      <c r="H98" s="171"/>
      <c r="I98" s="172"/>
      <c r="J98" s="173">
        <f>J137</f>
        <v>0</v>
      </c>
      <c r="K98" s="169"/>
      <c r="L98" s="174"/>
    </row>
    <row r="99" spans="1:31" s="9" customFormat="1" ht="24.95" customHeight="1">
      <c r="B99" s="168"/>
      <c r="C99" s="169"/>
      <c r="D99" s="170" t="s">
        <v>1059</v>
      </c>
      <c r="E99" s="171"/>
      <c r="F99" s="171"/>
      <c r="G99" s="171"/>
      <c r="H99" s="171"/>
      <c r="I99" s="172"/>
      <c r="J99" s="173">
        <f>J144</f>
        <v>0</v>
      </c>
      <c r="K99" s="169"/>
      <c r="L99" s="174"/>
    </row>
    <row r="100" spans="1:31" s="9" customFormat="1" ht="24.95" customHeight="1">
      <c r="B100" s="168"/>
      <c r="C100" s="169"/>
      <c r="D100" s="170" t="s">
        <v>1060</v>
      </c>
      <c r="E100" s="171"/>
      <c r="F100" s="171"/>
      <c r="G100" s="171"/>
      <c r="H100" s="171"/>
      <c r="I100" s="172"/>
      <c r="J100" s="173">
        <f>J157</f>
        <v>0</v>
      </c>
      <c r="K100" s="169"/>
      <c r="L100" s="174"/>
    </row>
    <row r="101" spans="1:31" s="9" customFormat="1" ht="24.95" customHeight="1">
      <c r="B101" s="168"/>
      <c r="C101" s="169"/>
      <c r="D101" s="170" t="s">
        <v>1061</v>
      </c>
      <c r="E101" s="171"/>
      <c r="F101" s="171"/>
      <c r="G101" s="171"/>
      <c r="H101" s="171"/>
      <c r="I101" s="172"/>
      <c r="J101" s="173">
        <f>J170</f>
        <v>0</v>
      </c>
      <c r="K101" s="169"/>
      <c r="L101" s="174"/>
    </row>
    <row r="102" spans="1:31" s="9" customFormat="1" ht="24.95" customHeight="1">
      <c r="B102" s="168"/>
      <c r="C102" s="169"/>
      <c r="D102" s="170" t="s">
        <v>1062</v>
      </c>
      <c r="E102" s="171"/>
      <c r="F102" s="171"/>
      <c r="G102" s="171"/>
      <c r="H102" s="171"/>
      <c r="I102" s="172"/>
      <c r="J102" s="173">
        <f>J174</f>
        <v>0</v>
      </c>
      <c r="K102" s="169"/>
      <c r="L102" s="174"/>
    </row>
    <row r="103" spans="1:31" s="9" customFormat="1" ht="24.95" customHeight="1">
      <c r="B103" s="168"/>
      <c r="C103" s="169"/>
      <c r="D103" s="170" t="s">
        <v>1063</v>
      </c>
      <c r="E103" s="171"/>
      <c r="F103" s="171"/>
      <c r="G103" s="171"/>
      <c r="H103" s="171"/>
      <c r="I103" s="172"/>
      <c r="J103" s="173">
        <f>J218</f>
        <v>0</v>
      </c>
      <c r="K103" s="169"/>
      <c r="L103" s="174"/>
    </row>
    <row r="104" spans="1:31" s="9" customFormat="1" ht="24.95" customHeight="1">
      <c r="B104" s="168"/>
      <c r="C104" s="169"/>
      <c r="D104" s="170" t="s">
        <v>1064</v>
      </c>
      <c r="E104" s="171"/>
      <c r="F104" s="171"/>
      <c r="G104" s="171"/>
      <c r="H104" s="171"/>
      <c r="I104" s="172"/>
      <c r="J104" s="173">
        <f>J222</f>
        <v>0</v>
      </c>
      <c r="K104" s="169"/>
      <c r="L104" s="174"/>
    </row>
    <row r="105" spans="1:31" s="9" customFormat="1" ht="24.95" customHeight="1">
      <c r="B105" s="168"/>
      <c r="C105" s="169"/>
      <c r="D105" s="170" t="s">
        <v>1065</v>
      </c>
      <c r="E105" s="171"/>
      <c r="F105" s="171"/>
      <c r="G105" s="171"/>
      <c r="H105" s="171"/>
      <c r="I105" s="172"/>
      <c r="J105" s="173">
        <f>J229</f>
        <v>0</v>
      </c>
      <c r="K105" s="169"/>
      <c r="L105" s="174"/>
    </row>
    <row r="106" spans="1:31" s="9" customFormat="1" ht="24.95" customHeight="1">
      <c r="B106" s="168"/>
      <c r="C106" s="169"/>
      <c r="D106" s="170" t="s">
        <v>1066</v>
      </c>
      <c r="E106" s="171"/>
      <c r="F106" s="171"/>
      <c r="G106" s="171"/>
      <c r="H106" s="171"/>
      <c r="I106" s="172"/>
      <c r="J106" s="173">
        <f>J233</f>
        <v>0</v>
      </c>
      <c r="K106" s="169"/>
      <c r="L106" s="174"/>
    </row>
    <row r="107" spans="1:31" s="9" customFormat="1" ht="24.95" customHeight="1">
      <c r="B107" s="168"/>
      <c r="C107" s="169"/>
      <c r="D107" s="170" t="s">
        <v>1067</v>
      </c>
      <c r="E107" s="171"/>
      <c r="F107" s="171"/>
      <c r="G107" s="171"/>
      <c r="H107" s="171"/>
      <c r="I107" s="172"/>
      <c r="J107" s="173">
        <f>J258</f>
        <v>0</v>
      </c>
      <c r="K107" s="169"/>
      <c r="L107" s="174"/>
    </row>
    <row r="108" spans="1:31" s="9" customFormat="1" ht="24.95" customHeight="1">
      <c r="B108" s="168"/>
      <c r="C108" s="169"/>
      <c r="D108" s="170" t="s">
        <v>1068</v>
      </c>
      <c r="E108" s="171"/>
      <c r="F108" s="171"/>
      <c r="G108" s="171"/>
      <c r="H108" s="171"/>
      <c r="I108" s="172"/>
      <c r="J108" s="173">
        <f>J263</f>
        <v>0</v>
      </c>
      <c r="K108" s="169"/>
      <c r="L108" s="174"/>
    </row>
    <row r="109" spans="1:31" s="9" customFormat="1" ht="24.95" customHeight="1">
      <c r="B109" s="168"/>
      <c r="C109" s="169"/>
      <c r="D109" s="170" t="s">
        <v>1069</v>
      </c>
      <c r="E109" s="171"/>
      <c r="F109" s="171"/>
      <c r="G109" s="171"/>
      <c r="H109" s="171"/>
      <c r="I109" s="172"/>
      <c r="J109" s="173">
        <f>J265</f>
        <v>0</v>
      </c>
      <c r="K109" s="169"/>
      <c r="L109" s="174"/>
    </row>
    <row r="110" spans="1:31" s="2" customFormat="1" ht="21.75" customHeight="1">
      <c r="A110" s="35"/>
      <c r="B110" s="36"/>
      <c r="C110" s="37"/>
      <c r="D110" s="37"/>
      <c r="E110" s="37"/>
      <c r="F110" s="37"/>
      <c r="G110" s="37"/>
      <c r="H110" s="37"/>
      <c r="I110" s="123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6.95" customHeight="1">
      <c r="A111" s="35"/>
      <c r="B111" s="55"/>
      <c r="C111" s="56"/>
      <c r="D111" s="56"/>
      <c r="E111" s="56"/>
      <c r="F111" s="56"/>
      <c r="G111" s="56"/>
      <c r="H111" s="56"/>
      <c r="I111" s="159"/>
      <c r="J111" s="56"/>
      <c r="K111" s="56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5" spans="1:31" s="2" customFormat="1" ht="6.95" customHeight="1">
      <c r="A115" s="35"/>
      <c r="B115" s="57"/>
      <c r="C115" s="58"/>
      <c r="D115" s="58"/>
      <c r="E115" s="58"/>
      <c r="F115" s="58"/>
      <c r="G115" s="58"/>
      <c r="H115" s="58"/>
      <c r="I115" s="162"/>
      <c r="J115" s="58"/>
      <c r="K115" s="58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31" s="2" customFormat="1" ht="24.95" customHeight="1">
      <c r="A116" s="35"/>
      <c r="B116" s="36"/>
      <c r="C116" s="24" t="s">
        <v>157</v>
      </c>
      <c r="D116" s="37"/>
      <c r="E116" s="37"/>
      <c r="F116" s="37"/>
      <c r="G116" s="37"/>
      <c r="H116" s="37"/>
      <c r="I116" s="123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31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123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31" s="2" customFormat="1" ht="12" customHeight="1">
      <c r="A118" s="35"/>
      <c r="B118" s="36"/>
      <c r="C118" s="30" t="s">
        <v>16</v>
      </c>
      <c r="D118" s="37"/>
      <c r="E118" s="37"/>
      <c r="F118" s="37"/>
      <c r="G118" s="37"/>
      <c r="H118" s="37"/>
      <c r="I118" s="123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2" customFormat="1" ht="23.25" customHeight="1">
      <c r="A119" s="35"/>
      <c r="B119" s="36"/>
      <c r="C119" s="37"/>
      <c r="D119" s="37"/>
      <c r="E119" s="331" t="str">
        <f>E7</f>
        <v>Fakultní nemocnice Olomouc -  Stavební úpravy objektu U – Klinika psychiatrie</v>
      </c>
      <c r="F119" s="332"/>
      <c r="G119" s="332"/>
      <c r="H119" s="332"/>
      <c r="I119" s="123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12" customHeight="1">
      <c r="A120" s="35"/>
      <c r="B120" s="36"/>
      <c r="C120" s="30" t="s">
        <v>119</v>
      </c>
      <c r="D120" s="37"/>
      <c r="E120" s="37"/>
      <c r="F120" s="37"/>
      <c r="G120" s="37"/>
      <c r="H120" s="37"/>
      <c r="I120" s="123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6.5" customHeight="1">
      <c r="A121" s="35"/>
      <c r="B121" s="36"/>
      <c r="C121" s="37"/>
      <c r="D121" s="37"/>
      <c r="E121" s="324" t="str">
        <f>E9</f>
        <v>D.1.01.4a - Zdravotechnické instalace</v>
      </c>
      <c r="F121" s="330"/>
      <c r="G121" s="330"/>
      <c r="H121" s="330"/>
      <c r="I121" s="123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6.95" customHeight="1">
      <c r="A122" s="35"/>
      <c r="B122" s="36"/>
      <c r="C122" s="37"/>
      <c r="D122" s="37"/>
      <c r="E122" s="37"/>
      <c r="F122" s="37"/>
      <c r="G122" s="37"/>
      <c r="H122" s="37"/>
      <c r="I122" s="123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2" customHeight="1">
      <c r="A123" s="35"/>
      <c r="B123" s="36"/>
      <c r="C123" s="30" t="s">
        <v>20</v>
      </c>
      <c r="D123" s="37"/>
      <c r="E123" s="37"/>
      <c r="F123" s="28" t="str">
        <f>F12</f>
        <v xml:space="preserve"> </v>
      </c>
      <c r="G123" s="37"/>
      <c r="H123" s="37"/>
      <c r="I123" s="124" t="s">
        <v>22</v>
      </c>
      <c r="J123" s="67" t="str">
        <f>IF(J12="","",J12)</f>
        <v>25. 3. 2020</v>
      </c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6.95" customHeight="1">
      <c r="A124" s="35"/>
      <c r="B124" s="36"/>
      <c r="C124" s="37"/>
      <c r="D124" s="37"/>
      <c r="E124" s="37"/>
      <c r="F124" s="37"/>
      <c r="G124" s="37"/>
      <c r="H124" s="37"/>
      <c r="I124" s="123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5.2" customHeight="1">
      <c r="A125" s="35"/>
      <c r="B125" s="36"/>
      <c r="C125" s="30" t="s">
        <v>24</v>
      </c>
      <c r="D125" s="37"/>
      <c r="E125" s="37"/>
      <c r="F125" s="28" t="str">
        <f>E15</f>
        <v xml:space="preserve"> </v>
      </c>
      <c r="G125" s="37"/>
      <c r="H125" s="37"/>
      <c r="I125" s="124" t="s">
        <v>29</v>
      </c>
      <c r="J125" s="33" t="str">
        <f>E21</f>
        <v xml:space="preserve"> </v>
      </c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5.2" customHeight="1">
      <c r="A126" s="35"/>
      <c r="B126" s="36"/>
      <c r="C126" s="30" t="s">
        <v>27</v>
      </c>
      <c r="D126" s="37"/>
      <c r="E126" s="37"/>
      <c r="F126" s="28" t="str">
        <f>IF(E18="","",E18)</f>
        <v>Vyplň údaj</v>
      </c>
      <c r="G126" s="37"/>
      <c r="H126" s="37"/>
      <c r="I126" s="124" t="s">
        <v>31</v>
      </c>
      <c r="J126" s="33" t="str">
        <f>E24</f>
        <v xml:space="preserve"> </v>
      </c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0.35" customHeight="1">
      <c r="A127" s="35"/>
      <c r="B127" s="36"/>
      <c r="C127" s="37"/>
      <c r="D127" s="37"/>
      <c r="E127" s="37"/>
      <c r="F127" s="37"/>
      <c r="G127" s="37"/>
      <c r="H127" s="37"/>
      <c r="I127" s="123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11" customFormat="1" ht="29.25" customHeight="1">
      <c r="A128" s="181"/>
      <c r="B128" s="182"/>
      <c r="C128" s="183" t="s">
        <v>158</v>
      </c>
      <c r="D128" s="184" t="s">
        <v>58</v>
      </c>
      <c r="E128" s="184" t="s">
        <v>54</v>
      </c>
      <c r="F128" s="184" t="s">
        <v>55</v>
      </c>
      <c r="G128" s="184" t="s">
        <v>159</v>
      </c>
      <c r="H128" s="184" t="s">
        <v>160</v>
      </c>
      <c r="I128" s="185" t="s">
        <v>161</v>
      </c>
      <c r="J128" s="184" t="s">
        <v>124</v>
      </c>
      <c r="K128" s="186" t="s">
        <v>162</v>
      </c>
      <c r="L128" s="187"/>
      <c r="M128" s="76" t="s">
        <v>1</v>
      </c>
      <c r="N128" s="77" t="s">
        <v>37</v>
      </c>
      <c r="O128" s="77" t="s">
        <v>163</v>
      </c>
      <c r="P128" s="77" t="s">
        <v>164</v>
      </c>
      <c r="Q128" s="77" t="s">
        <v>165</v>
      </c>
      <c r="R128" s="77" t="s">
        <v>166</v>
      </c>
      <c r="S128" s="77" t="s">
        <v>167</v>
      </c>
      <c r="T128" s="78" t="s">
        <v>168</v>
      </c>
      <c r="U128" s="181"/>
      <c r="V128" s="181"/>
      <c r="W128" s="181"/>
      <c r="X128" s="181"/>
      <c r="Y128" s="181"/>
      <c r="Z128" s="181"/>
      <c r="AA128" s="181"/>
      <c r="AB128" s="181"/>
      <c r="AC128" s="181"/>
      <c r="AD128" s="181"/>
      <c r="AE128" s="181"/>
    </row>
    <row r="129" spans="1:65" s="2" customFormat="1" ht="22.9" customHeight="1">
      <c r="A129" s="35"/>
      <c r="B129" s="36"/>
      <c r="C129" s="83" t="s">
        <v>169</v>
      </c>
      <c r="D129" s="37"/>
      <c r="E129" s="37"/>
      <c r="F129" s="37"/>
      <c r="G129" s="37"/>
      <c r="H129" s="37"/>
      <c r="I129" s="123"/>
      <c r="J129" s="188">
        <f>BK129</f>
        <v>0</v>
      </c>
      <c r="K129" s="37"/>
      <c r="L129" s="40"/>
      <c r="M129" s="79"/>
      <c r="N129" s="189"/>
      <c r="O129" s="80"/>
      <c r="P129" s="190">
        <f>P130+P137+P144+P157+P170+P174+P218+P222+P229+P233+P258+P263+P265</f>
        <v>0</v>
      </c>
      <c r="Q129" s="80"/>
      <c r="R129" s="190">
        <f>R130+R137+R144+R157+R170+R174+R218+R222+R229+R233+R258+R263+R265</f>
        <v>0</v>
      </c>
      <c r="S129" s="80"/>
      <c r="T129" s="191">
        <f>T130+T137+T144+T157+T170+T174+T218+T222+T229+T233+T258+T263+T265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72</v>
      </c>
      <c r="AU129" s="18" t="s">
        <v>126</v>
      </c>
      <c r="BK129" s="192">
        <f>BK130+BK137+BK144+BK157+BK170+BK174+BK218+BK222+BK229+BK233+BK258+BK263+BK265</f>
        <v>0</v>
      </c>
    </row>
    <row r="130" spans="1:65" s="12" customFormat="1" ht="25.9" customHeight="1">
      <c r="B130" s="193"/>
      <c r="C130" s="194"/>
      <c r="D130" s="195" t="s">
        <v>72</v>
      </c>
      <c r="E130" s="196" t="s">
        <v>226</v>
      </c>
      <c r="F130" s="196" t="s">
        <v>1070</v>
      </c>
      <c r="G130" s="194"/>
      <c r="H130" s="194"/>
      <c r="I130" s="197"/>
      <c r="J130" s="198">
        <f>BK130</f>
        <v>0</v>
      </c>
      <c r="K130" s="194"/>
      <c r="L130" s="199"/>
      <c r="M130" s="200"/>
      <c r="N130" s="201"/>
      <c r="O130" s="201"/>
      <c r="P130" s="202">
        <f>SUM(P131:P136)</f>
        <v>0</v>
      </c>
      <c r="Q130" s="201"/>
      <c r="R130" s="202">
        <f>SUM(R131:R136)</f>
        <v>0</v>
      </c>
      <c r="S130" s="201"/>
      <c r="T130" s="203">
        <f>SUM(T131:T136)</f>
        <v>0</v>
      </c>
      <c r="AR130" s="204" t="s">
        <v>81</v>
      </c>
      <c r="AT130" s="205" t="s">
        <v>72</v>
      </c>
      <c r="AU130" s="205" t="s">
        <v>73</v>
      </c>
      <c r="AY130" s="204" t="s">
        <v>172</v>
      </c>
      <c r="BK130" s="206">
        <f>SUM(BK131:BK136)</f>
        <v>0</v>
      </c>
    </row>
    <row r="131" spans="1:65" s="2" customFormat="1" ht="16.5" customHeight="1">
      <c r="A131" s="35"/>
      <c r="B131" s="36"/>
      <c r="C131" s="209" t="s">
        <v>81</v>
      </c>
      <c r="D131" s="209" t="s">
        <v>174</v>
      </c>
      <c r="E131" s="210" t="s">
        <v>1071</v>
      </c>
      <c r="F131" s="211" t="s">
        <v>1072</v>
      </c>
      <c r="G131" s="212" t="s">
        <v>1073</v>
      </c>
      <c r="H131" s="213">
        <v>1</v>
      </c>
      <c r="I131" s="214"/>
      <c r="J131" s="215">
        <f>ROUND(I131*H131,2)</f>
        <v>0</v>
      </c>
      <c r="K131" s="211" t="s">
        <v>1</v>
      </c>
      <c r="L131" s="40"/>
      <c r="M131" s="216" t="s">
        <v>1</v>
      </c>
      <c r="N131" s="217" t="s">
        <v>38</v>
      </c>
      <c r="O131" s="72"/>
      <c r="P131" s="218">
        <f>O131*H131</f>
        <v>0</v>
      </c>
      <c r="Q131" s="218">
        <v>0</v>
      </c>
      <c r="R131" s="218">
        <f>Q131*H131</f>
        <v>0</v>
      </c>
      <c r="S131" s="218">
        <v>0</v>
      </c>
      <c r="T131" s="21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0" t="s">
        <v>179</v>
      </c>
      <c r="AT131" s="220" t="s">
        <v>174</v>
      </c>
      <c r="AU131" s="220" t="s">
        <v>81</v>
      </c>
      <c r="AY131" s="18" t="s">
        <v>172</v>
      </c>
      <c r="BE131" s="221">
        <f>IF(N131="základní",J131,0)</f>
        <v>0</v>
      </c>
      <c r="BF131" s="221">
        <f>IF(N131="snížená",J131,0)</f>
        <v>0</v>
      </c>
      <c r="BG131" s="221">
        <f>IF(N131="zákl. přenesená",J131,0)</f>
        <v>0</v>
      </c>
      <c r="BH131" s="221">
        <f>IF(N131="sníž. přenesená",J131,0)</f>
        <v>0</v>
      </c>
      <c r="BI131" s="221">
        <f>IF(N131="nulová",J131,0)</f>
        <v>0</v>
      </c>
      <c r="BJ131" s="18" t="s">
        <v>81</v>
      </c>
      <c r="BK131" s="221">
        <f>ROUND(I131*H131,2)</f>
        <v>0</v>
      </c>
      <c r="BL131" s="18" t="s">
        <v>179</v>
      </c>
      <c r="BM131" s="220" t="s">
        <v>83</v>
      </c>
    </row>
    <row r="132" spans="1:65" s="14" customFormat="1">
      <c r="B132" s="233"/>
      <c r="C132" s="234"/>
      <c r="D132" s="224" t="s">
        <v>180</v>
      </c>
      <c r="E132" s="235" t="s">
        <v>1</v>
      </c>
      <c r="F132" s="236" t="s">
        <v>1074</v>
      </c>
      <c r="G132" s="234"/>
      <c r="H132" s="237">
        <v>1</v>
      </c>
      <c r="I132" s="238"/>
      <c r="J132" s="234"/>
      <c r="K132" s="234"/>
      <c r="L132" s="239"/>
      <c r="M132" s="240"/>
      <c r="N132" s="241"/>
      <c r="O132" s="241"/>
      <c r="P132" s="241"/>
      <c r="Q132" s="241"/>
      <c r="R132" s="241"/>
      <c r="S132" s="241"/>
      <c r="T132" s="242"/>
      <c r="AT132" s="243" t="s">
        <v>180</v>
      </c>
      <c r="AU132" s="243" t="s">
        <v>81</v>
      </c>
      <c r="AV132" s="14" t="s">
        <v>83</v>
      </c>
      <c r="AW132" s="14" t="s">
        <v>30</v>
      </c>
      <c r="AX132" s="14" t="s">
        <v>73</v>
      </c>
      <c r="AY132" s="243" t="s">
        <v>172</v>
      </c>
    </row>
    <row r="133" spans="1:65" s="15" customFormat="1">
      <c r="B133" s="244"/>
      <c r="C133" s="245"/>
      <c r="D133" s="224" t="s">
        <v>180</v>
      </c>
      <c r="E133" s="246" t="s">
        <v>1</v>
      </c>
      <c r="F133" s="247" t="s">
        <v>186</v>
      </c>
      <c r="G133" s="245"/>
      <c r="H133" s="248">
        <v>1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AT133" s="254" t="s">
        <v>180</v>
      </c>
      <c r="AU133" s="254" t="s">
        <v>81</v>
      </c>
      <c r="AV133" s="15" t="s">
        <v>179</v>
      </c>
      <c r="AW133" s="15" t="s">
        <v>30</v>
      </c>
      <c r="AX133" s="15" t="s">
        <v>81</v>
      </c>
      <c r="AY133" s="254" t="s">
        <v>172</v>
      </c>
    </row>
    <row r="134" spans="1:65" s="2" customFormat="1" ht="16.5" customHeight="1">
      <c r="A134" s="35"/>
      <c r="B134" s="36"/>
      <c r="C134" s="209" t="s">
        <v>83</v>
      </c>
      <c r="D134" s="209" t="s">
        <v>174</v>
      </c>
      <c r="E134" s="210" t="s">
        <v>1075</v>
      </c>
      <c r="F134" s="211" t="s">
        <v>1076</v>
      </c>
      <c r="G134" s="212" t="s">
        <v>1077</v>
      </c>
      <c r="H134" s="213">
        <v>24</v>
      </c>
      <c r="I134" s="214"/>
      <c r="J134" s="215">
        <f>ROUND(I134*H134,2)</f>
        <v>0</v>
      </c>
      <c r="K134" s="211" t="s">
        <v>1</v>
      </c>
      <c r="L134" s="40"/>
      <c r="M134" s="216" t="s">
        <v>1</v>
      </c>
      <c r="N134" s="217" t="s">
        <v>38</v>
      </c>
      <c r="O134" s="72"/>
      <c r="P134" s="218">
        <f>O134*H134</f>
        <v>0</v>
      </c>
      <c r="Q134" s="218">
        <v>0</v>
      </c>
      <c r="R134" s="218">
        <f>Q134*H134</f>
        <v>0</v>
      </c>
      <c r="S134" s="218">
        <v>0</v>
      </c>
      <c r="T134" s="219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0" t="s">
        <v>179</v>
      </c>
      <c r="AT134" s="220" t="s">
        <v>174</v>
      </c>
      <c r="AU134" s="220" t="s">
        <v>81</v>
      </c>
      <c r="AY134" s="18" t="s">
        <v>172</v>
      </c>
      <c r="BE134" s="221">
        <f>IF(N134="základní",J134,0)</f>
        <v>0</v>
      </c>
      <c r="BF134" s="221">
        <f>IF(N134="snížená",J134,0)</f>
        <v>0</v>
      </c>
      <c r="BG134" s="221">
        <f>IF(N134="zákl. přenesená",J134,0)</f>
        <v>0</v>
      </c>
      <c r="BH134" s="221">
        <f>IF(N134="sníž. přenesená",J134,0)</f>
        <v>0</v>
      </c>
      <c r="BI134" s="221">
        <f>IF(N134="nulová",J134,0)</f>
        <v>0</v>
      </c>
      <c r="BJ134" s="18" t="s">
        <v>81</v>
      </c>
      <c r="BK134" s="221">
        <f>ROUND(I134*H134,2)</f>
        <v>0</v>
      </c>
      <c r="BL134" s="18" t="s">
        <v>179</v>
      </c>
      <c r="BM134" s="220" t="s">
        <v>179</v>
      </c>
    </row>
    <row r="135" spans="1:65" s="14" customFormat="1">
      <c r="B135" s="233"/>
      <c r="C135" s="234"/>
      <c r="D135" s="224" t="s">
        <v>180</v>
      </c>
      <c r="E135" s="235" t="s">
        <v>1</v>
      </c>
      <c r="F135" s="236" t="s">
        <v>1078</v>
      </c>
      <c r="G135" s="234"/>
      <c r="H135" s="237">
        <v>24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AT135" s="243" t="s">
        <v>180</v>
      </c>
      <c r="AU135" s="243" t="s">
        <v>81</v>
      </c>
      <c r="AV135" s="14" t="s">
        <v>83</v>
      </c>
      <c r="AW135" s="14" t="s">
        <v>30</v>
      </c>
      <c r="AX135" s="14" t="s">
        <v>73</v>
      </c>
      <c r="AY135" s="243" t="s">
        <v>172</v>
      </c>
    </row>
    <row r="136" spans="1:65" s="15" customFormat="1">
      <c r="B136" s="244"/>
      <c r="C136" s="245"/>
      <c r="D136" s="224" t="s">
        <v>180</v>
      </c>
      <c r="E136" s="246" t="s">
        <v>1</v>
      </c>
      <c r="F136" s="247" t="s">
        <v>186</v>
      </c>
      <c r="G136" s="245"/>
      <c r="H136" s="248">
        <v>24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AT136" s="254" t="s">
        <v>180</v>
      </c>
      <c r="AU136" s="254" t="s">
        <v>81</v>
      </c>
      <c r="AV136" s="15" t="s">
        <v>179</v>
      </c>
      <c r="AW136" s="15" t="s">
        <v>30</v>
      </c>
      <c r="AX136" s="15" t="s">
        <v>81</v>
      </c>
      <c r="AY136" s="254" t="s">
        <v>172</v>
      </c>
    </row>
    <row r="137" spans="1:65" s="12" customFormat="1" ht="25.9" customHeight="1">
      <c r="B137" s="193"/>
      <c r="C137" s="194"/>
      <c r="D137" s="195" t="s">
        <v>72</v>
      </c>
      <c r="E137" s="196" t="s">
        <v>238</v>
      </c>
      <c r="F137" s="196" t="s">
        <v>1079</v>
      </c>
      <c r="G137" s="194"/>
      <c r="H137" s="194"/>
      <c r="I137" s="197"/>
      <c r="J137" s="198">
        <f>BK137</f>
        <v>0</v>
      </c>
      <c r="K137" s="194"/>
      <c r="L137" s="199"/>
      <c r="M137" s="200"/>
      <c r="N137" s="201"/>
      <c r="O137" s="201"/>
      <c r="P137" s="202">
        <f>SUM(P138:P143)</f>
        <v>0</v>
      </c>
      <c r="Q137" s="201"/>
      <c r="R137" s="202">
        <f>SUM(R138:R143)</f>
        <v>0</v>
      </c>
      <c r="S137" s="201"/>
      <c r="T137" s="203">
        <f>SUM(T138:T143)</f>
        <v>0</v>
      </c>
      <c r="AR137" s="204" t="s">
        <v>81</v>
      </c>
      <c r="AT137" s="205" t="s">
        <v>72</v>
      </c>
      <c r="AU137" s="205" t="s">
        <v>73</v>
      </c>
      <c r="AY137" s="204" t="s">
        <v>172</v>
      </c>
      <c r="BK137" s="206">
        <f>SUM(BK138:BK143)</f>
        <v>0</v>
      </c>
    </row>
    <row r="138" spans="1:65" s="2" customFormat="1" ht="16.5" customHeight="1">
      <c r="A138" s="35"/>
      <c r="B138" s="36"/>
      <c r="C138" s="209" t="s">
        <v>192</v>
      </c>
      <c r="D138" s="209" t="s">
        <v>174</v>
      </c>
      <c r="E138" s="210" t="s">
        <v>1080</v>
      </c>
      <c r="F138" s="211" t="s">
        <v>1081</v>
      </c>
      <c r="G138" s="212" t="s">
        <v>177</v>
      </c>
      <c r="H138" s="213">
        <v>5.6</v>
      </c>
      <c r="I138" s="214"/>
      <c r="J138" s="215">
        <f>ROUND(I138*H138,2)</f>
        <v>0</v>
      </c>
      <c r="K138" s="211" t="s">
        <v>1</v>
      </c>
      <c r="L138" s="40"/>
      <c r="M138" s="216" t="s">
        <v>1</v>
      </c>
      <c r="N138" s="217" t="s">
        <v>38</v>
      </c>
      <c r="O138" s="72"/>
      <c r="P138" s="218">
        <f>O138*H138</f>
        <v>0</v>
      </c>
      <c r="Q138" s="218">
        <v>0</v>
      </c>
      <c r="R138" s="218">
        <f>Q138*H138</f>
        <v>0</v>
      </c>
      <c r="S138" s="218">
        <v>0</v>
      </c>
      <c r="T138" s="219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0" t="s">
        <v>179</v>
      </c>
      <c r="AT138" s="220" t="s">
        <v>174</v>
      </c>
      <c r="AU138" s="220" t="s">
        <v>81</v>
      </c>
      <c r="AY138" s="18" t="s">
        <v>172</v>
      </c>
      <c r="BE138" s="221">
        <f>IF(N138="základní",J138,0)</f>
        <v>0</v>
      </c>
      <c r="BF138" s="221">
        <f>IF(N138="snížená",J138,0)</f>
        <v>0</v>
      </c>
      <c r="BG138" s="221">
        <f>IF(N138="zákl. přenesená",J138,0)</f>
        <v>0</v>
      </c>
      <c r="BH138" s="221">
        <f>IF(N138="sníž. přenesená",J138,0)</f>
        <v>0</v>
      </c>
      <c r="BI138" s="221">
        <f>IF(N138="nulová",J138,0)</f>
        <v>0</v>
      </c>
      <c r="BJ138" s="18" t="s">
        <v>81</v>
      </c>
      <c r="BK138" s="221">
        <f>ROUND(I138*H138,2)</f>
        <v>0</v>
      </c>
      <c r="BL138" s="18" t="s">
        <v>179</v>
      </c>
      <c r="BM138" s="220" t="s">
        <v>199</v>
      </c>
    </row>
    <row r="139" spans="1:65" s="14" customFormat="1">
      <c r="B139" s="233"/>
      <c r="C139" s="234"/>
      <c r="D139" s="224" t="s">
        <v>180</v>
      </c>
      <c r="E139" s="235" t="s">
        <v>1</v>
      </c>
      <c r="F139" s="236" t="s">
        <v>1082</v>
      </c>
      <c r="G139" s="234"/>
      <c r="H139" s="237">
        <v>5.6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AT139" s="243" t="s">
        <v>180</v>
      </c>
      <c r="AU139" s="243" t="s">
        <v>81</v>
      </c>
      <c r="AV139" s="14" t="s">
        <v>83</v>
      </c>
      <c r="AW139" s="14" t="s">
        <v>30</v>
      </c>
      <c r="AX139" s="14" t="s">
        <v>73</v>
      </c>
      <c r="AY139" s="243" t="s">
        <v>172</v>
      </c>
    </row>
    <row r="140" spans="1:65" s="15" customFormat="1">
      <c r="B140" s="244"/>
      <c r="C140" s="245"/>
      <c r="D140" s="224" t="s">
        <v>180</v>
      </c>
      <c r="E140" s="246" t="s">
        <v>1</v>
      </c>
      <c r="F140" s="247" t="s">
        <v>186</v>
      </c>
      <c r="G140" s="245"/>
      <c r="H140" s="248">
        <v>5.6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AT140" s="254" t="s">
        <v>180</v>
      </c>
      <c r="AU140" s="254" t="s">
        <v>81</v>
      </c>
      <c r="AV140" s="15" t="s">
        <v>179</v>
      </c>
      <c r="AW140" s="15" t="s">
        <v>30</v>
      </c>
      <c r="AX140" s="15" t="s">
        <v>81</v>
      </c>
      <c r="AY140" s="254" t="s">
        <v>172</v>
      </c>
    </row>
    <row r="141" spans="1:65" s="2" customFormat="1" ht="16.5" customHeight="1">
      <c r="A141" s="35"/>
      <c r="B141" s="36"/>
      <c r="C141" s="209" t="s">
        <v>179</v>
      </c>
      <c r="D141" s="209" t="s">
        <v>174</v>
      </c>
      <c r="E141" s="210" t="s">
        <v>1083</v>
      </c>
      <c r="F141" s="211" t="s">
        <v>1084</v>
      </c>
      <c r="G141" s="212" t="s">
        <v>177</v>
      </c>
      <c r="H141" s="213">
        <v>5.6</v>
      </c>
      <c r="I141" s="214"/>
      <c r="J141" s="215">
        <f>ROUND(I141*H141,2)</f>
        <v>0</v>
      </c>
      <c r="K141" s="211" t="s">
        <v>1</v>
      </c>
      <c r="L141" s="40"/>
      <c r="M141" s="216" t="s">
        <v>1</v>
      </c>
      <c r="N141" s="217" t="s">
        <v>38</v>
      </c>
      <c r="O141" s="72"/>
      <c r="P141" s="218">
        <f>O141*H141</f>
        <v>0</v>
      </c>
      <c r="Q141" s="218">
        <v>0</v>
      </c>
      <c r="R141" s="218">
        <f>Q141*H141</f>
        <v>0</v>
      </c>
      <c r="S141" s="218">
        <v>0</v>
      </c>
      <c r="T141" s="219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0" t="s">
        <v>179</v>
      </c>
      <c r="AT141" s="220" t="s">
        <v>174</v>
      </c>
      <c r="AU141" s="220" t="s">
        <v>81</v>
      </c>
      <c r="AY141" s="18" t="s">
        <v>172</v>
      </c>
      <c r="BE141" s="221">
        <f>IF(N141="základní",J141,0)</f>
        <v>0</v>
      </c>
      <c r="BF141" s="221">
        <f>IF(N141="snížená",J141,0)</f>
        <v>0</v>
      </c>
      <c r="BG141" s="221">
        <f>IF(N141="zákl. přenesená",J141,0)</f>
        <v>0</v>
      </c>
      <c r="BH141" s="221">
        <f>IF(N141="sníž. přenesená",J141,0)</f>
        <v>0</v>
      </c>
      <c r="BI141" s="221">
        <f>IF(N141="nulová",J141,0)</f>
        <v>0</v>
      </c>
      <c r="BJ141" s="18" t="s">
        <v>81</v>
      </c>
      <c r="BK141" s="221">
        <f>ROUND(I141*H141,2)</f>
        <v>0</v>
      </c>
      <c r="BL141" s="18" t="s">
        <v>179</v>
      </c>
      <c r="BM141" s="220" t="s">
        <v>205</v>
      </c>
    </row>
    <row r="142" spans="1:65" s="14" customFormat="1" ht="22.5">
      <c r="B142" s="233"/>
      <c r="C142" s="234"/>
      <c r="D142" s="224" t="s">
        <v>180</v>
      </c>
      <c r="E142" s="235" t="s">
        <v>1</v>
      </c>
      <c r="F142" s="236" t="s">
        <v>1085</v>
      </c>
      <c r="G142" s="234"/>
      <c r="H142" s="237">
        <v>5.6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AT142" s="243" t="s">
        <v>180</v>
      </c>
      <c r="AU142" s="243" t="s">
        <v>81</v>
      </c>
      <c r="AV142" s="14" t="s">
        <v>83</v>
      </c>
      <c r="AW142" s="14" t="s">
        <v>30</v>
      </c>
      <c r="AX142" s="14" t="s">
        <v>73</v>
      </c>
      <c r="AY142" s="243" t="s">
        <v>172</v>
      </c>
    </row>
    <row r="143" spans="1:65" s="15" customFormat="1">
      <c r="B143" s="244"/>
      <c r="C143" s="245"/>
      <c r="D143" s="224" t="s">
        <v>180</v>
      </c>
      <c r="E143" s="246" t="s">
        <v>1</v>
      </c>
      <c r="F143" s="247" t="s">
        <v>186</v>
      </c>
      <c r="G143" s="245"/>
      <c r="H143" s="248">
        <v>5.6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AT143" s="254" t="s">
        <v>180</v>
      </c>
      <c r="AU143" s="254" t="s">
        <v>81</v>
      </c>
      <c r="AV143" s="15" t="s">
        <v>179</v>
      </c>
      <c r="AW143" s="15" t="s">
        <v>30</v>
      </c>
      <c r="AX143" s="15" t="s">
        <v>81</v>
      </c>
      <c r="AY143" s="254" t="s">
        <v>172</v>
      </c>
    </row>
    <row r="144" spans="1:65" s="12" customFormat="1" ht="25.9" customHeight="1">
      <c r="B144" s="193"/>
      <c r="C144" s="194"/>
      <c r="D144" s="195" t="s">
        <v>72</v>
      </c>
      <c r="E144" s="196" t="s">
        <v>223</v>
      </c>
      <c r="F144" s="196" t="s">
        <v>1086</v>
      </c>
      <c r="G144" s="194"/>
      <c r="H144" s="194"/>
      <c r="I144" s="197"/>
      <c r="J144" s="198">
        <f>BK144</f>
        <v>0</v>
      </c>
      <c r="K144" s="194"/>
      <c r="L144" s="199"/>
      <c r="M144" s="200"/>
      <c r="N144" s="201"/>
      <c r="O144" s="201"/>
      <c r="P144" s="202">
        <f>SUM(P145:P156)</f>
        <v>0</v>
      </c>
      <c r="Q144" s="201"/>
      <c r="R144" s="202">
        <f>SUM(R145:R156)</f>
        <v>0</v>
      </c>
      <c r="S144" s="201"/>
      <c r="T144" s="203">
        <f>SUM(T145:T156)</f>
        <v>0</v>
      </c>
      <c r="AR144" s="204" t="s">
        <v>81</v>
      </c>
      <c r="AT144" s="205" t="s">
        <v>72</v>
      </c>
      <c r="AU144" s="205" t="s">
        <v>73</v>
      </c>
      <c r="AY144" s="204" t="s">
        <v>172</v>
      </c>
      <c r="BK144" s="206">
        <f>SUM(BK145:BK156)</f>
        <v>0</v>
      </c>
    </row>
    <row r="145" spans="1:65" s="2" customFormat="1" ht="16.5" customHeight="1">
      <c r="A145" s="35"/>
      <c r="B145" s="36"/>
      <c r="C145" s="209" t="s">
        <v>202</v>
      </c>
      <c r="D145" s="209" t="s">
        <v>174</v>
      </c>
      <c r="E145" s="210" t="s">
        <v>1087</v>
      </c>
      <c r="F145" s="211" t="s">
        <v>1088</v>
      </c>
      <c r="G145" s="212" t="s">
        <v>177</v>
      </c>
      <c r="H145" s="213">
        <v>5.6</v>
      </c>
      <c r="I145" s="214"/>
      <c r="J145" s="215">
        <f>ROUND(I145*H145,2)</f>
        <v>0</v>
      </c>
      <c r="K145" s="211" t="s">
        <v>1</v>
      </c>
      <c r="L145" s="40"/>
      <c r="M145" s="216" t="s">
        <v>1</v>
      </c>
      <c r="N145" s="217" t="s">
        <v>38</v>
      </c>
      <c r="O145" s="72"/>
      <c r="P145" s="218">
        <f>O145*H145</f>
        <v>0</v>
      </c>
      <c r="Q145" s="218">
        <v>0</v>
      </c>
      <c r="R145" s="218">
        <f>Q145*H145</f>
        <v>0</v>
      </c>
      <c r="S145" s="218">
        <v>0</v>
      </c>
      <c r="T145" s="219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0" t="s">
        <v>179</v>
      </c>
      <c r="AT145" s="220" t="s">
        <v>174</v>
      </c>
      <c r="AU145" s="220" t="s">
        <v>81</v>
      </c>
      <c r="AY145" s="18" t="s">
        <v>172</v>
      </c>
      <c r="BE145" s="221">
        <f>IF(N145="základní",J145,0)</f>
        <v>0</v>
      </c>
      <c r="BF145" s="221">
        <f>IF(N145="snížená",J145,0)</f>
        <v>0</v>
      </c>
      <c r="BG145" s="221">
        <f>IF(N145="zákl. přenesená",J145,0)</f>
        <v>0</v>
      </c>
      <c r="BH145" s="221">
        <f>IF(N145="sníž. přenesená",J145,0)</f>
        <v>0</v>
      </c>
      <c r="BI145" s="221">
        <f>IF(N145="nulová",J145,0)</f>
        <v>0</v>
      </c>
      <c r="BJ145" s="18" t="s">
        <v>81</v>
      </c>
      <c r="BK145" s="221">
        <f>ROUND(I145*H145,2)</f>
        <v>0</v>
      </c>
      <c r="BL145" s="18" t="s">
        <v>179</v>
      </c>
      <c r="BM145" s="220" t="s">
        <v>208</v>
      </c>
    </row>
    <row r="146" spans="1:65" s="14" customFormat="1">
      <c r="B146" s="233"/>
      <c r="C146" s="234"/>
      <c r="D146" s="224" t="s">
        <v>180</v>
      </c>
      <c r="E146" s="235" t="s">
        <v>1</v>
      </c>
      <c r="F146" s="236" t="s">
        <v>1082</v>
      </c>
      <c r="G146" s="234"/>
      <c r="H146" s="237">
        <v>5.6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AT146" s="243" t="s">
        <v>180</v>
      </c>
      <c r="AU146" s="243" t="s">
        <v>81</v>
      </c>
      <c r="AV146" s="14" t="s">
        <v>83</v>
      </c>
      <c r="AW146" s="14" t="s">
        <v>30</v>
      </c>
      <c r="AX146" s="14" t="s">
        <v>73</v>
      </c>
      <c r="AY146" s="243" t="s">
        <v>172</v>
      </c>
    </row>
    <row r="147" spans="1:65" s="15" customFormat="1">
      <c r="B147" s="244"/>
      <c r="C147" s="245"/>
      <c r="D147" s="224" t="s">
        <v>180</v>
      </c>
      <c r="E147" s="246" t="s">
        <v>1</v>
      </c>
      <c r="F147" s="247" t="s">
        <v>186</v>
      </c>
      <c r="G147" s="245"/>
      <c r="H147" s="248">
        <v>5.6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AT147" s="254" t="s">
        <v>180</v>
      </c>
      <c r="AU147" s="254" t="s">
        <v>81</v>
      </c>
      <c r="AV147" s="15" t="s">
        <v>179</v>
      </c>
      <c r="AW147" s="15" t="s">
        <v>30</v>
      </c>
      <c r="AX147" s="15" t="s">
        <v>81</v>
      </c>
      <c r="AY147" s="254" t="s">
        <v>172</v>
      </c>
    </row>
    <row r="148" spans="1:65" s="2" customFormat="1" ht="16.5" customHeight="1">
      <c r="A148" s="35"/>
      <c r="B148" s="36"/>
      <c r="C148" s="209" t="s">
        <v>199</v>
      </c>
      <c r="D148" s="209" t="s">
        <v>174</v>
      </c>
      <c r="E148" s="210" t="s">
        <v>1089</v>
      </c>
      <c r="F148" s="211" t="s">
        <v>1090</v>
      </c>
      <c r="G148" s="212" t="s">
        <v>177</v>
      </c>
      <c r="H148" s="213">
        <v>5.6</v>
      </c>
      <c r="I148" s="214"/>
      <c r="J148" s="215">
        <f>ROUND(I148*H148,2)</f>
        <v>0</v>
      </c>
      <c r="K148" s="211" t="s">
        <v>1</v>
      </c>
      <c r="L148" s="40"/>
      <c r="M148" s="216" t="s">
        <v>1</v>
      </c>
      <c r="N148" s="217" t="s">
        <v>38</v>
      </c>
      <c r="O148" s="72"/>
      <c r="P148" s="218">
        <f>O148*H148</f>
        <v>0</v>
      </c>
      <c r="Q148" s="218">
        <v>0</v>
      </c>
      <c r="R148" s="218">
        <f>Q148*H148</f>
        <v>0</v>
      </c>
      <c r="S148" s="218">
        <v>0</v>
      </c>
      <c r="T148" s="219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0" t="s">
        <v>179</v>
      </c>
      <c r="AT148" s="220" t="s">
        <v>174</v>
      </c>
      <c r="AU148" s="220" t="s">
        <v>81</v>
      </c>
      <c r="AY148" s="18" t="s">
        <v>172</v>
      </c>
      <c r="BE148" s="221">
        <f>IF(N148="základní",J148,0)</f>
        <v>0</v>
      </c>
      <c r="BF148" s="221">
        <f>IF(N148="snížená",J148,0)</f>
        <v>0</v>
      </c>
      <c r="BG148" s="221">
        <f>IF(N148="zákl. přenesená",J148,0)</f>
        <v>0</v>
      </c>
      <c r="BH148" s="221">
        <f>IF(N148="sníž. přenesená",J148,0)</f>
        <v>0</v>
      </c>
      <c r="BI148" s="221">
        <f>IF(N148="nulová",J148,0)</f>
        <v>0</v>
      </c>
      <c r="BJ148" s="18" t="s">
        <v>81</v>
      </c>
      <c r="BK148" s="221">
        <f>ROUND(I148*H148,2)</f>
        <v>0</v>
      </c>
      <c r="BL148" s="18" t="s">
        <v>179</v>
      </c>
      <c r="BM148" s="220" t="s">
        <v>212</v>
      </c>
    </row>
    <row r="149" spans="1:65" s="14" customFormat="1">
      <c r="B149" s="233"/>
      <c r="C149" s="234"/>
      <c r="D149" s="224" t="s">
        <v>180</v>
      </c>
      <c r="E149" s="235" t="s">
        <v>1</v>
      </c>
      <c r="F149" s="236" t="s">
        <v>1082</v>
      </c>
      <c r="G149" s="234"/>
      <c r="H149" s="237">
        <v>5.6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AT149" s="243" t="s">
        <v>180</v>
      </c>
      <c r="AU149" s="243" t="s">
        <v>81</v>
      </c>
      <c r="AV149" s="14" t="s">
        <v>83</v>
      </c>
      <c r="AW149" s="14" t="s">
        <v>30</v>
      </c>
      <c r="AX149" s="14" t="s">
        <v>73</v>
      </c>
      <c r="AY149" s="243" t="s">
        <v>172</v>
      </c>
    </row>
    <row r="150" spans="1:65" s="15" customFormat="1">
      <c r="B150" s="244"/>
      <c r="C150" s="245"/>
      <c r="D150" s="224" t="s">
        <v>180</v>
      </c>
      <c r="E150" s="246" t="s">
        <v>1</v>
      </c>
      <c r="F150" s="247" t="s">
        <v>186</v>
      </c>
      <c r="G150" s="245"/>
      <c r="H150" s="248">
        <v>5.6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AT150" s="254" t="s">
        <v>180</v>
      </c>
      <c r="AU150" s="254" t="s">
        <v>81</v>
      </c>
      <c r="AV150" s="15" t="s">
        <v>179</v>
      </c>
      <c r="AW150" s="15" t="s">
        <v>30</v>
      </c>
      <c r="AX150" s="15" t="s">
        <v>81</v>
      </c>
      <c r="AY150" s="254" t="s">
        <v>172</v>
      </c>
    </row>
    <row r="151" spans="1:65" s="2" customFormat="1" ht="16.5" customHeight="1">
      <c r="A151" s="35"/>
      <c r="B151" s="36"/>
      <c r="C151" s="209" t="s">
        <v>209</v>
      </c>
      <c r="D151" s="209" t="s">
        <v>174</v>
      </c>
      <c r="E151" s="210" t="s">
        <v>1091</v>
      </c>
      <c r="F151" s="211" t="s">
        <v>1092</v>
      </c>
      <c r="G151" s="212" t="s">
        <v>177</v>
      </c>
      <c r="H151" s="213">
        <v>5.6</v>
      </c>
      <c r="I151" s="214"/>
      <c r="J151" s="215">
        <f>ROUND(I151*H151,2)</f>
        <v>0</v>
      </c>
      <c r="K151" s="211" t="s">
        <v>1</v>
      </c>
      <c r="L151" s="40"/>
      <c r="M151" s="216" t="s">
        <v>1</v>
      </c>
      <c r="N151" s="217" t="s">
        <v>38</v>
      </c>
      <c r="O151" s="72"/>
      <c r="P151" s="218">
        <f>O151*H151</f>
        <v>0</v>
      </c>
      <c r="Q151" s="218">
        <v>0</v>
      </c>
      <c r="R151" s="218">
        <f>Q151*H151</f>
        <v>0</v>
      </c>
      <c r="S151" s="218">
        <v>0</v>
      </c>
      <c r="T151" s="219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0" t="s">
        <v>179</v>
      </c>
      <c r="AT151" s="220" t="s">
        <v>174</v>
      </c>
      <c r="AU151" s="220" t="s">
        <v>81</v>
      </c>
      <c r="AY151" s="18" t="s">
        <v>172</v>
      </c>
      <c r="BE151" s="221">
        <f>IF(N151="základní",J151,0)</f>
        <v>0</v>
      </c>
      <c r="BF151" s="221">
        <f>IF(N151="snížená",J151,0)</f>
        <v>0</v>
      </c>
      <c r="BG151" s="221">
        <f>IF(N151="zákl. přenesená",J151,0)</f>
        <v>0</v>
      </c>
      <c r="BH151" s="221">
        <f>IF(N151="sníž. přenesená",J151,0)</f>
        <v>0</v>
      </c>
      <c r="BI151" s="221">
        <f>IF(N151="nulová",J151,0)</f>
        <v>0</v>
      </c>
      <c r="BJ151" s="18" t="s">
        <v>81</v>
      </c>
      <c r="BK151" s="221">
        <f>ROUND(I151*H151,2)</f>
        <v>0</v>
      </c>
      <c r="BL151" s="18" t="s">
        <v>179</v>
      </c>
      <c r="BM151" s="220" t="s">
        <v>215</v>
      </c>
    </row>
    <row r="152" spans="1:65" s="14" customFormat="1" ht="22.5">
      <c r="B152" s="233"/>
      <c r="C152" s="234"/>
      <c r="D152" s="224" t="s">
        <v>180</v>
      </c>
      <c r="E152" s="235" t="s">
        <v>1</v>
      </c>
      <c r="F152" s="236" t="s">
        <v>1093</v>
      </c>
      <c r="G152" s="234"/>
      <c r="H152" s="237">
        <v>5.6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AT152" s="243" t="s">
        <v>180</v>
      </c>
      <c r="AU152" s="243" t="s">
        <v>81</v>
      </c>
      <c r="AV152" s="14" t="s">
        <v>83</v>
      </c>
      <c r="AW152" s="14" t="s">
        <v>30</v>
      </c>
      <c r="AX152" s="14" t="s">
        <v>73</v>
      </c>
      <c r="AY152" s="243" t="s">
        <v>172</v>
      </c>
    </row>
    <row r="153" spans="1:65" s="15" customFormat="1">
      <c r="B153" s="244"/>
      <c r="C153" s="245"/>
      <c r="D153" s="224" t="s">
        <v>180</v>
      </c>
      <c r="E153" s="246" t="s">
        <v>1</v>
      </c>
      <c r="F153" s="247" t="s">
        <v>186</v>
      </c>
      <c r="G153" s="245"/>
      <c r="H153" s="248">
        <v>5.6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AT153" s="254" t="s">
        <v>180</v>
      </c>
      <c r="AU153" s="254" t="s">
        <v>81</v>
      </c>
      <c r="AV153" s="15" t="s">
        <v>179</v>
      </c>
      <c r="AW153" s="15" t="s">
        <v>30</v>
      </c>
      <c r="AX153" s="15" t="s">
        <v>81</v>
      </c>
      <c r="AY153" s="254" t="s">
        <v>172</v>
      </c>
    </row>
    <row r="154" spans="1:65" s="2" customFormat="1" ht="16.5" customHeight="1">
      <c r="A154" s="35"/>
      <c r="B154" s="36"/>
      <c r="C154" s="209" t="s">
        <v>205</v>
      </c>
      <c r="D154" s="209" t="s">
        <v>174</v>
      </c>
      <c r="E154" s="210" t="s">
        <v>1094</v>
      </c>
      <c r="F154" s="211" t="s">
        <v>1095</v>
      </c>
      <c r="G154" s="212" t="s">
        <v>177</v>
      </c>
      <c r="H154" s="213">
        <v>5.6</v>
      </c>
      <c r="I154" s="214"/>
      <c r="J154" s="215">
        <f>ROUND(I154*H154,2)</f>
        <v>0</v>
      </c>
      <c r="K154" s="211" t="s">
        <v>1</v>
      </c>
      <c r="L154" s="40"/>
      <c r="M154" s="216" t="s">
        <v>1</v>
      </c>
      <c r="N154" s="217" t="s">
        <v>38</v>
      </c>
      <c r="O154" s="72"/>
      <c r="P154" s="218">
        <f>O154*H154</f>
        <v>0</v>
      </c>
      <c r="Q154" s="218">
        <v>0</v>
      </c>
      <c r="R154" s="218">
        <f>Q154*H154</f>
        <v>0</v>
      </c>
      <c r="S154" s="218">
        <v>0</v>
      </c>
      <c r="T154" s="219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0" t="s">
        <v>179</v>
      </c>
      <c r="AT154" s="220" t="s">
        <v>174</v>
      </c>
      <c r="AU154" s="220" t="s">
        <v>81</v>
      </c>
      <c r="AY154" s="18" t="s">
        <v>172</v>
      </c>
      <c r="BE154" s="221">
        <f>IF(N154="základní",J154,0)</f>
        <v>0</v>
      </c>
      <c r="BF154" s="221">
        <f>IF(N154="snížená",J154,0)</f>
        <v>0</v>
      </c>
      <c r="BG154" s="221">
        <f>IF(N154="zákl. přenesená",J154,0)</f>
        <v>0</v>
      </c>
      <c r="BH154" s="221">
        <f>IF(N154="sníž. přenesená",J154,0)</f>
        <v>0</v>
      </c>
      <c r="BI154" s="221">
        <f>IF(N154="nulová",J154,0)</f>
        <v>0</v>
      </c>
      <c r="BJ154" s="18" t="s">
        <v>81</v>
      </c>
      <c r="BK154" s="221">
        <f>ROUND(I154*H154,2)</f>
        <v>0</v>
      </c>
      <c r="BL154" s="18" t="s">
        <v>179</v>
      </c>
      <c r="BM154" s="220" t="s">
        <v>223</v>
      </c>
    </row>
    <row r="155" spans="1:65" s="14" customFormat="1">
      <c r="B155" s="233"/>
      <c r="C155" s="234"/>
      <c r="D155" s="224" t="s">
        <v>180</v>
      </c>
      <c r="E155" s="235" t="s">
        <v>1</v>
      </c>
      <c r="F155" s="236" t="s">
        <v>1082</v>
      </c>
      <c r="G155" s="234"/>
      <c r="H155" s="237">
        <v>5.6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AT155" s="243" t="s">
        <v>180</v>
      </c>
      <c r="AU155" s="243" t="s">
        <v>81</v>
      </c>
      <c r="AV155" s="14" t="s">
        <v>83</v>
      </c>
      <c r="AW155" s="14" t="s">
        <v>30</v>
      </c>
      <c r="AX155" s="14" t="s">
        <v>73</v>
      </c>
      <c r="AY155" s="243" t="s">
        <v>172</v>
      </c>
    </row>
    <row r="156" spans="1:65" s="15" customFormat="1">
      <c r="B156" s="244"/>
      <c r="C156" s="245"/>
      <c r="D156" s="224" t="s">
        <v>180</v>
      </c>
      <c r="E156" s="246" t="s">
        <v>1</v>
      </c>
      <c r="F156" s="247" t="s">
        <v>186</v>
      </c>
      <c r="G156" s="245"/>
      <c r="H156" s="248">
        <v>5.6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AT156" s="254" t="s">
        <v>180</v>
      </c>
      <c r="AU156" s="254" t="s">
        <v>81</v>
      </c>
      <c r="AV156" s="15" t="s">
        <v>179</v>
      </c>
      <c r="AW156" s="15" t="s">
        <v>30</v>
      </c>
      <c r="AX156" s="15" t="s">
        <v>81</v>
      </c>
      <c r="AY156" s="254" t="s">
        <v>172</v>
      </c>
    </row>
    <row r="157" spans="1:65" s="12" customFormat="1" ht="25.9" customHeight="1">
      <c r="B157" s="193"/>
      <c r="C157" s="194"/>
      <c r="D157" s="195" t="s">
        <v>72</v>
      </c>
      <c r="E157" s="196" t="s">
        <v>257</v>
      </c>
      <c r="F157" s="196" t="s">
        <v>1096</v>
      </c>
      <c r="G157" s="194"/>
      <c r="H157" s="194"/>
      <c r="I157" s="197"/>
      <c r="J157" s="198">
        <f>BK157</f>
        <v>0</v>
      </c>
      <c r="K157" s="194"/>
      <c r="L157" s="199"/>
      <c r="M157" s="200"/>
      <c r="N157" s="201"/>
      <c r="O157" s="201"/>
      <c r="P157" s="202">
        <f>SUM(P158:P169)</f>
        <v>0</v>
      </c>
      <c r="Q157" s="201"/>
      <c r="R157" s="202">
        <f>SUM(R158:R169)</f>
        <v>0</v>
      </c>
      <c r="S157" s="201"/>
      <c r="T157" s="203">
        <f>SUM(T158:T169)</f>
        <v>0</v>
      </c>
      <c r="AR157" s="204" t="s">
        <v>81</v>
      </c>
      <c r="AT157" s="205" t="s">
        <v>72</v>
      </c>
      <c r="AU157" s="205" t="s">
        <v>73</v>
      </c>
      <c r="AY157" s="204" t="s">
        <v>172</v>
      </c>
      <c r="BK157" s="206">
        <f>SUM(BK158:BK169)</f>
        <v>0</v>
      </c>
    </row>
    <row r="158" spans="1:65" s="2" customFormat="1" ht="16.5" customHeight="1">
      <c r="A158" s="35"/>
      <c r="B158" s="36"/>
      <c r="C158" s="209" t="s">
        <v>216</v>
      </c>
      <c r="D158" s="209" t="s">
        <v>174</v>
      </c>
      <c r="E158" s="210" t="s">
        <v>1097</v>
      </c>
      <c r="F158" s="211" t="s">
        <v>1098</v>
      </c>
      <c r="G158" s="212" t="s">
        <v>177</v>
      </c>
      <c r="H158" s="213">
        <v>3.8</v>
      </c>
      <c r="I158" s="214"/>
      <c r="J158" s="215">
        <f>ROUND(I158*H158,2)</f>
        <v>0</v>
      </c>
      <c r="K158" s="211" t="s">
        <v>1</v>
      </c>
      <c r="L158" s="40"/>
      <c r="M158" s="216" t="s">
        <v>1</v>
      </c>
      <c r="N158" s="217" t="s">
        <v>38</v>
      </c>
      <c r="O158" s="72"/>
      <c r="P158" s="218">
        <f>O158*H158</f>
        <v>0</v>
      </c>
      <c r="Q158" s="218">
        <v>0</v>
      </c>
      <c r="R158" s="218">
        <f>Q158*H158</f>
        <v>0</v>
      </c>
      <c r="S158" s="218">
        <v>0</v>
      </c>
      <c r="T158" s="219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0" t="s">
        <v>179</v>
      </c>
      <c r="AT158" s="220" t="s">
        <v>174</v>
      </c>
      <c r="AU158" s="220" t="s">
        <v>81</v>
      </c>
      <c r="AY158" s="18" t="s">
        <v>172</v>
      </c>
      <c r="BE158" s="221">
        <f>IF(N158="základní",J158,0)</f>
        <v>0</v>
      </c>
      <c r="BF158" s="221">
        <f>IF(N158="snížená",J158,0)</f>
        <v>0</v>
      </c>
      <c r="BG158" s="221">
        <f>IF(N158="zákl. přenesená",J158,0)</f>
        <v>0</v>
      </c>
      <c r="BH158" s="221">
        <f>IF(N158="sníž. přenesená",J158,0)</f>
        <v>0</v>
      </c>
      <c r="BI158" s="221">
        <f>IF(N158="nulová",J158,0)</f>
        <v>0</v>
      </c>
      <c r="BJ158" s="18" t="s">
        <v>81</v>
      </c>
      <c r="BK158" s="221">
        <f>ROUND(I158*H158,2)</f>
        <v>0</v>
      </c>
      <c r="BL158" s="18" t="s">
        <v>179</v>
      </c>
      <c r="BM158" s="220" t="s">
        <v>229</v>
      </c>
    </row>
    <row r="159" spans="1:65" s="14" customFormat="1">
      <c r="B159" s="233"/>
      <c r="C159" s="234"/>
      <c r="D159" s="224" t="s">
        <v>180</v>
      </c>
      <c r="E159" s="235" t="s">
        <v>1</v>
      </c>
      <c r="F159" s="236" t="s">
        <v>1099</v>
      </c>
      <c r="G159" s="234"/>
      <c r="H159" s="237">
        <v>3.8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AT159" s="243" t="s">
        <v>180</v>
      </c>
      <c r="AU159" s="243" t="s">
        <v>81</v>
      </c>
      <c r="AV159" s="14" t="s">
        <v>83</v>
      </c>
      <c r="AW159" s="14" t="s">
        <v>30</v>
      </c>
      <c r="AX159" s="14" t="s">
        <v>73</v>
      </c>
      <c r="AY159" s="243" t="s">
        <v>172</v>
      </c>
    </row>
    <row r="160" spans="1:65" s="15" customFormat="1">
      <c r="B160" s="244"/>
      <c r="C160" s="245"/>
      <c r="D160" s="224" t="s">
        <v>180</v>
      </c>
      <c r="E160" s="246" t="s">
        <v>1</v>
      </c>
      <c r="F160" s="247" t="s">
        <v>186</v>
      </c>
      <c r="G160" s="245"/>
      <c r="H160" s="248">
        <v>3.8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AT160" s="254" t="s">
        <v>180</v>
      </c>
      <c r="AU160" s="254" t="s">
        <v>81</v>
      </c>
      <c r="AV160" s="15" t="s">
        <v>179</v>
      </c>
      <c r="AW160" s="15" t="s">
        <v>30</v>
      </c>
      <c r="AX160" s="15" t="s">
        <v>81</v>
      </c>
      <c r="AY160" s="254" t="s">
        <v>172</v>
      </c>
    </row>
    <row r="161" spans="1:65" s="2" customFormat="1" ht="16.5" customHeight="1">
      <c r="A161" s="35"/>
      <c r="B161" s="36"/>
      <c r="C161" s="255" t="s">
        <v>208</v>
      </c>
      <c r="D161" s="255" t="s">
        <v>358</v>
      </c>
      <c r="E161" s="256" t="s">
        <v>1100</v>
      </c>
      <c r="F161" s="257" t="s">
        <v>1101</v>
      </c>
      <c r="G161" s="258" t="s">
        <v>222</v>
      </c>
      <c r="H161" s="259">
        <v>1.002</v>
      </c>
      <c r="I161" s="260"/>
      <c r="J161" s="261">
        <f>ROUND(I161*H161,2)</f>
        <v>0</v>
      </c>
      <c r="K161" s="257" t="s">
        <v>1</v>
      </c>
      <c r="L161" s="262"/>
      <c r="M161" s="263" t="s">
        <v>1</v>
      </c>
      <c r="N161" s="264" t="s">
        <v>38</v>
      </c>
      <c r="O161" s="72"/>
      <c r="P161" s="218">
        <f>O161*H161</f>
        <v>0</v>
      </c>
      <c r="Q161" s="218">
        <v>0</v>
      </c>
      <c r="R161" s="218">
        <f>Q161*H161</f>
        <v>0</v>
      </c>
      <c r="S161" s="218">
        <v>0</v>
      </c>
      <c r="T161" s="219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0" t="s">
        <v>205</v>
      </c>
      <c r="AT161" s="220" t="s">
        <v>358</v>
      </c>
      <c r="AU161" s="220" t="s">
        <v>81</v>
      </c>
      <c r="AY161" s="18" t="s">
        <v>172</v>
      </c>
      <c r="BE161" s="221">
        <f>IF(N161="základní",J161,0)</f>
        <v>0</v>
      </c>
      <c r="BF161" s="221">
        <f>IF(N161="snížená",J161,0)</f>
        <v>0</v>
      </c>
      <c r="BG161" s="221">
        <f>IF(N161="zákl. přenesená",J161,0)</f>
        <v>0</v>
      </c>
      <c r="BH161" s="221">
        <f>IF(N161="sníž. přenesená",J161,0)</f>
        <v>0</v>
      </c>
      <c r="BI161" s="221">
        <f>IF(N161="nulová",J161,0)</f>
        <v>0</v>
      </c>
      <c r="BJ161" s="18" t="s">
        <v>81</v>
      </c>
      <c r="BK161" s="221">
        <f>ROUND(I161*H161,2)</f>
        <v>0</v>
      </c>
      <c r="BL161" s="18" t="s">
        <v>179</v>
      </c>
      <c r="BM161" s="220" t="s">
        <v>234</v>
      </c>
    </row>
    <row r="162" spans="1:65" s="14" customFormat="1" ht="22.5">
      <c r="B162" s="233"/>
      <c r="C162" s="234"/>
      <c r="D162" s="224" t="s">
        <v>180</v>
      </c>
      <c r="E162" s="235" t="s">
        <v>1</v>
      </c>
      <c r="F162" s="236" t="s">
        <v>1102</v>
      </c>
      <c r="G162" s="234"/>
      <c r="H162" s="237">
        <v>1.002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AT162" s="243" t="s">
        <v>180</v>
      </c>
      <c r="AU162" s="243" t="s">
        <v>81</v>
      </c>
      <c r="AV162" s="14" t="s">
        <v>83</v>
      </c>
      <c r="AW162" s="14" t="s">
        <v>30</v>
      </c>
      <c r="AX162" s="14" t="s">
        <v>73</v>
      </c>
      <c r="AY162" s="243" t="s">
        <v>172</v>
      </c>
    </row>
    <row r="163" spans="1:65" s="15" customFormat="1">
      <c r="B163" s="244"/>
      <c r="C163" s="245"/>
      <c r="D163" s="224" t="s">
        <v>180</v>
      </c>
      <c r="E163" s="246" t="s">
        <v>1</v>
      </c>
      <c r="F163" s="247" t="s">
        <v>186</v>
      </c>
      <c r="G163" s="245"/>
      <c r="H163" s="248">
        <v>1.002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AT163" s="254" t="s">
        <v>180</v>
      </c>
      <c r="AU163" s="254" t="s">
        <v>81</v>
      </c>
      <c r="AV163" s="15" t="s">
        <v>179</v>
      </c>
      <c r="AW163" s="15" t="s">
        <v>30</v>
      </c>
      <c r="AX163" s="15" t="s">
        <v>81</v>
      </c>
      <c r="AY163" s="254" t="s">
        <v>172</v>
      </c>
    </row>
    <row r="164" spans="1:65" s="2" customFormat="1" ht="16.5" customHeight="1">
      <c r="A164" s="35"/>
      <c r="B164" s="36"/>
      <c r="C164" s="209" t="s">
        <v>226</v>
      </c>
      <c r="D164" s="209" t="s">
        <v>174</v>
      </c>
      <c r="E164" s="210" t="s">
        <v>1103</v>
      </c>
      <c r="F164" s="211" t="s">
        <v>1104</v>
      </c>
      <c r="G164" s="212" t="s">
        <v>177</v>
      </c>
      <c r="H164" s="213">
        <v>1.4</v>
      </c>
      <c r="I164" s="214"/>
      <c r="J164" s="215">
        <f>ROUND(I164*H164,2)</f>
        <v>0</v>
      </c>
      <c r="K164" s="211" t="s">
        <v>1</v>
      </c>
      <c r="L164" s="40"/>
      <c r="M164" s="216" t="s">
        <v>1</v>
      </c>
      <c r="N164" s="217" t="s">
        <v>38</v>
      </c>
      <c r="O164" s="72"/>
      <c r="P164" s="218">
        <f>O164*H164</f>
        <v>0</v>
      </c>
      <c r="Q164" s="218">
        <v>0</v>
      </c>
      <c r="R164" s="218">
        <f>Q164*H164</f>
        <v>0</v>
      </c>
      <c r="S164" s="218">
        <v>0</v>
      </c>
      <c r="T164" s="219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0" t="s">
        <v>179</v>
      </c>
      <c r="AT164" s="220" t="s">
        <v>174</v>
      </c>
      <c r="AU164" s="220" t="s">
        <v>81</v>
      </c>
      <c r="AY164" s="18" t="s">
        <v>172</v>
      </c>
      <c r="BE164" s="221">
        <f>IF(N164="základní",J164,0)</f>
        <v>0</v>
      </c>
      <c r="BF164" s="221">
        <f>IF(N164="snížená",J164,0)</f>
        <v>0</v>
      </c>
      <c r="BG164" s="221">
        <f>IF(N164="zákl. přenesená",J164,0)</f>
        <v>0</v>
      </c>
      <c r="BH164" s="221">
        <f>IF(N164="sníž. přenesená",J164,0)</f>
        <v>0</v>
      </c>
      <c r="BI164" s="221">
        <f>IF(N164="nulová",J164,0)</f>
        <v>0</v>
      </c>
      <c r="BJ164" s="18" t="s">
        <v>81</v>
      </c>
      <c r="BK164" s="221">
        <f>ROUND(I164*H164,2)</f>
        <v>0</v>
      </c>
      <c r="BL164" s="18" t="s">
        <v>179</v>
      </c>
      <c r="BM164" s="220" t="s">
        <v>241</v>
      </c>
    </row>
    <row r="165" spans="1:65" s="14" customFormat="1">
      <c r="B165" s="233"/>
      <c r="C165" s="234"/>
      <c r="D165" s="224" t="s">
        <v>180</v>
      </c>
      <c r="E165" s="235" t="s">
        <v>1</v>
      </c>
      <c r="F165" s="236" t="s">
        <v>1105</v>
      </c>
      <c r="G165" s="234"/>
      <c r="H165" s="237">
        <v>1.4</v>
      </c>
      <c r="I165" s="238"/>
      <c r="J165" s="234"/>
      <c r="K165" s="234"/>
      <c r="L165" s="239"/>
      <c r="M165" s="240"/>
      <c r="N165" s="241"/>
      <c r="O165" s="241"/>
      <c r="P165" s="241"/>
      <c r="Q165" s="241"/>
      <c r="R165" s="241"/>
      <c r="S165" s="241"/>
      <c r="T165" s="242"/>
      <c r="AT165" s="243" t="s">
        <v>180</v>
      </c>
      <c r="AU165" s="243" t="s">
        <v>81</v>
      </c>
      <c r="AV165" s="14" t="s">
        <v>83</v>
      </c>
      <c r="AW165" s="14" t="s">
        <v>30</v>
      </c>
      <c r="AX165" s="14" t="s">
        <v>73</v>
      </c>
      <c r="AY165" s="243" t="s">
        <v>172</v>
      </c>
    </row>
    <row r="166" spans="1:65" s="15" customFormat="1">
      <c r="B166" s="244"/>
      <c r="C166" s="245"/>
      <c r="D166" s="224" t="s">
        <v>180</v>
      </c>
      <c r="E166" s="246" t="s">
        <v>1</v>
      </c>
      <c r="F166" s="247" t="s">
        <v>186</v>
      </c>
      <c r="G166" s="245"/>
      <c r="H166" s="248">
        <v>1.4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AT166" s="254" t="s">
        <v>180</v>
      </c>
      <c r="AU166" s="254" t="s">
        <v>81</v>
      </c>
      <c r="AV166" s="15" t="s">
        <v>179</v>
      </c>
      <c r="AW166" s="15" t="s">
        <v>30</v>
      </c>
      <c r="AX166" s="15" t="s">
        <v>81</v>
      </c>
      <c r="AY166" s="254" t="s">
        <v>172</v>
      </c>
    </row>
    <row r="167" spans="1:65" s="2" customFormat="1" ht="16.5" customHeight="1">
      <c r="A167" s="35"/>
      <c r="B167" s="36"/>
      <c r="C167" s="255" t="s">
        <v>212</v>
      </c>
      <c r="D167" s="255" t="s">
        <v>358</v>
      </c>
      <c r="E167" s="256" t="s">
        <v>1106</v>
      </c>
      <c r="F167" s="257" t="s">
        <v>1107</v>
      </c>
      <c r="G167" s="258" t="s">
        <v>222</v>
      </c>
      <c r="H167" s="259">
        <v>3.0059999999999998</v>
      </c>
      <c r="I167" s="260"/>
      <c r="J167" s="261">
        <f>ROUND(I167*H167,2)</f>
        <v>0</v>
      </c>
      <c r="K167" s="257" t="s">
        <v>1</v>
      </c>
      <c r="L167" s="262"/>
      <c r="M167" s="263" t="s">
        <v>1</v>
      </c>
      <c r="N167" s="264" t="s">
        <v>38</v>
      </c>
      <c r="O167" s="72"/>
      <c r="P167" s="218">
        <f>O167*H167</f>
        <v>0</v>
      </c>
      <c r="Q167" s="218">
        <v>0</v>
      </c>
      <c r="R167" s="218">
        <f>Q167*H167</f>
        <v>0</v>
      </c>
      <c r="S167" s="218">
        <v>0</v>
      </c>
      <c r="T167" s="219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0" t="s">
        <v>205</v>
      </c>
      <c r="AT167" s="220" t="s">
        <v>358</v>
      </c>
      <c r="AU167" s="220" t="s">
        <v>81</v>
      </c>
      <c r="AY167" s="18" t="s">
        <v>172</v>
      </c>
      <c r="BE167" s="221">
        <f>IF(N167="základní",J167,0)</f>
        <v>0</v>
      </c>
      <c r="BF167" s="221">
        <f>IF(N167="snížená",J167,0)</f>
        <v>0</v>
      </c>
      <c r="BG167" s="221">
        <f>IF(N167="zákl. přenesená",J167,0)</f>
        <v>0</v>
      </c>
      <c r="BH167" s="221">
        <f>IF(N167="sníž. přenesená",J167,0)</f>
        <v>0</v>
      </c>
      <c r="BI167" s="221">
        <f>IF(N167="nulová",J167,0)</f>
        <v>0</v>
      </c>
      <c r="BJ167" s="18" t="s">
        <v>81</v>
      </c>
      <c r="BK167" s="221">
        <f>ROUND(I167*H167,2)</f>
        <v>0</v>
      </c>
      <c r="BL167" s="18" t="s">
        <v>179</v>
      </c>
      <c r="BM167" s="220" t="s">
        <v>249</v>
      </c>
    </row>
    <row r="168" spans="1:65" s="14" customFormat="1" ht="22.5">
      <c r="B168" s="233"/>
      <c r="C168" s="234"/>
      <c r="D168" s="224" t="s">
        <v>180</v>
      </c>
      <c r="E168" s="235" t="s">
        <v>1</v>
      </c>
      <c r="F168" s="236" t="s">
        <v>1108</v>
      </c>
      <c r="G168" s="234"/>
      <c r="H168" s="237">
        <v>3.0059999999999998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AT168" s="243" t="s">
        <v>180</v>
      </c>
      <c r="AU168" s="243" t="s">
        <v>81</v>
      </c>
      <c r="AV168" s="14" t="s">
        <v>83</v>
      </c>
      <c r="AW168" s="14" t="s">
        <v>30</v>
      </c>
      <c r="AX168" s="14" t="s">
        <v>73</v>
      </c>
      <c r="AY168" s="243" t="s">
        <v>172</v>
      </c>
    </row>
    <row r="169" spans="1:65" s="15" customFormat="1">
      <c r="B169" s="244"/>
      <c r="C169" s="245"/>
      <c r="D169" s="224" t="s">
        <v>180</v>
      </c>
      <c r="E169" s="246" t="s">
        <v>1</v>
      </c>
      <c r="F169" s="247" t="s">
        <v>186</v>
      </c>
      <c r="G169" s="245"/>
      <c r="H169" s="248">
        <v>3.0059999999999998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AT169" s="254" t="s">
        <v>180</v>
      </c>
      <c r="AU169" s="254" t="s">
        <v>81</v>
      </c>
      <c r="AV169" s="15" t="s">
        <v>179</v>
      </c>
      <c r="AW169" s="15" t="s">
        <v>30</v>
      </c>
      <c r="AX169" s="15" t="s">
        <v>81</v>
      </c>
      <c r="AY169" s="254" t="s">
        <v>172</v>
      </c>
    </row>
    <row r="170" spans="1:65" s="12" customFormat="1" ht="25.9" customHeight="1">
      <c r="B170" s="193"/>
      <c r="C170" s="194"/>
      <c r="D170" s="195" t="s">
        <v>72</v>
      </c>
      <c r="E170" s="196" t="s">
        <v>395</v>
      </c>
      <c r="F170" s="196" t="s">
        <v>1109</v>
      </c>
      <c r="G170" s="194"/>
      <c r="H170" s="194"/>
      <c r="I170" s="197"/>
      <c r="J170" s="198">
        <f>BK170</f>
        <v>0</v>
      </c>
      <c r="K170" s="194"/>
      <c r="L170" s="199"/>
      <c r="M170" s="200"/>
      <c r="N170" s="201"/>
      <c r="O170" s="201"/>
      <c r="P170" s="202">
        <f>SUM(P171:P173)</f>
        <v>0</v>
      </c>
      <c r="Q170" s="201"/>
      <c r="R170" s="202">
        <f>SUM(R171:R173)</f>
        <v>0</v>
      </c>
      <c r="S170" s="201"/>
      <c r="T170" s="203">
        <f>SUM(T171:T173)</f>
        <v>0</v>
      </c>
      <c r="AR170" s="204" t="s">
        <v>81</v>
      </c>
      <c r="AT170" s="205" t="s">
        <v>72</v>
      </c>
      <c r="AU170" s="205" t="s">
        <v>73</v>
      </c>
      <c r="AY170" s="204" t="s">
        <v>172</v>
      </c>
      <c r="BK170" s="206">
        <f>SUM(BK171:BK173)</f>
        <v>0</v>
      </c>
    </row>
    <row r="171" spans="1:65" s="2" customFormat="1" ht="16.5" customHeight="1">
      <c r="A171" s="35"/>
      <c r="B171" s="36"/>
      <c r="C171" s="209" t="s">
        <v>238</v>
      </c>
      <c r="D171" s="209" t="s">
        <v>174</v>
      </c>
      <c r="E171" s="210" t="s">
        <v>1110</v>
      </c>
      <c r="F171" s="211" t="s">
        <v>1111</v>
      </c>
      <c r="G171" s="212" t="s">
        <v>177</v>
      </c>
      <c r="H171" s="213">
        <v>0.4</v>
      </c>
      <c r="I171" s="214"/>
      <c r="J171" s="215">
        <f>ROUND(I171*H171,2)</f>
        <v>0</v>
      </c>
      <c r="K171" s="211" t="s">
        <v>1</v>
      </c>
      <c r="L171" s="40"/>
      <c r="M171" s="216" t="s">
        <v>1</v>
      </c>
      <c r="N171" s="217" t="s">
        <v>38</v>
      </c>
      <c r="O171" s="72"/>
      <c r="P171" s="218">
        <f>O171*H171</f>
        <v>0</v>
      </c>
      <c r="Q171" s="218">
        <v>0</v>
      </c>
      <c r="R171" s="218">
        <f>Q171*H171</f>
        <v>0</v>
      </c>
      <c r="S171" s="218">
        <v>0</v>
      </c>
      <c r="T171" s="219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0" t="s">
        <v>179</v>
      </c>
      <c r="AT171" s="220" t="s">
        <v>174</v>
      </c>
      <c r="AU171" s="220" t="s">
        <v>81</v>
      </c>
      <c r="AY171" s="18" t="s">
        <v>172</v>
      </c>
      <c r="BE171" s="221">
        <f>IF(N171="základní",J171,0)</f>
        <v>0</v>
      </c>
      <c r="BF171" s="221">
        <f>IF(N171="snížená",J171,0)</f>
        <v>0</v>
      </c>
      <c r="BG171" s="221">
        <f>IF(N171="zákl. přenesená",J171,0)</f>
        <v>0</v>
      </c>
      <c r="BH171" s="221">
        <f>IF(N171="sníž. přenesená",J171,0)</f>
        <v>0</v>
      </c>
      <c r="BI171" s="221">
        <f>IF(N171="nulová",J171,0)</f>
        <v>0</v>
      </c>
      <c r="BJ171" s="18" t="s">
        <v>81</v>
      </c>
      <c r="BK171" s="221">
        <f>ROUND(I171*H171,2)</f>
        <v>0</v>
      </c>
      <c r="BL171" s="18" t="s">
        <v>179</v>
      </c>
      <c r="BM171" s="220" t="s">
        <v>246</v>
      </c>
    </row>
    <row r="172" spans="1:65" s="14" customFormat="1">
      <c r="B172" s="233"/>
      <c r="C172" s="234"/>
      <c r="D172" s="224" t="s">
        <v>180</v>
      </c>
      <c r="E172" s="235" t="s">
        <v>1</v>
      </c>
      <c r="F172" s="236" t="s">
        <v>1112</v>
      </c>
      <c r="G172" s="234"/>
      <c r="H172" s="237">
        <v>0.4</v>
      </c>
      <c r="I172" s="238"/>
      <c r="J172" s="234"/>
      <c r="K172" s="234"/>
      <c r="L172" s="239"/>
      <c r="M172" s="240"/>
      <c r="N172" s="241"/>
      <c r="O172" s="241"/>
      <c r="P172" s="241"/>
      <c r="Q172" s="241"/>
      <c r="R172" s="241"/>
      <c r="S172" s="241"/>
      <c r="T172" s="242"/>
      <c r="AT172" s="243" t="s">
        <v>180</v>
      </c>
      <c r="AU172" s="243" t="s">
        <v>81</v>
      </c>
      <c r="AV172" s="14" t="s">
        <v>83</v>
      </c>
      <c r="AW172" s="14" t="s">
        <v>30</v>
      </c>
      <c r="AX172" s="14" t="s">
        <v>73</v>
      </c>
      <c r="AY172" s="243" t="s">
        <v>172</v>
      </c>
    </row>
    <row r="173" spans="1:65" s="15" customFormat="1">
      <c r="B173" s="244"/>
      <c r="C173" s="245"/>
      <c r="D173" s="224" t="s">
        <v>180</v>
      </c>
      <c r="E173" s="246" t="s">
        <v>1</v>
      </c>
      <c r="F173" s="247" t="s">
        <v>186</v>
      </c>
      <c r="G173" s="245"/>
      <c r="H173" s="248">
        <v>0.4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AT173" s="254" t="s">
        <v>180</v>
      </c>
      <c r="AU173" s="254" t="s">
        <v>81</v>
      </c>
      <c r="AV173" s="15" t="s">
        <v>179</v>
      </c>
      <c r="AW173" s="15" t="s">
        <v>30</v>
      </c>
      <c r="AX173" s="15" t="s">
        <v>81</v>
      </c>
      <c r="AY173" s="254" t="s">
        <v>172</v>
      </c>
    </row>
    <row r="174" spans="1:65" s="12" customFormat="1" ht="25.9" customHeight="1">
      <c r="B174" s="193"/>
      <c r="C174" s="194"/>
      <c r="D174" s="195" t="s">
        <v>72</v>
      </c>
      <c r="E174" s="196" t="s">
        <v>1113</v>
      </c>
      <c r="F174" s="196" t="s">
        <v>1114</v>
      </c>
      <c r="G174" s="194"/>
      <c r="H174" s="194"/>
      <c r="I174" s="197"/>
      <c r="J174" s="198">
        <f>BK174</f>
        <v>0</v>
      </c>
      <c r="K174" s="194"/>
      <c r="L174" s="199"/>
      <c r="M174" s="200"/>
      <c r="N174" s="201"/>
      <c r="O174" s="201"/>
      <c r="P174" s="202">
        <f>SUM(P175:P217)</f>
        <v>0</v>
      </c>
      <c r="Q174" s="201"/>
      <c r="R174" s="202">
        <f>SUM(R175:R217)</f>
        <v>0</v>
      </c>
      <c r="S174" s="201"/>
      <c r="T174" s="203">
        <f>SUM(T175:T217)</f>
        <v>0</v>
      </c>
      <c r="AR174" s="204" t="s">
        <v>83</v>
      </c>
      <c r="AT174" s="205" t="s">
        <v>72</v>
      </c>
      <c r="AU174" s="205" t="s">
        <v>73</v>
      </c>
      <c r="AY174" s="204" t="s">
        <v>172</v>
      </c>
      <c r="BK174" s="206">
        <f>SUM(BK175:BK217)</f>
        <v>0</v>
      </c>
    </row>
    <row r="175" spans="1:65" s="2" customFormat="1" ht="21.75" customHeight="1">
      <c r="A175" s="35"/>
      <c r="B175" s="36"/>
      <c r="C175" s="209" t="s">
        <v>215</v>
      </c>
      <c r="D175" s="209" t="s">
        <v>174</v>
      </c>
      <c r="E175" s="210" t="s">
        <v>1115</v>
      </c>
      <c r="F175" s="211" t="s">
        <v>1116</v>
      </c>
      <c r="G175" s="212" t="s">
        <v>1117</v>
      </c>
      <c r="H175" s="213">
        <v>8</v>
      </c>
      <c r="I175" s="214"/>
      <c r="J175" s="215">
        <f>ROUND(I175*H175,2)</f>
        <v>0</v>
      </c>
      <c r="K175" s="211" t="s">
        <v>1</v>
      </c>
      <c r="L175" s="40"/>
      <c r="M175" s="216" t="s">
        <v>1</v>
      </c>
      <c r="N175" s="217" t="s">
        <v>38</v>
      </c>
      <c r="O175" s="72"/>
      <c r="P175" s="218">
        <f>O175*H175</f>
        <v>0</v>
      </c>
      <c r="Q175" s="218">
        <v>0</v>
      </c>
      <c r="R175" s="218">
        <f>Q175*H175</f>
        <v>0</v>
      </c>
      <c r="S175" s="218">
        <v>0</v>
      </c>
      <c r="T175" s="219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0" t="s">
        <v>223</v>
      </c>
      <c r="AT175" s="220" t="s">
        <v>174</v>
      </c>
      <c r="AU175" s="220" t="s">
        <v>81</v>
      </c>
      <c r="AY175" s="18" t="s">
        <v>172</v>
      </c>
      <c r="BE175" s="221">
        <f>IF(N175="základní",J175,0)</f>
        <v>0</v>
      </c>
      <c r="BF175" s="221">
        <f>IF(N175="snížená",J175,0)</f>
        <v>0</v>
      </c>
      <c r="BG175" s="221">
        <f>IF(N175="zákl. přenesená",J175,0)</f>
        <v>0</v>
      </c>
      <c r="BH175" s="221">
        <f>IF(N175="sníž. přenesená",J175,0)</f>
        <v>0</v>
      </c>
      <c r="BI175" s="221">
        <f>IF(N175="nulová",J175,0)</f>
        <v>0</v>
      </c>
      <c r="BJ175" s="18" t="s">
        <v>81</v>
      </c>
      <c r="BK175" s="221">
        <f>ROUND(I175*H175,2)</f>
        <v>0</v>
      </c>
      <c r="BL175" s="18" t="s">
        <v>223</v>
      </c>
      <c r="BM175" s="220" t="s">
        <v>255</v>
      </c>
    </row>
    <row r="176" spans="1:65" s="14" customFormat="1">
      <c r="B176" s="233"/>
      <c r="C176" s="234"/>
      <c r="D176" s="224" t="s">
        <v>180</v>
      </c>
      <c r="E176" s="235" t="s">
        <v>1</v>
      </c>
      <c r="F176" s="236" t="s">
        <v>1118</v>
      </c>
      <c r="G176" s="234"/>
      <c r="H176" s="237">
        <v>8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AT176" s="243" t="s">
        <v>180</v>
      </c>
      <c r="AU176" s="243" t="s">
        <v>81</v>
      </c>
      <c r="AV176" s="14" t="s">
        <v>83</v>
      </c>
      <c r="AW176" s="14" t="s">
        <v>30</v>
      </c>
      <c r="AX176" s="14" t="s">
        <v>73</v>
      </c>
      <c r="AY176" s="243" t="s">
        <v>172</v>
      </c>
    </row>
    <row r="177" spans="1:65" s="15" customFormat="1">
      <c r="B177" s="244"/>
      <c r="C177" s="245"/>
      <c r="D177" s="224" t="s">
        <v>180</v>
      </c>
      <c r="E177" s="246" t="s">
        <v>1</v>
      </c>
      <c r="F177" s="247" t="s">
        <v>186</v>
      </c>
      <c r="G177" s="245"/>
      <c r="H177" s="248">
        <v>8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AT177" s="254" t="s">
        <v>180</v>
      </c>
      <c r="AU177" s="254" t="s">
        <v>81</v>
      </c>
      <c r="AV177" s="15" t="s">
        <v>179</v>
      </c>
      <c r="AW177" s="15" t="s">
        <v>30</v>
      </c>
      <c r="AX177" s="15" t="s">
        <v>81</v>
      </c>
      <c r="AY177" s="254" t="s">
        <v>172</v>
      </c>
    </row>
    <row r="178" spans="1:65" s="2" customFormat="1" ht="33" customHeight="1">
      <c r="A178" s="35"/>
      <c r="B178" s="36"/>
      <c r="C178" s="209" t="s">
        <v>8</v>
      </c>
      <c r="D178" s="209" t="s">
        <v>174</v>
      </c>
      <c r="E178" s="210" t="s">
        <v>1119</v>
      </c>
      <c r="F178" s="211" t="s">
        <v>1120</v>
      </c>
      <c r="G178" s="212" t="s">
        <v>1121</v>
      </c>
      <c r="H178" s="213">
        <v>8</v>
      </c>
      <c r="I178" s="214"/>
      <c r="J178" s="215">
        <f>ROUND(I178*H178,2)</f>
        <v>0</v>
      </c>
      <c r="K178" s="211" t="s">
        <v>1</v>
      </c>
      <c r="L178" s="40"/>
      <c r="M178" s="216" t="s">
        <v>1</v>
      </c>
      <c r="N178" s="217" t="s">
        <v>38</v>
      </c>
      <c r="O178" s="72"/>
      <c r="P178" s="218">
        <f>O178*H178</f>
        <v>0</v>
      </c>
      <c r="Q178" s="218">
        <v>0</v>
      </c>
      <c r="R178" s="218">
        <f>Q178*H178</f>
        <v>0</v>
      </c>
      <c r="S178" s="218">
        <v>0</v>
      </c>
      <c r="T178" s="219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0" t="s">
        <v>223</v>
      </c>
      <c r="AT178" s="220" t="s">
        <v>174</v>
      </c>
      <c r="AU178" s="220" t="s">
        <v>81</v>
      </c>
      <c r="AY178" s="18" t="s">
        <v>172</v>
      </c>
      <c r="BE178" s="221">
        <f>IF(N178="základní",J178,0)</f>
        <v>0</v>
      </c>
      <c r="BF178" s="221">
        <f>IF(N178="snížená",J178,0)</f>
        <v>0</v>
      </c>
      <c r="BG178" s="221">
        <f>IF(N178="zákl. přenesená",J178,0)</f>
        <v>0</v>
      </c>
      <c r="BH178" s="221">
        <f>IF(N178="sníž. přenesená",J178,0)</f>
        <v>0</v>
      </c>
      <c r="BI178" s="221">
        <f>IF(N178="nulová",J178,0)</f>
        <v>0</v>
      </c>
      <c r="BJ178" s="18" t="s">
        <v>81</v>
      </c>
      <c r="BK178" s="221">
        <f>ROUND(I178*H178,2)</f>
        <v>0</v>
      </c>
      <c r="BL178" s="18" t="s">
        <v>223</v>
      </c>
      <c r="BM178" s="220" t="s">
        <v>260</v>
      </c>
    </row>
    <row r="179" spans="1:65" s="14" customFormat="1">
      <c r="B179" s="233"/>
      <c r="C179" s="234"/>
      <c r="D179" s="224" t="s">
        <v>180</v>
      </c>
      <c r="E179" s="235" t="s">
        <v>1</v>
      </c>
      <c r="F179" s="236" t="s">
        <v>1122</v>
      </c>
      <c r="G179" s="234"/>
      <c r="H179" s="237">
        <v>8</v>
      </c>
      <c r="I179" s="238"/>
      <c r="J179" s="234"/>
      <c r="K179" s="234"/>
      <c r="L179" s="239"/>
      <c r="M179" s="240"/>
      <c r="N179" s="241"/>
      <c r="O179" s="241"/>
      <c r="P179" s="241"/>
      <c r="Q179" s="241"/>
      <c r="R179" s="241"/>
      <c r="S179" s="241"/>
      <c r="T179" s="242"/>
      <c r="AT179" s="243" t="s">
        <v>180</v>
      </c>
      <c r="AU179" s="243" t="s">
        <v>81</v>
      </c>
      <c r="AV179" s="14" t="s">
        <v>83</v>
      </c>
      <c r="AW179" s="14" t="s">
        <v>30</v>
      </c>
      <c r="AX179" s="14" t="s">
        <v>73</v>
      </c>
      <c r="AY179" s="243" t="s">
        <v>172</v>
      </c>
    </row>
    <row r="180" spans="1:65" s="15" customFormat="1">
      <c r="B180" s="244"/>
      <c r="C180" s="245"/>
      <c r="D180" s="224" t="s">
        <v>180</v>
      </c>
      <c r="E180" s="246" t="s">
        <v>1</v>
      </c>
      <c r="F180" s="247" t="s">
        <v>186</v>
      </c>
      <c r="G180" s="245"/>
      <c r="H180" s="248">
        <v>8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AT180" s="254" t="s">
        <v>180</v>
      </c>
      <c r="AU180" s="254" t="s">
        <v>81</v>
      </c>
      <c r="AV180" s="15" t="s">
        <v>179</v>
      </c>
      <c r="AW180" s="15" t="s">
        <v>30</v>
      </c>
      <c r="AX180" s="15" t="s">
        <v>81</v>
      </c>
      <c r="AY180" s="254" t="s">
        <v>172</v>
      </c>
    </row>
    <row r="181" spans="1:65" s="2" customFormat="1" ht="21.75" customHeight="1">
      <c r="A181" s="35"/>
      <c r="B181" s="36"/>
      <c r="C181" s="209" t="s">
        <v>223</v>
      </c>
      <c r="D181" s="209" t="s">
        <v>174</v>
      </c>
      <c r="E181" s="210" t="s">
        <v>1123</v>
      </c>
      <c r="F181" s="211" t="s">
        <v>1124</v>
      </c>
      <c r="G181" s="212" t="s">
        <v>531</v>
      </c>
      <c r="H181" s="213">
        <v>8</v>
      </c>
      <c r="I181" s="214"/>
      <c r="J181" s="215">
        <f>ROUND(I181*H181,2)</f>
        <v>0</v>
      </c>
      <c r="K181" s="211" t="s">
        <v>1</v>
      </c>
      <c r="L181" s="40"/>
      <c r="M181" s="216" t="s">
        <v>1</v>
      </c>
      <c r="N181" s="217" t="s">
        <v>38</v>
      </c>
      <c r="O181" s="72"/>
      <c r="P181" s="218">
        <f>O181*H181</f>
        <v>0</v>
      </c>
      <c r="Q181" s="218">
        <v>0</v>
      </c>
      <c r="R181" s="218">
        <f>Q181*H181</f>
        <v>0</v>
      </c>
      <c r="S181" s="218">
        <v>0</v>
      </c>
      <c r="T181" s="219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0" t="s">
        <v>223</v>
      </c>
      <c r="AT181" s="220" t="s">
        <v>174</v>
      </c>
      <c r="AU181" s="220" t="s">
        <v>81</v>
      </c>
      <c r="AY181" s="18" t="s">
        <v>172</v>
      </c>
      <c r="BE181" s="221">
        <f>IF(N181="základní",J181,0)</f>
        <v>0</v>
      </c>
      <c r="BF181" s="221">
        <f>IF(N181="snížená",J181,0)</f>
        <v>0</v>
      </c>
      <c r="BG181" s="221">
        <f>IF(N181="zákl. přenesená",J181,0)</f>
        <v>0</v>
      </c>
      <c r="BH181" s="221">
        <f>IF(N181="sníž. přenesená",J181,0)</f>
        <v>0</v>
      </c>
      <c r="BI181" s="221">
        <f>IF(N181="nulová",J181,0)</f>
        <v>0</v>
      </c>
      <c r="BJ181" s="18" t="s">
        <v>81</v>
      </c>
      <c r="BK181" s="221">
        <f>ROUND(I181*H181,2)</f>
        <v>0</v>
      </c>
      <c r="BL181" s="18" t="s">
        <v>223</v>
      </c>
      <c r="BM181" s="220" t="s">
        <v>264</v>
      </c>
    </row>
    <row r="182" spans="1:65" s="14" customFormat="1">
      <c r="B182" s="233"/>
      <c r="C182" s="234"/>
      <c r="D182" s="224" t="s">
        <v>180</v>
      </c>
      <c r="E182" s="235" t="s">
        <v>1</v>
      </c>
      <c r="F182" s="236" t="s">
        <v>1122</v>
      </c>
      <c r="G182" s="234"/>
      <c r="H182" s="237">
        <v>8</v>
      </c>
      <c r="I182" s="238"/>
      <c r="J182" s="234"/>
      <c r="K182" s="234"/>
      <c r="L182" s="239"/>
      <c r="M182" s="240"/>
      <c r="N182" s="241"/>
      <c r="O182" s="241"/>
      <c r="P182" s="241"/>
      <c r="Q182" s="241"/>
      <c r="R182" s="241"/>
      <c r="S182" s="241"/>
      <c r="T182" s="242"/>
      <c r="AT182" s="243" t="s">
        <v>180</v>
      </c>
      <c r="AU182" s="243" t="s">
        <v>81</v>
      </c>
      <c r="AV182" s="14" t="s">
        <v>83</v>
      </c>
      <c r="AW182" s="14" t="s">
        <v>30</v>
      </c>
      <c r="AX182" s="14" t="s">
        <v>73</v>
      </c>
      <c r="AY182" s="243" t="s">
        <v>172</v>
      </c>
    </row>
    <row r="183" spans="1:65" s="15" customFormat="1">
      <c r="B183" s="244"/>
      <c r="C183" s="245"/>
      <c r="D183" s="224" t="s">
        <v>180</v>
      </c>
      <c r="E183" s="246" t="s">
        <v>1</v>
      </c>
      <c r="F183" s="247" t="s">
        <v>186</v>
      </c>
      <c r="G183" s="245"/>
      <c r="H183" s="248">
        <v>8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AT183" s="254" t="s">
        <v>180</v>
      </c>
      <c r="AU183" s="254" t="s">
        <v>81</v>
      </c>
      <c r="AV183" s="15" t="s">
        <v>179</v>
      </c>
      <c r="AW183" s="15" t="s">
        <v>30</v>
      </c>
      <c r="AX183" s="15" t="s">
        <v>81</v>
      </c>
      <c r="AY183" s="254" t="s">
        <v>172</v>
      </c>
    </row>
    <row r="184" spans="1:65" s="2" customFormat="1" ht="21.75" customHeight="1">
      <c r="A184" s="35"/>
      <c r="B184" s="36"/>
      <c r="C184" s="209" t="s">
        <v>257</v>
      </c>
      <c r="D184" s="209" t="s">
        <v>174</v>
      </c>
      <c r="E184" s="210" t="s">
        <v>1125</v>
      </c>
      <c r="F184" s="211" t="s">
        <v>1126</v>
      </c>
      <c r="G184" s="212" t="s">
        <v>195</v>
      </c>
      <c r="H184" s="213">
        <v>10</v>
      </c>
      <c r="I184" s="214"/>
      <c r="J184" s="215">
        <f>ROUND(I184*H184,2)</f>
        <v>0</v>
      </c>
      <c r="K184" s="211" t="s">
        <v>1</v>
      </c>
      <c r="L184" s="40"/>
      <c r="M184" s="216" t="s">
        <v>1</v>
      </c>
      <c r="N184" s="217" t="s">
        <v>38</v>
      </c>
      <c r="O184" s="72"/>
      <c r="P184" s="218">
        <f>O184*H184</f>
        <v>0</v>
      </c>
      <c r="Q184" s="218">
        <v>0</v>
      </c>
      <c r="R184" s="218">
        <f>Q184*H184</f>
        <v>0</v>
      </c>
      <c r="S184" s="218">
        <v>0</v>
      </c>
      <c r="T184" s="219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0" t="s">
        <v>223</v>
      </c>
      <c r="AT184" s="220" t="s">
        <v>174</v>
      </c>
      <c r="AU184" s="220" t="s">
        <v>81</v>
      </c>
      <c r="AY184" s="18" t="s">
        <v>172</v>
      </c>
      <c r="BE184" s="221">
        <f>IF(N184="základní",J184,0)</f>
        <v>0</v>
      </c>
      <c r="BF184" s="221">
        <f>IF(N184="snížená",J184,0)</f>
        <v>0</v>
      </c>
      <c r="BG184" s="221">
        <f>IF(N184="zákl. přenesená",J184,0)</f>
        <v>0</v>
      </c>
      <c r="BH184" s="221">
        <f>IF(N184="sníž. přenesená",J184,0)</f>
        <v>0</v>
      </c>
      <c r="BI184" s="221">
        <f>IF(N184="nulová",J184,0)</f>
        <v>0</v>
      </c>
      <c r="BJ184" s="18" t="s">
        <v>81</v>
      </c>
      <c r="BK184" s="221">
        <f>ROUND(I184*H184,2)</f>
        <v>0</v>
      </c>
      <c r="BL184" s="18" t="s">
        <v>223</v>
      </c>
      <c r="BM184" s="220" t="s">
        <v>268</v>
      </c>
    </row>
    <row r="185" spans="1:65" s="14" customFormat="1">
      <c r="B185" s="233"/>
      <c r="C185" s="234"/>
      <c r="D185" s="224" t="s">
        <v>180</v>
      </c>
      <c r="E185" s="235" t="s">
        <v>1</v>
      </c>
      <c r="F185" s="236" t="s">
        <v>1127</v>
      </c>
      <c r="G185" s="234"/>
      <c r="H185" s="237">
        <v>10</v>
      </c>
      <c r="I185" s="238"/>
      <c r="J185" s="234"/>
      <c r="K185" s="234"/>
      <c r="L185" s="239"/>
      <c r="M185" s="240"/>
      <c r="N185" s="241"/>
      <c r="O185" s="241"/>
      <c r="P185" s="241"/>
      <c r="Q185" s="241"/>
      <c r="R185" s="241"/>
      <c r="S185" s="241"/>
      <c r="T185" s="242"/>
      <c r="AT185" s="243" t="s">
        <v>180</v>
      </c>
      <c r="AU185" s="243" t="s">
        <v>81</v>
      </c>
      <c r="AV185" s="14" t="s">
        <v>83</v>
      </c>
      <c r="AW185" s="14" t="s">
        <v>30</v>
      </c>
      <c r="AX185" s="14" t="s">
        <v>73</v>
      </c>
      <c r="AY185" s="243" t="s">
        <v>172</v>
      </c>
    </row>
    <row r="186" spans="1:65" s="15" customFormat="1">
      <c r="B186" s="244"/>
      <c r="C186" s="245"/>
      <c r="D186" s="224" t="s">
        <v>180</v>
      </c>
      <c r="E186" s="246" t="s">
        <v>1</v>
      </c>
      <c r="F186" s="247" t="s">
        <v>186</v>
      </c>
      <c r="G186" s="245"/>
      <c r="H186" s="248">
        <v>10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AT186" s="254" t="s">
        <v>180</v>
      </c>
      <c r="AU186" s="254" t="s">
        <v>81</v>
      </c>
      <c r="AV186" s="15" t="s">
        <v>179</v>
      </c>
      <c r="AW186" s="15" t="s">
        <v>30</v>
      </c>
      <c r="AX186" s="15" t="s">
        <v>81</v>
      </c>
      <c r="AY186" s="254" t="s">
        <v>172</v>
      </c>
    </row>
    <row r="187" spans="1:65" s="2" customFormat="1" ht="16.5" customHeight="1">
      <c r="A187" s="35"/>
      <c r="B187" s="36"/>
      <c r="C187" s="209" t="s">
        <v>229</v>
      </c>
      <c r="D187" s="209" t="s">
        <v>174</v>
      </c>
      <c r="E187" s="210" t="s">
        <v>1128</v>
      </c>
      <c r="F187" s="211" t="s">
        <v>1129</v>
      </c>
      <c r="G187" s="212" t="s">
        <v>531</v>
      </c>
      <c r="H187" s="213">
        <v>2</v>
      </c>
      <c r="I187" s="214"/>
      <c r="J187" s="215">
        <f>ROUND(I187*H187,2)</f>
        <v>0</v>
      </c>
      <c r="K187" s="211" t="s">
        <v>1</v>
      </c>
      <c r="L187" s="40"/>
      <c r="M187" s="216" t="s">
        <v>1</v>
      </c>
      <c r="N187" s="217" t="s">
        <v>38</v>
      </c>
      <c r="O187" s="72"/>
      <c r="P187" s="218">
        <f>O187*H187</f>
        <v>0</v>
      </c>
      <c r="Q187" s="218">
        <v>0</v>
      </c>
      <c r="R187" s="218">
        <f>Q187*H187</f>
        <v>0</v>
      </c>
      <c r="S187" s="218">
        <v>0</v>
      </c>
      <c r="T187" s="219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0" t="s">
        <v>223</v>
      </c>
      <c r="AT187" s="220" t="s">
        <v>174</v>
      </c>
      <c r="AU187" s="220" t="s">
        <v>81</v>
      </c>
      <c r="AY187" s="18" t="s">
        <v>172</v>
      </c>
      <c r="BE187" s="221">
        <f>IF(N187="základní",J187,0)</f>
        <v>0</v>
      </c>
      <c r="BF187" s="221">
        <f>IF(N187="snížená",J187,0)</f>
        <v>0</v>
      </c>
      <c r="BG187" s="221">
        <f>IF(N187="zákl. přenesená",J187,0)</f>
        <v>0</v>
      </c>
      <c r="BH187" s="221">
        <f>IF(N187="sníž. přenesená",J187,0)</f>
        <v>0</v>
      </c>
      <c r="BI187" s="221">
        <f>IF(N187="nulová",J187,0)</f>
        <v>0</v>
      </c>
      <c r="BJ187" s="18" t="s">
        <v>81</v>
      </c>
      <c r="BK187" s="221">
        <f>ROUND(I187*H187,2)</f>
        <v>0</v>
      </c>
      <c r="BL187" s="18" t="s">
        <v>223</v>
      </c>
      <c r="BM187" s="220" t="s">
        <v>273</v>
      </c>
    </row>
    <row r="188" spans="1:65" s="14" customFormat="1">
      <c r="B188" s="233"/>
      <c r="C188" s="234"/>
      <c r="D188" s="224" t="s">
        <v>180</v>
      </c>
      <c r="E188" s="235" t="s">
        <v>1</v>
      </c>
      <c r="F188" s="236" t="s">
        <v>1130</v>
      </c>
      <c r="G188" s="234"/>
      <c r="H188" s="237">
        <v>2</v>
      </c>
      <c r="I188" s="238"/>
      <c r="J188" s="234"/>
      <c r="K188" s="234"/>
      <c r="L188" s="239"/>
      <c r="M188" s="240"/>
      <c r="N188" s="241"/>
      <c r="O188" s="241"/>
      <c r="P188" s="241"/>
      <c r="Q188" s="241"/>
      <c r="R188" s="241"/>
      <c r="S188" s="241"/>
      <c r="T188" s="242"/>
      <c r="AT188" s="243" t="s">
        <v>180</v>
      </c>
      <c r="AU188" s="243" t="s">
        <v>81</v>
      </c>
      <c r="AV188" s="14" t="s">
        <v>83</v>
      </c>
      <c r="AW188" s="14" t="s">
        <v>30</v>
      </c>
      <c r="AX188" s="14" t="s">
        <v>73</v>
      </c>
      <c r="AY188" s="243" t="s">
        <v>172</v>
      </c>
    </row>
    <row r="189" spans="1:65" s="15" customFormat="1">
      <c r="B189" s="244"/>
      <c r="C189" s="245"/>
      <c r="D189" s="224" t="s">
        <v>180</v>
      </c>
      <c r="E189" s="246" t="s">
        <v>1</v>
      </c>
      <c r="F189" s="247" t="s">
        <v>186</v>
      </c>
      <c r="G189" s="245"/>
      <c r="H189" s="248">
        <v>2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AT189" s="254" t="s">
        <v>180</v>
      </c>
      <c r="AU189" s="254" t="s">
        <v>81</v>
      </c>
      <c r="AV189" s="15" t="s">
        <v>179</v>
      </c>
      <c r="AW189" s="15" t="s">
        <v>30</v>
      </c>
      <c r="AX189" s="15" t="s">
        <v>81</v>
      </c>
      <c r="AY189" s="254" t="s">
        <v>172</v>
      </c>
    </row>
    <row r="190" spans="1:65" s="2" customFormat="1" ht="33" customHeight="1">
      <c r="A190" s="35"/>
      <c r="B190" s="36"/>
      <c r="C190" s="209" t="s">
        <v>265</v>
      </c>
      <c r="D190" s="209" t="s">
        <v>174</v>
      </c>
      <c r="E190" s="210" t="s">
        <v>1131</v>
      </c>
      <c r="F190" s="211" t="s">
        <v>1132</v>
      </c>
      <c r="G190" s="212" t="s">
        <v>195</v>
      </c>
      <c r="H190" s="213">
        <v>2</v>
      </c>
      <c r="I190" s="214"/>
      <c r="J190" s="215">
        <f>ROUND(I190*H190,2)</f>
        <v>0</v>
      </c>
      <c r="K190" s="211" t="s">
        <v>1</v>
      </c>
      <c r="L190" s="40"/>
      <c r="M190" s="216" t="s">
        <v>1</v>
      </c>
      <c r="N190" s="217" t="s">
        <v>38</v>
      </c>
      <c r="O190" s="72"/>
      <c r="P190" s="218">
        <f>O190*H190</f>
        <v>0</v>
      </c>
      <c r="Q190" s="218">
        <v>0</v>
      </c>
      <c r="R190" s="218">
        <f>Q190*H190</f>
        <v>0</v>
      </c>
      <c r="S190" s="218">
        <v>0</v>
      </c>
      <c r="T190" s="219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0" t="s">
        <v>223</v>
      </c>
      <c r="AT190" s="220" t="s">
        <v>174</v>
      </c>
      <c r="AU190" s="220" t="s">
        <v>81</v>
      </c>
      <c r="AY190" s="18" t="s">
        <v>172</v>
      </c>
      <c r="BE190" s="221">
        <f>IF(N190="základní",J190,0)</f>
        <v>0</v>
      </c>
      <c r="BF190" s="221">
        <f>IF(N190="snížená",J190,0)</f>
        <v>0</v>
      </c>
      <c r="BG190" s="221">
        <f>IF(N190="zákl. přenesená",J190,0)</f>
        <v>0</v>
      </c>
      <c r="BH190" s="221">
        <f>IF(N190="sníž. přenesená",J190,0)</f>
        <v>0</v>
      </c>
      <c r="BI190" s="221">
        <f>IF(N190="nulová",J190,0)</f>
        <v>0</v>
      </c>
      <c r="BJ190" s="18" t="s">
        <v>81</v>
      </c>
      <c r="BK190" s="221">
        <f>ROUND(I190*H190,2)</f>
        <v>0</v>
      </c>
      <c r="BL190" s="18" t="s">
        <v>223</v>
      </c>
      <c r="BM190" s="220" t="s">
        <v>357</v>
      </c>
    </row>
    <row r="191" spans="1:65" s="14" customFormat="1">
      <c r="B191" s="233"/>
      <c r="C191" s="234"/>
      <c r="D191" s="224" t="s">
        <v>180</v>
      </c>
      <c r="E191" s="235" t="s">
        <v>1</v>
      </c>
      <c r="F191" s="236" t="s">
        <v>1130</v>
      </c>
      <c r="G191" s="234"/>
      <c r="H191" s="237">
        <v>2</v>
      </c>
      <c r="I191" s="238"/>
      <c r="J191" s="234"/>
      <c r="K191" s="234"/>
      <c r="L191" s="239"/>
      <c r="M191" s="240"/>
      <c r="N191" s="241"/>
      <c r="O191" s="241"/>
      <c r="P191" s="241"/>
      <c r="Q191" s="241"/>
      <c r="R191" s="241"/>
      <c r="S191" s="241"/>
      <c r="T191" s="242"/>
      <c r="AT191" s="243" t="s">
        <v>180</v>
      </c>
      <c r="AU191" s="243" t="s">
        <v>81</v>
      </c>
      <c r="AV191" s="14" t="s">
        <v>83</v>
      </c>
      <c r="AW191" s="14" t="s">
        <v>30</v>
      </c>
      <c r="AX191" s="14" t="s">
        <v>73</v>
      </c>
      <c r="AY191" s="243" t="s">
        <v>172</v>
      </c>
    </row>
    <row r="192" spans="1:65" s="15" customFormat="1">
      <c r="B192" s="244"/>
      <c r="C192" s="245"/>
      <c r="D192" s="224" t="s">
        <v>180</v>
      </c>
      <c r="E192" s="246" t="s">
        <v>1</v>
      </c>
      <c r="F192" s="247" t="s">
        <v>186</v>
      </c>
      <c r="G192" s="245"/>
      <c r="H192" s="248">
        <v>2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AT192" s="254" t="s">
        <v>180</v>
      </c>
      <c r="AU192" s="254" t="s">
        <v>81</v>
      </c>
      <c r="AV192" s="15" t="s">
        <v>179</v>
      </c>
      <c r="AW192" s="15" t="s">
        <v>30</v>
      </c>
      <c r="AX192" s="15" t="s">
        <v>81</v>
      </c>
      <c r="AY192" s="254" t="s">
        <v>172</v>
      </c>
    </row>
    <row r="193" spans="1:65" s="2" customFormat="1" ht="33" customHeight="1">
      <c r="A193" s="35"/>
      <c r="B193" s="36"/>
      <c r="C193" s="209" t="s">
        <v>234</v>
      </c>
      <c r="D193" s="209" t="s">
        <v>174</v>
      </c>
      <c r="E193" s="210" t="s">
        <v>1133</v>
      </c>
      <c r="F193" s="211" t="s">
        <v>1134</v>
      </c>
      <c r="G193" s="212" t="s">
        <v>195</v>
      </c>
      <c r="H193" s="213">
        <v>10</v>
      </c>
      <c r="I193" s="214"/>
      <c r="J193" s="215">
        <f>ROUND(I193*H193,2)</f>
        <v>0</v>
      </c>
      <c r="K193" s="211" t="s">
        <v>1</v>
      </c>
      <c r="L193" s="40"/>
      <c r="M193" s="216" t="s">
        <v>1</v>
      </c>
      <c r="N193" s="217" t="s">
        <v>38</v>
      </c>
      <c r="O193" s="72"/>
      <c r="P193" s="218">
        <f>O193*H193</f>
        <v>0</v>
      </c>
      <c r="Q193" s="218">
        <v>0</v>
      </c>
      <c r="R193" s="218">
        <f>Q193*H193</f>
        <v>0</v>
      </c>
      <c r="S193" s="218">
        <v>0</v>
      </c>
      <c r="T193" s="219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0" t="s">
        <v>223</v>
      </c>
      <c r="AT193" s="220" t="s">
        <v>174</v>
      </c>
      <c r="AU193" s="220" t="s">
        <v>81</v>
      </c>
      <c r="AY193" s="18" t="s">
        <v>172</v>
      </c>
      <c r="BE193" s="221">
        <f>IF(N193="základní",J193,0)</f>
        <v>0</v>
      </c>
      <c r="BF193" s="221">
        <f>IF(N193="snížená",J193,0)</f>
        <v>0</v>
      </c>
      <c r="BG193" s="221">
        <f>IF(N193="zákl. přenesená",J193,0)</f>
        <v>0</v>
      </c>
      <c r="BH193" s="221">
        <f>IF(N193="sníž. přenesená",J193,0)</f>
        <v>0</v>
      </c>
      <c r="BI193" s="221">
        <f>IF(N193="nulová",J193,0)</f>
        <v>0</v>
      </c>
      <c r="BJ193" s="18" t="s">
        <v>81</v>
      </c>
      <c r="BK193" s="221">
        <f>ROUND(I193*H193,2)</f>
        <v>0</v>
      </c>
      <c r="BL193" s="18" t="s">
        <v>223</v>
      </c>
      <c r="BM193" s="220" t="s">
        <v>368</v>
      </c>
    </row>
    <row r="194" spans="1:65" s="14" customFormat="1">
      <c r="B194" s="233"/>
      <c r="C194" s="234"/>
      <c r="D194" s="224" t="s">
        <v>180</v>
      </c>
      <c r="E194" s="235" t="s">
        <v>1</v>
      </c>
      <c r="F194" s="236" t="s">
        <v>1127</v>
      </c>
      <c r="G194" s="234"/>
      <c r="H194" s="237">
        <v>10</v>
      </c>
      <c r="I194" s="238"/>
      <c r="J194" s="234"/>
      <c r="K194" s="234"/>
      <c r="L194" s="239"/>
      <c r="M194" s="240"/>
      <c r="N194" s="241"/>
      <c r="O194" s="241"/>
      <c r="P194" s="241"/>
      <c r="Q194" s="241"/>
      <c r="R194" s="241"/>
      <c r="S194" s="241"/>
      <c r="T194" s="242"/>
      <c r="AT194" s="243" t="s">
        <v>180</v>
      </c>
      <c r="AU194" s="243" t="s">
        <v>81</v>
      </c>
      <c r="AV194" s="14" t="s">
        <v>83</v>
      </c>
      <c r="AW194" s="14" t="s">
        <v>30</v>
      </c>
      <c r="AX194" s="14" t="s">
        <v>73</v>
      </c>
      <c r="AY194" s="243" t="s">
        <v>172</v>
      </c>
    </row>
    <row r="195" spans="1:65" s="15" customFormat="1">
      <c r="B195" s="244"/>
      <c r="C195" s="245"/>
      <c r="D195" s="224" t="s">
        <v>180</v>
      </c>
      <c r="E195" s="246" t="s">
        <v>1</v>
      </c>
      <c r="F195" s="247" t="s">
        <v>186</v>
      </c>
      <c r="G195" s="245"/>
      <c r="H195" s="248">
        <v>10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AT195" s="254" t="s">
        <v>180</v>
      </c>
      <c r="AU195" s="254" t="s">
        <v>81</v>
      </c>
      <c r="AV195" s="15" t="s">
        <v>179</v>
      </c>
      <c r="AW195" s="15" t="s">
        <v>30</v>
      </c>
      <c r="AX195" s="15" t="s">
        <v>81</v>
      </c>
      <c r="AY195" s="254" t="s">
        <v>172</v>
      </c>
    </row>
    <row r="196" spans="1:65" s="2" customFormat="1" ht="33" customHeight="1">
      <c r="A196" s="35"/>
      <c r="B196" s="36"/>
      <c r="C196" s="209" t="s">
        <v>7</v>
      </c>
      <c r="D196" s="209" t="s">
        <v>174</v>
      </c>
      <c r="E196" s="210" t="s">
        <v>1135</v>
      </c>
      <c r="F196" s="211" t="s">
        <v>1136</v>
      </c>
      <c r="G196" s="212" t="s">
        <v>195</v>
      </c>
      <c r="H196" s="213">
        <v>10</v>
      </c>
      <c r="I196" s="214"/>
      <c r="J196" s="215">
        <f>ROUND(I196*H196,2)</f>
        <v>0</v>
      </c>
      <c r="K196" s="211" t="s">
        <v>1</v>
      </c>
      <c r="L196" s="40"/>
      <c r="M196" s="216" t="s">
        <v>1</v>
      </c>
      <c r="N196" s="217" t="s">
        <v>38</v>
      </c>
      <c r="O196" s="72"/>
      <c r="P196" s="218">
        <f>O196*H196</f>
        <v>0</v>
      </c>
      <c r="Q196" s="218">
        <v>0</v>
      </c>
      <c r="R196" s="218">
        <f>Q196*H196</f>
        <v>0</v>
      </c>
      <c r="S196" s="218">
        <v>0</v>
      </c>
      <c r="T196" s="219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0" t="s">
        <v>223</v>
      </c>
      <c r="AT196" s="220" t="s">
        <v>174</v>
      </c>
      <c r="AU196" s="220" t="s">
        <v>81</v>
      </c>
      <c r="AY196" s="18" t="s">
        <v>172</v>
      </c>
      <c r="BE196" s="221">
        <f>IF(N196="základní",J196,0)</f>
        <v>0</v>
      </c>
      <c r="BF196" s="221">
        <f>IF(N196="snížená",J196,0)</f>
        <v>0</v>
      </c>
      <c r="BG196" s="221">
        <f>IF(N196="zákl. přenesená",J196,0)</f>
        <v>0</v>
      </c>
      <c r="BH196" s="221">
        <f>IF(N196="sníž. přenesená",J196,0)</f>
        <v>0</v>
      </c>
      <c r="BI196" s="221">
        <f>IF(N196="nulová",J196,0)</f>
        <v>0</v>
      </c>
      <c r="BJ196" s="18" t="s">
        <v>81</v>
      </c>
      <c r="BK196" s="221">
        <f>ROUND(I196*H196,2)</f>
        <v>0</v>
      </c>
      <c r="BL196" s="18" t="s">
        <v>223</v>
      </c>
      <c r="BM196" s="220" t="s">
        <v>378</v>
      </c>
    </row>
    <row r="197" spans="1:65" s="14" customFormat="1">
      <c r="B197" s="233"/>
      <c r="C197" s="234"/>
      <c r="D197" s="224" t="s">
        <v>180</v>
      </c>
      <c r="E197" s="235" t="s">
        <v>1</v>
      </c>
      <c r="F197" s="236" t="s">
        <v>1127</v>
      </c>
      <c r="G197" s="234"/>
      <c r="H197" s="237">
        <v>10</v>
      </c>
      <c r="I197" s="238"/>
      <c r="J197" s="234"/>
      <c r="K197" s="234"/>
      <c r="L197" s="239"/>
      <c r="M197" s="240"/>
      <c r="N197" s="241"/>
      <c r="O197" s="241"/>
      <c r="P197" s="241"/>
      <c r="Q197" s="241"/>
      <c r="R197" s="241"/>
      <c r="S197" s="241"/>
      <c r="T197" s="242"/>
      <c r="AT197" s="243" t="s">
        <v>180</v>
      </c>
      <c r="AU197" s="243" t="s">
        <v>81</v>
      </c>
      <c r="AV197" s="14" t="s">
        <v>83</v>
      </c>
      <c r="AW197" s="14" t="s">
        <v>30</v>
      </c>
      <c r="AX197" s="14" t="s">
        <v>73</v>
      </c>
      <c r="AY197" s="243" t="s">
        <v>172</v>
      </c>
    </row>
    <row r="198" spans="1:65" s="15" customFormat="1">
      <c r="B198" s="244"/>
      <c r="C198" s="245"/>
      <c r="D198" s="224" t="s">
        <v>180</v>
      </c>
      <c r="E198" s="246" t="s">
        <v>1</v>
      </c>
      <c r="F198" s="247" t="s">
        <v>186</v>
      </c>
      <c r="G198" s="245"/>
      <c r="H198" s="248">
        <v>10</v>
      </c>
      <c r="I198" s="249"/>
      <c r="J198" s="245"/>
      <c r="K198" s="245"/>
      <c r="L198" s="250"/>
      <c r="M198" s="251"/>
      <c r="N198" s="252"/>
      <c r="O198" s="252"/>
      <c r="P198" s="252"/>
      <c r="Q198" s="252"/>
      <c r="R198" s="252"/>
      <c r="S198" s="252"/>
      <c r="T198" s="253"/>
      <c r="AT198" s="254" t="s">
        <v>180</v>
      </c>
      <c r="AU198" s="254" t="s">
        <v>81</v>
      </c>
      <c r="AV198" s="15" t="s">
        <v>179</v>
      </c>
      <c r="AW198" s="15" t="s">
        <v>30</v>
      </c>
      <c r="AX198" s="15" t="s">
        <v>81</v>
      </c>
      <c r="AY198" s="254" t="s">
        <v>172</v>
      </c>
    </row>
    <row r="199" spans="1:65" s="2" customFormat="1" ht="33" customHeight="1">
      <c r="A199" s="35"/>
      <c r="B199" s="36"/>
      <c r="C199" s="209" t="s">
        <v>241</v>
      </c>
      <c r="D199" s="209" t="s">
        <v>174</v>
      </c>
      <c r="E199" s="210" t="s">
        <v>1137</v>
      </c>
      <c r="F199" s="211" t="s">
        <v>1138</v>
      </c>
      <c r="G199" s="212" t="s">
        <v>195</v>
      </c>
      <c r="H199" s="213">
        <v>5</v>
      </c>
      <c r="I199" s="214"/>
      <c r="J199" s="215">
        <f>ROUND(I199*H199,2)</f>
        <v>0</v>
      </c>
      <c r="K199" s="211" t="s">
        <v>1</v>
      </c>
      <c r="L199" s="40"/>
      <c r="M199" s="216" t="s">
        <v>1</v>
      </c>
      <c r="N199" s="217" t="s">
        <v>38</v>
      </c>
      <c r="O199" s="72"/>
      <c r="P199" s="218">
        <f>O199*H199</f>
        <v>0</v>
      </c>
      <c r="Q199" s="218">
        <v>0</v>
      </c>
      <c r="R199" s="218">
        <f>Q199*H199</f>
        <v>0</v>
      </c>
      <c r="S199" s="218">
        <v>0</v>
      </c>
      <c r="T199" s="219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0" t="s">
        <v>223</v>
      </c>
      <c r="AT199" s="220" t="s">
        <v>174</v>
      </c>
      <c r="AU199" s="220" t="s">
        <v>81</v>
      </c>
      <c r="AY199" s="18" t="s">
        <v>172</v>
      </c>
      <c r="BE199" s="221">
        <f>IF(N199="základní",J199,0)</f>
        <v>0</v>
      </c>
      <c r="BF199" s="221">
        <f>IF(N199="snížená",J199,0)</f>
        <v>0</v>
      </c>
      <c r="BG199" s="221">
        <f>IF(N199="zákl. přenesená",J199,0)</f>
        <v>0</v>
      </c>
      <c r="BH199" s="221">
        <f>IF(N199="sníž. přenesená",J199,0)</f>
        <v>0</v>
      </c>
      <c r="BI199" s="221">
        <f>IF(N199="nulová",J199,0)</f>
        <v>0</v>
      </c>
      <c r="BJ199" s="18" t="s">
        <v>81</v>
      </c>
      <c r="BK199" s="221">
        <f>ROUND(I199*H199,2)</f>
        <v>0</v>
      </c>
      <c r="BL199" s="18" t="s">
        <v>223</v>
      </c>
      <c r="BM199" s="220" t="s">
        <v>279</v>
      </c>
    </row>
    <row r="200" spans="1:65" s="14" customFormat="1">
      <c r="B200" s="233"/>
      <c r="C200" s="234"/>
      <c r="D200" s="224" t="s">
        <v>180</v>
      </c>
      <c r="E200" s="235" t="s">
        <v>1</v>
      </c>
      <c r="F200" s="236" t="s">
        <v>1139</v>
      </c>
      <c r="G200" s="234"/>
      <c r="H200" s="237">
        <v>5</v>
      </c>
      <c r="I200" s="238"/>
      <c r="J200" s="234"/>
      <c r="K200" s="234"/>
      <c r="L200" s="239"/>
      <c r="M200" s="240"/>
      <c r="N200" s="241"/>
      <c r="O200" s="241"/>
      <c r="P200" s="241"/>
      <c r="Q200" s="241"/>
      <c r="R200" s="241"/>
      <c r="S200" s="241"/>
      <c r="T200" s="242"/>
      <c r="AT200" s="243" t="s">
        <v>180</v>
      </c>
      <c r="AU200" s="243" t="s">
        <v>81</v>
      </c>
      <c r="AV200" s="14" t="s">
        <v>83</v>
      </c>
      <c r="AW200" s="14" t="s">
        <v>30</v>
      </c>
      <c r="AX200" s="14" t="s">
        <v>73</v>
      </c>
      <c r="AY200" s="243" t="s">
        <v>172</v>
      </c>
    </row>
    <row r="201" spans="1:65" s="15" customFormat="1">
      <c r="B201" s="244"/>
      <c r="C201" s="245"/>
      <c r="D201" s="224" t="s">
        <v>180</v>
      </c>
      <c r="E201" s="246" t="s">
        <v>1</v>
      </c>
      <c r="F201" s="247" t="s">
        <v>186</v>
      </c>
      <c r="G201" s="245"/>
      <c r="H201" s="248">
        <v>5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AT201" s="254" t="s">
        <v>180</v>
      </c>
      <c r="AU201" s="254" t="s">
        <v>81</v>
      </c>
      <c r="AV201" s="15" t="s">
        <v>179</v>
      </c>
      <c r="AW201" s="15" t="s">
        <v>30</v>
      </c>
      <c r="AX201" s="15" t="s">
        <v>81</v>
      </c>
      <c r="AY201" s="254" t="s">
        <v>172</v>
      </c>
    </row>
    <row r="202" spans="1:65" s="2" customFormat="1" ht="33" customHeight="1">
      <c r="A202" s="35"/>
      <c r="B202" s="36"/>
      <c r="C202" s="209" t="s">
        <v>286</v>
      </c>
      <c r="D202" s="209" t="s">
        <v>174</v>
      </c>
      <c r="E202" s="210" t="s">
        <v>1140</v>
      </c>
      <c r="F202" s="211" t="s">
        <v>1141</v>
      </c>
      <c r="G202" s="212" t="s">
        <v>195</v>
      </c>
      <c r="H202" s="213">
        <v>10</v>
      </c>
      <c r="I202" s="214"/>
      <c r="J202" s="215">
        <f>ROUND(I202*H202,2)</f>
        <v>0</v>
      </c>
      <c r="K202" s="211" t="s">
        <v>1</v>
      </c>
      <c r="L202" s="40"/>
      <c r="M202" s="216" t="s">
        <v>1</v>
      </c>
      <c r="N202" s="217" t="s">
        <v>38</v>
      </c>
      <c r="O202" s="72"/>
      <c r="P202" s="218">
        <f>O202*H202</f>
        <v>0</v>
      </c>
      <c r="Q202" s="218">
        <v>0</v>
      </c>
      <c r="R202" s="218">
        <f>Q202*H202</f>
        <v>0</v>
      </c>
      <c r="S202" s="218">
        <v>0</v>
      </c>
      <c r="T202" s="219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0" t="s">
        <v>223</v>
      </c>
      <c r="AT202" s="220" t="s">
        <v>174</v>
      </c>
      <c r="AU202" s="220" t="s">
        <v>81</v>
      </c>
      <c r="AY202" s="18" t="s">
        <v>172</v>
      </c>
      <c r="BE202" s="221">
        <f>IF(N202="základní",J202,0)</f>
        <v>0</v>
      </c>
      <c r="BF202" s="221">
        <f>IF(N202="snížená",J202,0)</f>
        <v>0</v>
      </c>
      <c r="BG202" s="221">
        <f>IF(N202="zákl. přenesená",J202,0)</f>
        <v>0</v>
      </c>
      <c r="BH202" s="221">
        <f>IF(N202="sníž. přenesená",J202,0)</f>
        <v>0</v>
      </c>
      <c r="BI202" s="221">
        <f>IF(N202="nulová",J202,0)</f>
        <v>0</v>
      </c>
      <c r="BJ202" s="18" t="s">
        <v>81</v>
      </c>
      <c r="BK202" s="221">
        <f>ROUND(I202*H202,2)</f>
        <v>0</v>
      </c>
      <c r="BL202" s="18" t="s">
        <v>223</v>
      </c>
      <c r="BM202" s="220" t="s">
        <v>284</v>
      </c>
    </row>
    <row r="203" spans="1:65" s="14" customFormat="1">
      <c r="B203" s="233"/>
      <c r="C203" s="234"/>
      <c r="D203" s="224" t="s">
        <v>180</v>
      </c>
      <c r="E203" s="235" t="s">
        <v>1</v>
      </c>
      <c r="F203" s="236" t="s">
        <v>1127</v>
      </c>
      <c r="G203" s="234"/>
      <c r="H203" s="237">
        <v>10</v>
      </c>
      <c r="I203" s="238"/>
      <c r="J203" s="234"/>
      <c r="K203" s="234"/>
      <c r="L203" s="239"/>
      <c r="M203" s="240"/>
      <c r="N203" s="241"/>
      <c r="O203" s="241"/>
      <c r="P203" s="241"/>
      <c r="Q203" s="241"/>
      <c r="R203" s="241"/>
      <c r="S203" s="241"/>
      <c r="T203" s="242"/>
      <c r="AT203" s="243" t="s">
        <v>180</v>
      </c>
      <c r="AU203" s="243" t="s">
        <v>81</v>
      </c>
      <c r="AV203" s="14" t="s">
        <v>83</v>
      </c>
      <c r="AW203" s="14" t="s">
        <v>30</v>
      </c>
      <c r="AX203" s="14" t="s">
        <v>73</v>
      </c>
      <c r="AY203" s="243" t="s">
        <v>172</v>
      </c>
    </row>
    <row r="204" spans="1:65" s="15" customFormat="1">
      <c r="B204" s="244"/>
      <c r="C204" s="245"/>
      <c r="D204" s="224" t="s">
        <v>180</v>
      </c>
      <c r="E204" s="246" t="s">
        <v>1</v>
      </c>
      <c r="F204" s="247" t="s">
        <v>186</v>
      </c>
      <c r="G204" s="245"/>
      <c r="H204" s="248">
        <v>10</v>
      </c>
      <c r="I204" s="249"/>
      <c r="J204" s="245"/>
      <c r="K204" s="245"/>
      <c r="L204" s="250"/>
      <c r="M204" s="251"/>
      <c r="N204" s="252"/>
      <c r="O204" s="252"/>
      <c r="P204" s="252"/>
      <c r="Q204" s="252"/>
      <c r="R204" s="252"/>
      <c r="S204" s="252"/>
      <c r="T204" s="253"/>
      <c r="AT204" s="254" t="s">
        <v>180</v>
      </c>
      <c r="AU204" s="254" t="s">
        <v>81</v>
      </c>
      <c r="AV204" s="15" t="s">
        <v>179</v>
      </c>
      <c r="AW204" s="15" t="s">
        <v>30</v>
      </c>
      <c r="AX204" s="15" t="s">
        <v>81</v>
      </c>
      <c r="AY204" s="254" t="s">
        <v>172</v>
      </c>
    </row>
    <row r="205" spans="1:65" s="2" customFormat="1" ht="21.75" customHeight="1">
      <c r="A205" s="35"/>
      <c r="B205" s="36"/>
      <c r="C205" s="209" t="s">
        <v>249</v>
      </c>
      <c r="D205" s="209" t="s">
        <v>174</v>
      </c>
      <c r="E205" s="210" t="s">
        <v>1142</v>
      </c>
      <c r="F205" s="211" t="s">
        <v>1143</v>
      </c>
      <c r="G205" s="212" t="s">
        <v>531</v>
      </c>
      <c r="H205" s="213">
        <v>1</v>
      </c>
      <c r="I205" s="214"/>
      <c r="J205" s="215">
        <f>ROUND(I205*H205,2)</f>
        <v>0</v>
      </c>
      <c r="K205" s="211" t="s">
        <v>1</v>
      </c>
      <c r="L205" s="40"/>
      <c r="M205" s="216" t="s">
        <v>1</v>
      </c>
      <c r="N205" s="217" t="s">
        <v>38</v>
      </c>
      <c r="O205" s="72"/>
      <c r="P205" s="218">
        <f>O205*H205</f>
        <v>0</v>
      </c>
      <c r="Q205" s="218">
        <v>0</v>
      </c>
      <c r="R205" s="218">
        <f>Q205*H205</f>
        <v>0</v>
      </c>
      <c r="S205" s="218">
        <v>0</v>
      </c>
      <c r="T205" s="219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0" t="s">
        <v>223</v>
      </c>
      <c r="AT205" s="220" t="s">
        <v>174</v>
      </c>
      <c r="AU205" s="220" t="s">
        <v>81</v>
      </c>
      <c r="AY205" s="18" t="s">
        <v>172</v>
      </c>
      <c r="BE205" s="221">
        <f>IF(N205="základní",J205,0)</f>
        <v>0</v>
      </c>
      <c r="BF205" s="221">
        <f>IF(N205="snížená",J205,0)</f>
        <v>0</v>
      </c>
      <c r="BG205" s="221">
        <f>IF(N205="zákl. přenesená",J205,0)</f>
        <v>0</v>
      </c>
      <c r="BH205" s="221">
        <f>IF(N205="sníž. přenesená",J205,0)</f>
        <v>0</v>
      </c>
      <c r="BI205" s="221">
        <f>IF(N205="nulová",J205,0)</f>
        <v>0</v>
      </c>
      <c r="BJ205" s="18" t="s">
        <v>81</v>
      </c>
      <c r="BK205" s="221">
        <f>ROUND(I205*H205,2)</f>
        <v>0</v>
      </c>
      <c r="BL205" s="18" t="s">
        <v>223</v>
      </c>
      <c r="BM205" s="220" t="s">
        <v>289</v>
      </c>
    </row>
    <row r="206" spans="1:65" s="14" customFormat="1">
      <c r="B206" s="233"/>
      <c r="C206" s="234"/>
      <c r="D206" s="224" t="s">
        <v>180</v>
      </c>
      <c r="E206" s="235" t="s">
        <v>1</v>
      </c>
      <c r="F206" s="236" t="s">
        <v>1144</v>
      </c>
      <c r="G206" s="234"/>
      <c r="H206" s="237">
        <v>1</v>
      </c>
      <c r="I206" s="238"/>
      <c r="J206" s="234"/>
      <c r="K206" s="234"/>
      <c r="L206" s="239"/>
      <c r="M206" s="240"/>
      <c r="N206" s="241"/>
      <c r="O206" s="241"/>
      <c r="P206" s="241"/>
      <c r="Q206" s="241"/>
      <c r="R206" s="241"/>
      <c r="S206" s="241"/>
      <c r="T206" s="242"/>
      <c r="AT206" s="243" t="s">
        <v>180</v>
      </c>
      <c r="AU206" s="243" t="s">
        <v>81</v>
      </c>
      <c r="AV206" s="14" t="s">
        <v>83</v>
      </c>
      <c r="AW206" s="14" t="s">
        <v>30</v>
      </c>
      <c r="AX206" s="14" t="s">
        <v>73</v>
      </c>
      <c r="AY206" s="243" t="s">
        <v>172</v>
      </c>
    </row>
    <row r="207" spans="1:65" s="15" customFormat="1">
      <c r="B207" s="244"/>
      <c r="C207" s="245"/>
      <c r="D207" s="224" t="s">
        <v>180</v>
      </c>
      <c r="E207" s="246" t="s">
        <v>1</v>
      </c>
      <c r="F207" s="247" t="s">
        <v>186</v>
      </c>
      <c r="G207" s="245"/>
      <c r="H207" s="248">
        <v>1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AT207" s="254" t="s">
        <v>180</v>
      </c>
      <c r="AU207" s="254" t="s">
        <v>81</v>
      </c>
      <c r="AV207" s="15" t="s">
        <v>179</v>
      </c>
      <c r="AW207" s="15" t="s">
        <v>30</v>
      </c>
      <c r="AX207" s="15" t="s">
        <v>81</v>
      </c>
      <c r="AY207" s="254" t="s">
        <v>172</v>
      </c>
    </row>
    <row r="208" spans="1:65" s="2" customFormat="1" ht="21.75" customHeight="1">
      <c r="A208" s="35"/>
      <c r="B208" s="36"/>
      <c r="C208" s="209" t="s">
        <v>294</v>
      </c>
      <c r="D208" s="209" t="s">
        <v>174</v>
      </c>
      <c r="E208" s="210" t="s">
        <v>1145</v>
      </c>
      <c r="F208" s="211" t="s">
        <v>1146</v>
      </c>
      <c r="G208" s="212" t="s">
        <v>1121</v>
      </c>
      <c r="H208" s="213">
        <v>2</v>
      </c>
      <c r="I208" s="214"/>
      <c r="J208" s="215">
        <f>ROUND(I208*H208,2)</f>
        <v>0</v>
      </c>
      <c r="K208" s="211" t="s">
        <v>1</v>
      </c>
      <c r="L208" s="40"/>
      <c r="M208" s="216" t="s">
        <v>1</v>
      </c>
      <c r="N208" s="217" t="s">
        <v>38</v>
      </c>
      <c r="O208" s="72"/>
      <c r="P208" s="218">
        <f>O208*H208</f>
        <v>0</v>
      </c>
      <c r="Q208" s="218">
        <v>0</v>
      </c>
      <c r="R208" s="218">
        <f>Q208*H208</f>
        <v>0</v>
      </c>
      <c r="S208" s="218">
        <v>0</v>
      </c>
      <c r="T208" s="219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0" t="s">
        <v>223</v>
      </c>
      <c r="AT208" s="220" t="s">
        <v>174</v>
      </c>
      <c r="AU208" s="220" t="s">
        <v>81</v>
      </c>
      <c r="AY208" s="18" t="s">
        <v>172</v>
      </c>
      <c r="BE208" s="221">
        <f>IF(N208="základní",J208,0)</f>
        <v>0</v>
      </c>
      <c r="BF208" s="221">
        <f>IF(N208="snížená",J208,0)</f>
        <v>0</v>
      </c>
      <c r="BG208" s="221">
        <f>IF(N208="zákl. přenesená",J208,0)</f>
        <v>0</v>
      </c>
      <c r="BH208" s="221">
        <f>IF(N208="sníž. přenesená",J208,0)</f>
        <v>0</v>
      </c>
      <c r="BI208" s="221">
        <f>IF(N208="nulová",J208,0)</f>
        <v>0</v>
      </c>
      <c r="BJ208" s="18" t="s">
        <v>81</v>
      </c>
      <c r="BK208" s="221">
        <f>ROUND(I208*H208,2)</f>
        <v>0</v>
      </c>
      <c r="BL208" s="18" t="s">
        <v>223</v>
      </c>
      <c r="BM208" s="220" t="s">
        <v>293</v>
      </c>
    </row>
    <row r="209" spans="1:65" s="14" customFormat="1">
      <c r="B209" s="233"/>
      <c r="C209" s="234"/>
      <c r="D209" s="224" t="s">
        <v>180</v>
      </c>
      <c r="E209" s="235" t="s">
        <v>1</v>
      </c>
      <c r="F209" s="236" t="s">
        <v>1147</v>
      </c>
      <c r="G209" s="234"/>
      <c r="H209" s="237">
        <v>2</v>
      </c>
      <c r="I209" s="238"/>
      <c r="J209" s="234"/>
      <c r="K209" s="234"/>
      <c r="L209" s="239"/>
      <c r="M209" s="240"/>
      <c r="N209" s="241"/>
      <c r="O209" s="241"/>
      <c r="P209" s="241"/>
      <c r="Q209" s="241"/>
      <c r="R209" s="241"/>
      <c r="S209" s="241"/>
      <c r="T209" s="242"/>
      <c r="AT209" s="243" t="s">
        <v>180</v>
      </c>
      <c r="AU209" s="243" t="s">
        <v>81</v>
      </c>
      <c r="AV209" s="14" t="s">
        <v>83</v>
      </c>
      <c r="AW209" s="14" t="s">
        <v>30</v>
      </c>
      <c r="AX209" s="14" t="s">
        <v>73</v>
      </c>
      <c r="AY209" s="243" t="s">
        <v>172</v>
      </c>
    </row>
    <row r="210" spans="1:65" s="15" customFormat="1">
      <c r="B210" s="244"/>
      <c r="C210" s="245"/>
      <c r="D210" s="224" t="s">
        <v>180</v>
      </c>
      <c r="E210" s="246" t="s">
        <v>1</v>
      </c>
      <c r="F210" s="247" t="s">
        <v>186</v>
      </c>
      <c r="G210" s="245"/>
      <c r="H210" s="248">
        <v>2</v>
      </c>
      <c r="I210" s="249"/>
      <c r="J210" s="245"/>
      <c r="K210" s="245"/>
      <c r="L210" s="250"/>
      <c r="M210" s="251"/>
      <c r="N210" s="252"/>
      <c r="O210" s="252"/>
      <c r="P210" s="252"/>
      <c r="Q210" s="252"/>
      <c r="R210" s="252"/>
      <c r="S210" s="252"/>
      <c r="T210" s="253"/>
      <c r="AT210" s="254" t="s">
        <v>180</v>
      </c>
      <c r="AU210" s="254" t="s">
        <v>81</v>
      </c>
      <c r="AV210" s="15" t="s">
        <v>179</v>
      </c>
      <c r="AW210" s="15" t="s">
        <v>30</v>
      </c>
      <c r="AX210" s="15" t="s">
        <v>81</v>
      </c>
      <c r="AY210" s="254" t="s">
        <v>172</v>
      </c>
    </row>
    <row r="211" spans="1:65" s="2" customFormat="1" ht="16.5" customHeight="1">
      <c r="A211" s="35"/>
      <c r="B211" s="36"/>
      <c r="C211" s="209" t="s">
        <v>246</v>
      </c>
      <c r="D211" s="209" t="s">
        <v>174</v>
      </c>
      <c r="E211" s="210" t="s">
        <v>1148</v>
      </c>
      <c r="F211" s="211" t="s">
        <v>1149</v>
      </c>
      <c r="G211" s="212" t="s">
        <v>195</v>
      </c>
      <c r="H211" s="213">
        <v>12</v>
      </c>
      <c r="I211" s="214"/>
      <c r="J211" s="215">
        <f>ROUND(I211*H211,2)</f>
        <v>0</v>
      </c>
      <c r="K211" s="211" t="s">
        <v>1</v>
      </c>
      <c r="L211" s="40"/>
      <c r="M211" s="216" t="s">
        <v>1</v>
      </c>
      <c r="N211" s="217" t="s">
        <v>38</v>
      </c>
      <c r="O211" s="72"/>
      <c r="P211" s="218">
        <f>O211*H211</f>
        <v>0</v>
      </c>
      <c r="Q211" s="218">
        <v>0</v>
      </c>
      <c r="R211" s="218">
        <f>Q211*H211</f>
        <v>0</v>
      </c>
      <c r="S211" s="218">
        <v>0</v>
      </c>
      <c r="T211" s="219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0" t="s">
        <v>223</v>
      </c>
      <c r="AT211" s="220" t="s">
        <v>174</v>
      </c>
      <c r="AU211" s="220" t="s">
        <v>81</v>
      </c>
      <c r="AY211" s="18" t="s">
        <v>172</v>
      </c>
      <c r="BE211" s="221">
        <f>IF(N211="základní",J211,0)</f>
        <v>0</v>
      </c>
      <c r="BF211" s="221">
        <f>IF(N211="snížená",J211,0)</f>
        <v>0</v>
      </c>
      <c r="BG211" s="221">
        <f>IF(N211="zákl. přenesená",J211,0)</f>
        <v>0</v>
      </c>
      <c r="BH211" s="221">
        <f>IF(N211="sníž. přenesená",J211,0)</f>
        <v>0</v>
      </c>
      <c r="BI211" s="221">
        <f>IF(N211="nulová",J211,0)</f>
        <v>0</v>
      </c>
      <c r="BJ211" s="18" t="s">
        <v>81</v>
      </c>
      <c r="BK211" s="221">
        <f>ROUND(I211*H211,2)</f>
        <v>0</v>
      </c>
      <c r="BL211" s="18" t="s">
        <v>223</v>
      </c>
      <c r="BM211" s="220" t="s">
        <v>297</v>
      </c>
    </row>
    <row r="212" spans="1:65" s="14" customFormat="1">
      <c r="B212" s="233"/>
      <c r="C212" s="234"/>
      <c r="D212" s="224" t="s">
        <v>180</v>
      </c>
      <c r="E212" s="235" t="s">
        <v>1</v>
      </c>
      <c r="F212" s="236" t="s">
        <v>1150</v>
      </c>
      <c r="G212" s="234"/>
      <c r="H212" s="237">
        <v>12</v>
      </c>
      <c r="I212" s="238"/>
      <c r="J212" s="234"/>
      <c r="K212" s="234"/>
      <c r="L212" s="239"/>
      <c r="M212" s="240"/>
      <c r="N212" s="241"/>
      <c r="O212" s="241"/>
      <c r="P212" s="241"/>
      <c r="Q212" s="241"/>
      <c r="R212" s="241"/>
      <c r="S212" s="241"/>
      <c r="T212" s="242"/>
      <c r="AT212" s="243" t="s">
        <v>180</v>
      </c>
      <c r="AU212" s="243" t="s">
        <v>81</v>
      </c>
      <c r="AV212" s="14" t="s">
        <v>83</v>
      </c>
      <c r="AW212" s="14" t="s">
        <v>30</v>
      </c>
      <c r="AX212" s="14" t="s">
        <v>73</v>
      </c>
      <c r="AY212" s="243" t="s">
        <v>172</v>
      </c>
    </row>
    <row r="213" spans="1:65" s="15" customFormat="1">
      <c r="B213" s="244"/>
      <c r="C213" s="245"/>
      <c r="D213" s="224" t="s">
        <v>180</v>
      </c>
      <c r="E213" s="246" t="s">
        <v>1</v>
      </c>
      <c r="F213" s="247" t="s">
        <v>186</v>
      </c>
      <c r="G213" s="245"/>
      <c r="H213" s="248">
        <v>12</v>
      </c>
      <c r="I213" s="249"/>
      <c r="J213" s="245"/>
      <c r="K213" s="245"/>
      <c r="L213" s="250"/>
      <c r="M213" s="251"/>
      <c r="N213" s="252"/>
      <c r="O213" s="252"/>
      <c r="P213" s="252"/>
      <c r="Q213" s="252"/>
      <c r="R213" s="252"/>
      <c r="S213" s="252"/>
      <c r="T213" s="253"/>
      <c r="AT213" s="254" t="s">
        <v>180</v>
      </c>
      <c r="AU213" s="254" t="s">
        <v>81</v>
      </c>
      <c r="AV213" s="15" t="s">
        <v>179</v>
      </c>
      <c r="AW213" s="15" t="s">
        <v>30</v>
      </c>
      <c r="AX213" s="15" t="s">
        <v>81</v>
      </c>
      <c r="AY213" s="254" t="s">
        <v>172</v>
      </c>
    </row>
    <row r="214" spans="1:65" s="2" customFormat="1" ht="16.5" customHeight="1">
      <c r="A214" s="35"/>
      <c r="B214" s="36"/>
      <c r="C214" s="209" t="s">
        <v>302</v>
      </c>
      <c r="D214" s="209" t="s">
        <v>174</v>
      </c>
      <c r="E214" s="210" t="s">
        <v>1151</v>
      </c>
      <c r="F214" s="211" t="s">
        <v>1152</v>
      </c>
      <c r="G214" s="212" t="s">
        <v>195</v>
      </c>
      <c r="H214" s="213">
        <v>27</v>
      </c>
      <c r="I214" s="214"/>
      <c r="J214" s="215">
        <f>ROUND(I214*H214,2)</f>
        <v>0</v>
      </c>
      <c r="K214" s="211" t="s">
        <v>1</v>
      </c>
      <c r="L214" s="40"/>
      <c r="M214" s="216" t="s">
        <v>1</v>
      </c>
      <c r="N214" s="217" t="s">
        <v>38</v>
      </c>
      <c r="O214" s="72"/>
      <c r="P214" s="218">
        <f>O214*H214</f>
        <v>0</v>
      </c>
      <c r="Q214" s="218">
        <v>0</v>
      </c>
      <c r="R214" s="218">
        <f>Q214*H214</f>
        <v>0</v>
      </c>
      <c r="S214" s="218">
        <v>0</v>
      </c>
      <c r="T214" s="219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0" t="s">
        <v>223</v>
      </c>
      <c r="AT214" s="220" t="s">
        <v>174</v>
      </c>
      <c r="AU214" s="220" t="s">
        <v>81</v>
      </c>
      <c r="AY214" s="18" t="s">
        <v>172</v>
      </c>
      <c r="BE214" s="221">
        <f>IF(N214="základní",J214,0)</f>
        <v>0</v>
      </c>
      <c r="BF214" s="221">
        <f>IF(N214="snížená",J214,0)</f>
        <v>0</v>
      </c>
      <c r="BG214" s="221">
        <f>IF(N214="zákl. přenesená",J214,0)</f>
        <v>0</v>
      </c>
      <c r="BH214" s="221">
        <f>IF(N214="sníž. přenesená",J214,0)</f>
        <v>0</v>
      </c>
      <c r="BI214" s="221">
        <f>IF(N214="nulová",J214,0)</f>
        <v>0</v>
      </c>
      <c r="BJ214" s="18" t="s">
        <v>81</v>
      </c>
      <c r="BK214" s="221">
        <f>ROUND(I214*H214,2)</f>
        <v>0</v>
      </c>
      <c r="BL214" s="18" t="s">
        <v>223</v>
      </c>
      <c r="BM214" s="220" t="s">
        <v>301</v>
      </c>
    </row>
    <row r="215" spans="1:65" s="14" customFormat="1">
      <c r="B215" s="233"/>
      <c r="C215" s="234"/>
      <c r="D215" s="224" t="s">
        <v>180</v>
      </c>
      <c r="E215" s="235" t="s">
        <v>1</v>
      </c>
      <c r="F215" s="236" t="s">
        <v>1153</v>
      </c>
      <c r="G215" s="234"/>
      <c r="H215" s="237">
        <v>27</v>
      </c>
      <c r="I215" s="238"/>
      <c r="J215" s="234"/>
      <c r="K215" s="234"/>
      <c r="L215" s="239"/>
      <c r="M215" s="240"/>
      <c r="N215" s="241"/>
      <c r="O215" s="241"/>
      <c r="P215" s="241"/>
      <c r="Q215" s="241"/>
      <c r="R215" s="241"/>
      <c r="S215" s="241"/>
      <c r="T215" s="242"/>
      <c r="AT215" s="243" t="s">
        <v>180</v>
      </c>
      <c r="AU215" s="243" t="s">
        <v>81</v>
      </c>
      <c r="AV215" s="14" t="s">
        <v>83</v>
      </c>
      <c r="AW215" s="14" t="s">
        <v>30</v>
      </c>
      <c r="AX215" s="14" t="s">
        <v>73</v>
      </c>
      <c r="AY215" s="243" t="s">
        <v>172</v>
      </c>
    </row>
    <row r="216" spans="1:65" s="15" customFormat="1">
      <c r="B216" s="244"/>
      <c r="C216" s="245"/>
      <c r="D216" s="224" t="s">
        <v>180</v>
      </c>
      <c r="E216" s="246" t="s">
        <v>1</v>
      </c>
      <c r="F216" s="247" t="s">
        <v>186</v>
      </c>
      <c r="G216" s="245"/>
      <c r="H216" s="248">
        <v>27</v>
      </c>
      <c r="I216" s="249"/>
      <c r="J216" s="245"/>
      <c r="K216" s="245"/>
      <c r="L216" s="250"/>
      <c r="M216" s="251"/>
      <c r="N216" s="252"/>
      <c r="O216" s="252"/>
      <c r="P216" s="252"/>
      <c r="Q216" s="252"/>
      <c r="R216" s="252"/>
      <c r="S216" s="252"/>
      <c r="T216" s="253"/>
      <c r="AT216" s="254" t="s">
        <v>180</v>
      </c>
      <c r="AU216" s="254" t="s">
        <v>81</v>
      </c>
      <c r="AV216" s="15" t="s">
        <v>179</v>
      </c>
      <c r="AW216" s="15" t="s">
        <v>30</v>
      </c>
      <c r="AX216" s="15" t="s">
        <v>81</v>
      </c>
      <c r="AY216" s="254" t="s">
        <v>172</v>
      </c>
    </row>
    <row r="217" spans="1:65" s="2" customFormat="1" ht="16.5" customHeight="1">
      <c r="A217" s="35"/>
      <c r="B217" s="36"/>
      <c r="C217" s="209" t="s">
        <v>255</v>
      </c>
      <c r="D217" s="209" t="s">
        <v>174</v>
      </c>
      <c r="E217" s="210" t="s">
        <v>1154</v>
      </c>
      <c r="F217" s="211" t="s">
        <v>1155</v>
      </c>
      <c r="G217" s="212" t="s">
        <v>222</v>
      </c>
      <c r="H217" s="213">
        <v>0.15</v>
      </c>
      <c r="I217" s="214"/>
      <c r="J217" s="215">
        <f>ROUND(I217*H217,2)</f>
        <v>0</v>
      </c>
      <c r="K217" s="211" t="s">
        <v>1</v>
      </c>
      <c r="L217" s="40"/>
      <c r="M217" s="216" t="s">
        <v>1</v>
      </c>
      <c r="N217" s="217" t="s">
        <v>38</v>
      </c>
      <c r="O217" s="72"/>
      <c r="P217" s="218">
        <f>O217*H217</f>
        <v>0</v>
      </c>
      <c r="Q217" s="218">
        <v>0</v>
      </c>
      <c r="R217" s="218">
        <f>Q217*H217</f>
        <v>0</v>
      </c>
      <c r="S217" s="218">
        <v>0</v>
      </c>
      <c r="T217" s="219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0" t="s">
        <v>223</v>
      </c>
      <c r="AT217" s="220" t="s">
        <v>174</v>
      </c>
      <c r="AU217" s="220" t="s">
        <v>81</v>
      </c>
      <c r="AY217" s="18" t="s">
        <v>172</v>
      </c>
      <c r="BE217" s="221">
        <f>IF(N217="základní",J217,0)</f>
        <v>0</v>
      </c>
      <c r="BF217" s="221">
        <f>IF(N217="snížená",J217,0)</f>
        <v>0</v>
      </c>
      <c r="BG217" s="221">
        <f>IF(N217="zákl. přenesená",J217,0)</f>
        <v>0</v>
      </c>
      <c r="BH217" s="221">
        <f>IF(N217="sníž. přenesená",J217,0)</f>
        <v>0</v>
      </c>
      <c r="BI217" s="221">
        <f>IF(N217="nulová",J217,0)</f>
        <v>0</v>
      </c>
      <c r="BJ217" s="18" t="s">
        <v>81</v>
      </c>
      <c r="BK217" s="221">
        <f>ROUND(I217*H217,2)</f>
        <v>0</v>
      </c>
      <c r="BL217" s="18" t="s">
        <v>223</v>
      </c>
      <c r="BM217" s="220" t="s">
        <v>305</v>
      </c>
    </row>
    <row r="218" spans="1:65" s="12" customFormat="1" ht="25.9" customHeight="1">
      <c r="B218" s="193"/>
      <c r="C218" s="194"/>
      <c r="D218" s="195" t="s">
        <v>72</v>
      </c>
      <c r="E218" s="196" t="s">
        <v>816</v>
      </c>
      <c r="F218" s="196" t="s">
        <v>1156</v>
      </c>
      <c r="G218" s="194"/>
      <c r="H218" s="194"/>
      <c r="I218" s="197"/>
      <c r="J218" s="198">
        <f>BK218</f>
        <v>0</v>
      </c>
      <c r="K218" s="194"/>
      <c r="L218" s="199"/>
      <c r="M218" s="200"/>
      <c r="N218" s="201"/>
      <c r="O218" s="201"/>
      <c r="P218" s="202">
        <f>SUM(P219:P221)</f>
        <v>0</v>
      </c>
      <c r="Q218" s="201"/>
      <c r="R218" s="202">
        <f>SUM(R219:R221)</f>
        <v>0</v>
      </c>
      <c r="S218" s="201"/>
      <c r="T218" s="203">
        <f>SUM(T219:T221)</f>
        <v>0</v>
      </c>
      <c r="AR218" s="204" t="s">
        <v>83</v>
      </c>
      <c r="AT218" s="205" t="s">
        <v>72</v>
      </c>
      <c r="AU218" s="205" t="s">
        <v>73</v>
      </c>
      <c r="AY218" s="204" t="s">
        <v>172</v>
      </c>
      <c r="BK218" s="206">
        <f>SUM(BK219:BK221)</f>
        <v>0</v>
      </c>
    </row>
    <row r="219" spans="1:65" s="2" customFormat="1" ht="21.75" customHeight="1">
      <c r="A219" s="35"/>
      <c r="B219" s="36"/>
      <c r="C219" s="209" t="s">
        <v>311</v>
      </c>
      <c r="D219" s="209" t="s">
        <v>174</v>
      </c>
      <c r="E219" s="210" t="s">
        <v>1157</v>
      </c>
      <c r="F219" s="211" t="s">
        <v>1158</v>
      </c>
      <c r="G219" s="212" t="s">
        <v>820</v>
      </c>
      <c r="H219" s="213">
        <v>15</v>
      </c>
      <c r="I219" s="214"/>
      <c r="J219" s="215">
        <f>ROUND(I219*H219,2)</f>
        <v>0</v>
      </c>
      <c r="K219" s="211" t="s">
        <v>1</v>
      </c>
      <c r="L219" s="40"/>
      <c r="M219" s="216" t="s">
        <v>1</v>
      </c>
      <c r="N219" s="217" t="s">
        <v>38</v>
      </c>
      <c r="O219" s="72"/>
      <c r="P219" s="218">
        <f>O219*H219</f>
        <v>0</v>
      </c>
      <c r="Q219" s="218">
        <v>0</v>
      </c>
      <c r="R219" s="218">
        <f>Q219*H219</f>
        <v>0</v>
      </c>
      <c r="S219" s="218">
        <v>0</v>
      </c>
      <c r="T219" s="219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0" t="s">
        <v>223</v>
      </c>
      <c r="AT219" s="220" t="s">
        <v>174</v>
      </c>
      <c r="AU219" s="220" t="s">
        <v>81</v>
      </c>
      <c r="AY219" s="18" t="s">
        <v>172</v>
      </c>
      <c r="BE219" s="221">
        <f>IF(N219="základní",J219,0)</f>
        <v>0</v>
      </c>
      <c r="BF219" s="221">
        <f>IF(N219="snížená",J219,0)</f>
        <v>0</v>
      </c>
      <c r="BG219" s="221">
        <f>IF(N219="zákl. přenesená",J219,0)</f>
        <v>0</v>
      </c>
      <c r="BH219" s="221">
        <f>IF(N219="sníž. přenesená",J219,0)</f>
        <v>0</v>
      </c>
      <c r="BI219" s="221">
        <f>IF(N219="nulová",J219,0)</f>
        <v>0</v>
      </c>
      <c r="BJ219" s="18" t="s">
        <v>81</v>
      </c>
      <c r="BK219" s="221">
        <f>ROUND(I219*H219,2)</f>
        <v>0</v>
      </c>
      <c r="BL219" s="18" t="s">
        <v>223</v>
      </c>
      <c r="BM219" s="220" t="s">
        <v>309</v>
      </c>
    </row>
    <row r="220" spans="1:65" s="14" customFormat="1">
      <c r="B220" s="233"/>
      <c r="C220" s="234"/>
      <c r="D220" s="224" t="s">
        <v>180</v>
      </c>
      <c r="E220" s="235" t="s">
        <v>1</v>
      </c>
      <c r="F220" s="236" t="s">
        <v>1159</v>
      </c>
      <c r="G220" s="234"/>
      <c r="H220" s="237">
        <v>15</v>
      </c>
      <c r="I220" s="238"/>
      <c r="J220" s="234"/>
      <c r="K220" s="234"/>
      <c r="L220" s="239"/>
      <c r="M220" s="240"/>
      <c r="N220" s="241"/>
      <c r="O220" s="241"/>
      <c r="P220" s="241"/>
      <c r="Q220" s="241"/>
      <c r="R220" s="241"/>
      <c r="S220" s="241"/>
      <c r="T220" s="242"/>
      <c r="AT220" s="243" t="s">
        <v>180</v>
      </c>
      <c r="AU220" s="243" t="s">
        <v>81</v>
      </c>
      <c r="AV220" s="14" t="s">
        <v>83</v>
      </c>
      <c r="AW220" s="14" t="s">
        <v>30</v>
      </c>
      <c r="AX220" s="14" t="s">
        <v>73</v>
      </c>
      <c r="AY220" s="243" t="s">
        <v>172</v>
      </c>
    </row>
    <row r="221" spans="1:65" s="15" customFormat="1">
      <c r="B221" s="244"/>
      <c r="C221" s="245"/>
      <c r="D221" s="224" t="s">
        <v>180</v>
      </c>
      <c r="E221" s="246" t="s">
        <v>1</v>
      </c>
      <c r="F221" s="247" t="s">
        <v>186</v>
      </c>
      <c r="G221" s="245"/>
      <c r="H221" s="248">
        <v>15</v>
      </c>
      <c r="I221" s="249"/>
      <c r="J221" s="245"/>
      <c r="K221" s="245"/>
      <c r="L221" s="250"/>
      <c r="M221" s="251"/>
      <c r="N221" s="252"/>
      <c r="O221" s="252"/>
      <c r="P221" s="252"/>
      <c r="Q221" s="252"/>
      <c r="R221" s="252"/>
      <c r="S221" s="252"/>
      <c r="T221" s="253"/>
      <c r="AT221" s="254" t="s">
        <v>180</v>
      </c>
      <c r="AU221" s="254" t="s">
        <v>81</v>
      </c>
      <c r="AV221" s="15" t="s">
        <v>179</v>
      </c>
      <c r="AW221" s="15" t="s">
        <v>30</v>
      </c>
      <c r="AX221" s="15" t="s">
        <v>81</v>
      </c>
      <c r="AY221" s="254" t="s">
        <v>172</v>
      </c>
    </row>
    <row r="222" spans="1:65" s="12" customFormat="1" ht="25.9" customHeight="1">
      <c r="B222" s="193"/>
      <c r="C222" s="194"/>
      <c r="D222" s="195" t="s">
        <v>72</v>
      </c>
      <c r="E222" s="196" t="s">
        <v>340</v>
      </c>
      <c r="F222" s="196" t="s">
        <v>1160</v>
      </c>
      <c r="G222" s="194"/>
      <c r="H222" s="194"/>
      <c r="I222" s="197"/>
      <c r="J222" s="198">
        <f>BK222</f>
        <v>0</v>
      </c>
      <c r="K222" s="194"/>
      <c r="L222" s="199"/>
      <c r="M222" s="200"/>
      <c r="N222" s="201"/>
      <c r="O222" s="201"/>
      <c r="P222" s="202">
        <f>SUM(P223:P228)</f>
        <v>0</v>
      </c>
      <c r="Q222" s="201"/>
      <c r="R222" s="202">
        <f>SUM(R223:R228)</f>
        <v>0</v>
      </c>
      <c r="S222" s="201"/>
      <c r="T222" s="203">
        <f>SUM(T223:T228)</f>
        <v>0</v>
      </c>
      <c r="AR222" s="204" t="s">
        <v>81</v>
      </c>
      <c r="AT222" s="205" t="s">
        <v>72</v>
      </c>
      <c r="AU222" s="205" t="s">
        <v>73</v>
      </c>
      <c r="AY222" s="204" t="s">
        <v>172</v>
      </c>
      <c r="BK222" s="206">
        <f>SUM(BK223:BK228)</f>
        <v>0</v>
      </c>
    </row>
    <row r="223" spans="1:65" s="2" customFormat="1" ht="21.75" customHeight="1">
      <c r="A223" s="35"/>
      <c r="B223" s="36"/>
      <c r="C223" s="209" t="s">
        <v>260</v>
      </c>
      <c r="D223" s="209" t="s">
        <v>174</v>
      </c>
      <c r="E223" s="210" t="s">
        <v>1161</v>
      </c>
      <c r="F223" s="211" t="s">
        <v>1162</v>
      </c>
      <c r="G223" s="212" t="s">
        <v>245</v>
      </c>
      <c r="H223" s="213">
        <v>10.513</v>
      </c>
      <c r="I223" s="214"/>
      <c r="J223" s="215">
        <f>ROUND(I223*H223,2)</f>
        <v>0</v>
      </c>
      <c r="K223" s="211" t="s">
        <v>1</v>
      </c>
      <c r="L223" s="40"/>
      <c r="M223" s="216" t="s">
        <v>1</v>
      </c>
      <c r="N223" s="217" t="s">
        <v>38</v>
      </c>
      <c r="O223" s="72"/>
      <c r="P223" s="218">
        <f>O223*H223</f>
        <v>0</v>
      </c>
      <c r="Q223" s="218">
        <v>0</v>
      </c>
      <c r="R223" s="218">
        <f>Q223*H223</f>
        <v>0</v>
      </c>
      <c r="S223" s="218">
        <v>0</v>
      </c>
      <c r="T223" s="219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0" t="s">
        <v>179</v>
      </c>
      <c r="AT223" s="220" t="s">
        <v>174</v>
      </c>
      <c r="AU223" s="220" t="s">
        <v>81</v>
      </c>
      <c r="AY223" s="18" t="s">
        <v>172</v>
      </c>
      <c r="BE223" s="221">
        <f>IF(N223="základní",J223,0)</f>
        <v>0</v>
      </c>
      <c r="BF223" s="221">
        <f>IF(N223="snížená",J223,0)</f>
        <v>0</v>
      </c>
      <c r="BG223" s="221">
        <f>IF(N223="zákl. přenesená",J223,0)</f>
        <v>0</v>
      </c>
      <c r="BH223" s="221">
        <f>IF(N223="sníž. přenesená",J223,0)</f>
        <v>0</v>
      </c>
      <c r="BI223" s="221">
        <f>IF(N223="nulová",J223,0)</f>
        <v>0</v>
      </c>
      <c r="BJ223" s="18" t="s">
        <v>81</v>
      </c>
      <c r="BK223" s="221">
        <f>ROUND(I223*H223,2)</f>
        <v>0</v>
      </c>
      <c r="BL223" s="18" t="s">
        <v>179</v>
      </c>
      <c r="BM223" s="220" t="s">
        <v>314</v>
      </c>
    </row>
    <row r="224" spans="1:65" s="14" customFormat="1">
      <c r="B224" s="233"/>
      <c r="C224" s="234"/>
      <c r="D224" s="224" t="s">
        <v>180</v>
      </c>
      <c r="E224" s="235" t="s">
        <v>1</v>
      </c>
      <c r="F224" s="236" t="s">
        <v>1163</v>
      </c>
      <c r="G224" s="234"/>
      <c r="H224" s="237">
        <v>10.513</v>
      </c>
      <c r="I224" s="238"/>
      <c r="J224" s="234"/>
      <c r="K224" s="234"/>
      <c r="L224" s="239"/>
      <c r="M224" s="240"/>
      <c r="N224" s="241"/>
      <c r="O224" s="241"/>
      <c r="P224" s="241"/>
      <c r="Q224" s="241"/>
      <c r="R224" s="241"/>
      <c r="S224" s="241"/>
      <c r="T224" s="242"/>
      <c r="AT224" s="243" t="s">
        <v>180</v>
      </c>
      <c r="AU224" s="243" t="s">
        <v>81</v>
      </c>
      <c r="AV224" s="14" t="s">
        <v>83</v>
      </c>
      <c r="AW224" s="14" t="s">
        <v>30</v>
      </c>
      <c r="AX224" s="14" t="s">
        <v>73</v>
      </c>
      <c r="AY224" s="243" t="s">
        <v>172</v>
      </c>
    </row>
    <row r="225" spans="1:65" s="15" customFormat="1">
      <c r="B225" s="244"/>
      <c r="C225" s="245"/>
      <c r="D225" s="224" t="s">
        <v>180</v>
      </c>
      <c r="E225" s="246" t="s">
        <v>1</v>
      </c>
      <c r="F225" s="247" t="s">
        <v>186</v>
      </c>
      <c r="G225" s="245"/>
      <c r="H225" s="248">
        <v>10.513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AT225" s="254" t="s">
        <v>180</v>
      </c>
      <c r="AU225" s="254" t="s">
        <v>81</v>
      </c>
      <c r="AV225" s="15" t="s">
        <v>179</v>
      </c>
      <c r="AW225" s="15" t="s">
        <v>30</v>
      </c>
      <c r="AX225" s="15" t="s">
        <v>81</v>
      </c>
      <c r="AY225" s="254" t="s">
        <v>172</v>
      </c>
    </row>
    <row r="226" spans="1:65" s="2" customFormat="1" ht="16.5" customHeight="1">
      <c r="A226" s="35"/>
      <c r="B226" s="36"/>
      <c r="C226" s="209" t="s">
        <v>320</v>
      </c>
      <c r="D226" s="209" t="s">
        <v>174</v>
      </c>
      <c r="E226" s="210" t="s">
        <v>1164</v>
      </c>
      <c r="F226" s="211" t="s">
        <v>1165</v>
      </c>
      <c r="G226" s="212" t="s">
        <v>195</v>
      </c>
      <c r="H226" s="213">
        <v>10</v>
      </c>
      <c r="I226" s="214"/>
      <c r="J226" s="215">
        <f>ROUND(I226*H226,2)</f>
        <v>0</v>
      </c>
      <c r="K226" s="211" t="s">
        <v>1</v>
      </c>
      <c r="L226" s="40"/>
      <c r="M226" s="216" t="s">
        <v>1</v>
      </c>
      <c r="N226" s="217" t="s">
        <v>38</v>
      </c>
      <c r="O226" s="72"/>
      <c r="P226" s="218">
        <f>O226*H226</f>
        <v>0</v>
      </c>
      <c r="Q226" s="218">
        <v>0</v>
      </c>
      <c r="R226" s="218">
        <f>Q226*H226</f>
        <v>0</v>
      </c>
      <c r="S226" s="218">
        <v>0</v>
      </c>
      <c r="T226" s="219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0" t="s">
        <v>179</v>
      </c>
      <c r="AT226" s="220" t="s">
        <v>174</v>
      </c>
      <c r="AU226" s="220" t="s">
        <v>81</v>
      </c>
      <c r="AY226" s="18" t="s">
        <v>172</v>
      </c>
      <c r="BE226" s="221">
        <f>IF(N226="základní",J226,0)</f>
        <v>0</v>
      </c>
      <c r="BF226" s="221">
        <f>IF(N226="snížená",J226,0)</f>
        <v>0</v>
      </c>
      <c r="BG226" s="221">
        <f>IF(N226="zákl. přenesená",J226,0)</f>
        <v>0</v>
      </c>
      <c r="BH226" s="221">
        <f>IF(N226="sníž. přenesená",J226,0)</f>
        <v>0</v>
      </c>
      <c r="BI226" s="221">
        <f>IF(N226="nulová",J226,0)</f>
        <v>0</v>
      </c>
      <c r="BJ226" s="18" t="s">
        <v>81</v>
      </c>
      <c r="BK226" s="221">
        <f>ROUND(I226*H226,2)</f>
        <v>0</v>
      </c>
      <c r="BL226" s="18" t="s">
        <v>179</v>
      </c>
      <c r="BM226" s="220" t="s">
        <v>318</v>
      </c>
    </row>
    <row r="227" spans="1:65" s="14" customFormat="1">
      <c r="B227" s="233"/>
      <c r="C227" s="234"/>
      <c r="D227" s="224" t="s">
        <v>180</v>
      </c>
      <c r="E227" s="235" t="s">
        <v>1</v>
      </c>
      <c r="F227" s="236" t="s">
        <v>1166</v>
      </c>
      <c r="G227" s="234"/>
      <c r="H227" s="237">
        <v>10</v>
      </c>
      <c r="I227" s="238"/>
      <c r="J227" s="234"/>
      <c r="K227" s="234"/>
      <c r="L227" s="239"/>
      <c r="M227" s="240"/>
      <c r="N227" s="241"/>
      <c r="O227" s="241"/>
      <c r="P227" s="241"/>
      <c r="Q227" s="241"/>
      <c r="R227" s="241"/>
      <c r="S227" s="241"/>
      <c r="T227" s="242"/>
      <c r="AT227" s="243" t="s">
        <v>180</v>
      </c>
      <c r="AU227" s="243" t="s">
        <v>81</v>
      </c>
      <c r="AV227" s="14" t="s">
        <v>83</v>
      </c>
      <c r="AW227" s="14" t="s">
        <v>30</v>
      </c>
      <c r="AX227" s="14" t="s">
        <v>73</v>
      </c>
      <c r="AY227" s="243" t="s">
        <v>172</v>
      </c>
    </row>
    <row r="228" spans="1:65" s="15" customFormat="1">
      <c r="B228" s="244"/>
      <c r="C228" s="245"/>
      <c r="D228" s="224" t="s">
        <v>180</v>
      </c>
      <c r="E228" s="246" t="s">
        <v>1</v>
      </c>
      <c r="F228" s="247" t="s">
        <v>186</v>
      </c>
      <c r="G228" s="245"/>
      <c r="H228" s="248">
        <v>10</v>
      </c>
      <c r="I228" s="249"/>
      <c r="J228" s="245"/>
      <c r="K228" s="245"/>
      <c r="L228" s="250"/>
      <c r="M228" s="251"/>
      <c r="N228" s="252"/>
      <c r="O228" s="252"/>
      <c r="P228" s="252"/>
      <c r="Q228" s="252"/>
      <c r="R228" s="252"/>
      <c r="S228" s="252"/>
      <c r="T228" s="253"/>
      <c r="AT228" s="254" t="s">
        <v>180</v>
      </c>
      <c r="AU228" s="254" t="s">
        <v>81</v>
      </c>
      <c r="AV228" s="15" t="s">
        <v>179</v>
      </c>
      <c r="AW228" s="15" t="s">
        <v>30</v>
      </c>
      <c r="AX228" s="15" t="s">
        <v>81</v>
      </c>
      <c r="AY228" s="254" t="s">
        <v>172</v>
      </c>
    </row>
    <row r="229" spans="1:65" s="12" customFormat="1" ht="25.9" customHeight="1">
      <c r="B229" s="193"/>
      <c r="C229" s="194"/>
      <c r="D229" s="195" t="s">
        <v>72</v>
      </c>
      <c r="E229" s="196" t="s">
        <v>357</v>
      </c>
      <c r="F229" s="196" t="s">
        <v>1167</v>
      </c>
      <c r="G229" s="194"/>
      <c r="H229" s="194"/>
      <c r="I229" s="197"/>
      <c r="J229" s="198">
        <f>BK229</f>
        <v>0</v>
      </c>
      <c r="K229" s="194"/>
      <c r="L229" s="199"/>
      <c r="M229" s="200"/>
      <c r="N229" s="201"/>
      <c r="O229" s="201"/>
      <c r="P229" s="202">
        <f>SUM(P230:P232)</f>
        <v>0</v>
      </c>
      <c r="Q229" s="201"/>
      <c r="R229" s="202">
        <f>SUM(R230:R232)</f>
        <v>0</v>
      </c>
      <c r="S229" s="201"/>
      <c r="T229" s="203">
        <f>SUM(T230:T232)</f>
        <v>0</v>
      </c>
      <c r="AR229" s="204" t="s">
        <v>81</v>
      </c>
      <c r="AT229" s="205" t="s">
        <v>72</v>
      </c>
      <c r="AU229" s="205" t="s">
        <v>73</v>
      </c>
      <c r="AY229" s="204" t="s">
        <v>172</v>
      </c>
      <c r="BK229" s="206">
        <f>SUM(BK230:BK232)</f>
        <v>0</v>
      </c>
    </row>
    <row r="230" spans="1:65" s="2" customFormat="1" ht="16.5" customHeight="1">
      <c r="A230" s="35"/>
      <c r="B230" s="36"/>
      <c r="C230" s="209" t="s">
        <v>264</v>
      </c>
      <c r="D230" s="209" t="s">
        <v>174</v>
      </c>
      <c r="E230" s="210" t="s">
        <v>1168</v>
      </c>
      <c r="F230" s="211" t="s">
        <v>1169</v>
      </c>
      <c r="G230" s="212" t="s">
        <v>177</v>
      </c>
      <c r="H230" s="213">
        <v>7.4999999999999997E-2</v>
      </c>
      <c r="I230" s="214"/>
      <c r="J230" s="215">
        <f>ROUND(I230*H230,2)</f>
        <v>0</v>
      </c>
      <c r="K230" s="211" t="s">
        <v>1</v>
      </c>
      <c r="L230" s="40"/>
      <c r="M230" s="216" t="s">
        <v>1</v>
      </c>
      <c r="N230" s="217" t="s">
        <v>38</v>
      </c>
      <c r="O230" s="72"/>
      <c r="P230" s="218">
        <f>O230*H230</f>
        <v>0</v>
      </c>
      <c r="Q230" s="218">
        <v>0</v>
      </c>
      <c r="R230" s="218">
        <f>Q230*H230</f>
        <v>0</v>
      </c>
      <c r="S230" s="218">
        <v>0</v>
      </c>
      <c r="T230" s="219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0" t="s">
        <v>179</v>
      </c>
      <c r="AT230" s="220" t="s">
        <v>174</v>
      </c>
      <c r="AU230" s="220" t="s">
        <v>81</v>
      </c>
      <c r="AY230" s="18" t="s">
        <v>172</v>
      </c>
      <c r="BE230" s="221">
        <f>IF(N230="základní",J230,0)</f>
        <v>0</v>
      </c>
      <c r="BF230" s="221">
        <f>IF(N230="snížená",J230,0)</f>
        <v>0</v>
      </c>
      <c r="BG230" s="221">
        <f>IF(N230="zákl. přenesená",J230,0)</f>
        <v>0</v>
      </c>
      <c r="BH230" s="221">
        <f>IF(N230="sníž. přenesená",J230,0)</f>
        <v>0</v>
      </c>
      <c r="BI230" s="221">
        <f>IF(N230="nulová",J230,0)</f>
        <v>0</v>
      </c>
      <c r="BJ230" s="18" t="s">
        <v>81</v>
      </c>
      <c r="BK230" s="221">
        <f>ROUND(I230*H230,2)</f>
        <v>0</v>
      </c>
      <c r="BL230" s="18" t="s">
        <v>179</v>
      </c>
      <c r="BM230" s="220" t="s">
        <v>323</v>
      </c>
    </row>
    <row r="231" spans="1:65" s="14" customFormat="1">
      <c r="B231" s="233"/>
      <c r="C231" s="234"/>
      <c r="D231" s="224" t="s">
        <v>180</v>
      </c>
      <c r="E231" s="235" t="s">
        <v>1</v>
      </c>
      <c r="F231" s="236" t="s">
        <v>1170</v>
      </c>
      <c r="G231" s="234"/>
      <c r="H231" s="237">
        <v>7.4999999999999997E-2</v>
      </c>
      <c r="I231" s="238"/>
      <c r="J231" s="234"/>
      <c r="K231" s="234"/>
      <c r="L231" s="239"/>
      <c r="M231" s="240"/>
      <c r="N231" s="241"/>
      <c r="O231" s="241"/>
      <c r="P231" s="241"/>
      <c r="Q231" s="241"/>
      <c r="R231" s="241"/>
      <c r="S231" s="241"/>
      <c r="T231" s="242"/>
      <c r="AT231" s="243" t="s">
        <v>180</v>
      </c>
      <c r="AU231" s="243" t="s">
        <v>81</v>
      </c>
      <c r="AV231" s="14" t="s">
        <v>83</v>
      </c>
      <c r="AW231" s="14" t="s">
        <v>30</v>
      </c>
      <c r="AX231" s="14" t="s">
        <v>73</v>
      </c>
      <c r="AY231" s="243" t="s">
        <v>172</v>
      </c>
    </row>
    <row r="232" spans="1:65" s="15" customFormat="1">
      <c r="B232" s="244"/>
      <c r="C232" s="245"/>
      <c r="D232" s="224" t="s">
        <v>180</v>
      </c>
      <c r="E232" s="246" t="s">
        <v>1</v>
      </c>
      <c r="F232" s="247" t="s">
        <v>186</v>
      </c>
      <c r="G232" s="245"/>
      <c r="H232" s="248">
        <v>7.4999999999999997E-2</v>
      </c>
      <c r="I232" s="249"/>
      <c r="J232" s="245"/>
      <c r="K232" s="245"/>
      <c r="L232" s="250"/>
      <c r="M232" s="251"/>
      <c r="N232" s="252"/>
      <c r="O232" s="252"/>
      <c r="P232" s="252"/>
      <c r="Q232" s="252"/>
      <c r="R232" s="252"/>
      <c r="S232" s="252"/>
      <c r="T232" s="253"/>
      <c r="AT232" s="254" t="s">
        <v>180</v>
      </c>
      <c r="AU232" s="254" t="s">
        <v>81</v>
      </c>
      <c r="AV232" s="15" t="s">
        <v>179</v>
      </c>
      <c r="AW232" s="15" t="s">
        <v>30</v>
      </c>
      <c r="AX232" s="15" t="s">
        <v>81</v>
      </c>
      <c r="AY232" s="254" t="s">
        <v>172</v>
      </c>
    </row>
    <row r="233" spans="1:65" s="12" customFormat="1" ht="25.9" customHeight="1">
      <c r="B233" s="193"/>
      <c r="C233" s="194"/>
      <c r="D233" s="195" t="s">
        <v>72</v>
      </c>
      <c r="E233" s="196" t="s">
        <v>624</v>
      </c>
      <c r="F233" s="196" t="s">
        <v>1171</v>
      </c>
      <c r="G233" s="194"/>
      <c r="H233" s="194"/>
      <c r="I233" s="197"/>
      <c r="J233" s="198">
        <f>BK233</f>
        <v>0</v>
      </c>
      <c r="K233" s="194"/>
      <c r="L233" s="199"/>
      <c r="M233" s="200"/>
      <c r="N233" s="201"/>
      <c r="O233" s="201"/>
      <c r="P233" s="202">
        <f>SUM(P234:P257)</f>
        <v>0</v>
      </c>
      <c r="Q233" s="201"/>
      <c r="R233" s="202">
        <f>SUM(R234:R257)</f>
        <v>0</v>
      </c>
      <c r="S233" s="201"/>
      <c r="T233" s="203">
        <f>SUM(T234:T257)</f>
        <v>0</v>
      </c>
      <c r="AR233" s="204" t="s">
        <v>81</v>
      </c>
      <c r="AT233" s="205" t="s">
        <v>72</v>
      </c>
      <c r="AU233" s="205" t="s">
        <v>73</v>
      </c>
      <c r="AY233" s="204" t="s">
        <v>172</v>
      </c>
      <c r="BK233" s="206">
        <f>SUM(BK234:BK257)</f>
        <v>0</v>
      </c>
    </row>
    <row r="234" spans="1:65" s="2" customFormat="1" ht="16.5" customHeight="1">
      <c r="A234" s="35"/>
      <c r="B234" s="36"/>
      <c r="C234" s="209" t="s">
        <v>329</v>
      </c>
      <c r="D234" s="209" t="s">
        <v>174</v>
      </c>
      <c r="E234" s="210" t="s">
        <v>1172</v>
      </c>
      <c r="F234" s="211" t="s">
        <v>1173</v>
      </c>
      <c r="G234" s="212" t="s">
        <v>531</v>
      </c>
      <c r="H234" s="213">
        <v>1</v>
      </c>
      <c r="I234" s="214"/>
      <c r="J234" s="215">
        <f>ROUND(I234*H234,2)</f>
        <v>0</v>
      </c>
      <c r="K234" s="211" t="s">
        <v>1</v>
      </c>
      <c r="L234" s="40"/>
      <c r="M234" s="216" t="s">
        <v>1</v>
      </c>
      <c r="N234" s="217" t="s">
        <v>38</v>
      </c>
      <c r="O234" s="72"/>
      <c r="P234" s="218">
        <f>O234*H234</f>
        <v>0</v>
      </c>
      <c r="Q234" s="218">
        <v>0</v>
      </c>
      <c r="R234" s="218">
        <f>Q234*H234</f>
        <v>0</v>
      </c>
      <c r="S234" s="218">
        <v>0</v>
      </c>
      <c r="T234" s="219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0" t="s">
        <v>179</v>
      </c>
      <c r="AT234" s="220" t="s">
        <v>174</v>
      </c>
      <c r="AU234" s="220" t="s">
        <v>81</v>
      </c>
      <c r="AY234" s="18" t="s">
        <v>172</v>
      </c>
      <c r="BE234" s="221">
        <f>IF(N234="základní",J234,0)</f>
        <v>0</v>
      </c>
      <c r="BF234" s="221">
        <f>IF(N234="snížená",J234,0)</f>
        <v>0</v>
      </c>
      <c r="BG234" s="221">
        <f>IF(N234="zákl. přenesená",J234,0)</f>
        <v>0</v>
      </c>
      <c r="BH234" s="221">
        <f>IF(N234="sníž. přenesená",J234,0)</f>
        <v>0</v>
      </c>
      <c r="BI234" s="221">
        <f>IF(N234="nulová",J234,0)</f>
        <v>0</v>
      </c>
      <c r="BJ234" s="18" t="s">
        <v>81</v>
      </c>
      <c r="BK234" s="221">
        <f>ROUND(I234*H234,2)</f>
        <v>0</v>
      </c>
      <c r="BL234" s="18" t="s">
        <v>179</v>
      </c>
      <c r="BM234" s="220" t="s">
        <v>326</v>
      </c>
    </row>
    <row r="235" spans="1:65" s="14" customFormat="1">
      <c r="B235" s="233"/>
      <c r="C235" s="234"/>
      <c r="D235" s="224" t="s">
        <v>180</v>
      </c>
      <c r="E235" s="235" t="s">
        <v>1</v>
      </c>
      <c r="F235" s="236" t="s">
        <v>1174</v>
      </c>
      <c r="G235" s="234"/>
      <c r="H235" s="237">
        <v>1</v>
      </c>
      <c r="I235" s="238"/>
      <c r="J235" s="234"/>
      <c r="K235" s="234"/>
      <c r="L235" s="239"/>
      <c r="M235" s="240"/>
      <c r="N235" s="241"/>
      <c r="O235" s="241"/>
      <c r="P235" s="241"/>
      <c r="Q235" s="241"/>
      <c r="R235" s="241"/>
      <c r="S235" s="241"/>
      <c r="T235" s="242"/>
      <c r="AT235" s="243" t="s">
        <v>180</v>
      </c>
      <c r="AU235" s="243" t="s">
        <v>81</v>
      </c>
      <c r="AV235" s="14" t="s">
        <v>83</v>
      </c>
      <c r="AW235" s="14" t="s">
        <v>30</v>
      </c>
      <c r="AX235" s="14" t="s">
        <v>73</v>
      </c>
      <c r="AY235" s="243" t="s">
        <v>172</v>
      </c>
    </row>
    <row r="236" spans="1:65" s="15" customFormat="1">
      <c r="B236" s="244"/>
      <c r="C236" s="245"/>
      <c r="D236" s="224" t="s">
        <v>180</v>
      </c>
      <c r="E236" s="246" t="s">
        <v>1</v>
      </c>
      <c r="F236" s="247" t="s">
        <v>186</v>
      </c>
      <c r="G236" s="245"/>
      <c r="H236" s="248">
        <v>1</v>
      </c>
      <c r="I236" s="249"/>
      <c r="J236" s="245"/>
      <c r="K236" s="245"/>
      <c r="L236" s="250"/>
      <c r="M236" s="251"/>
      <c r="N236" s="252"/>
      <c r="O236" s="252"/>
      <c r="P236" s="252"/>
      <c r="Q236" s="252"/>
      <c r="R236" s="252"/>
      <c r="S236" s="252"/>
      <c r="T236" s="253"/>
      <c r="AT236" s="254" t="s">
        <v>180</v>
      </c>
      <c r="AU236" s="254" t="s">
        <v>81</v>
      </c>
      <c r="AV236" s="15" t="s">
        <v>179</v>
      </c>
      <c r="AW236" s="15" t="s">
        <v>30</v>
      </c>
      <c r="AX236" s="15" t="s">
        <v>81</v>
      </c>
      <c r="AY236" s="254" t="s">
        <v>172</v>
      </c>
    </row>
    <row r="237" spans="1:65" s="2" customFormat="1" ht="16.5" customHeight="1">
      <c r="A237" s="35"/>
      <c r="B237" s="36"/>
      <c r="C237" s="209" t="s">
        <v>268</v>
      </c>
      <c r="D237" s="209" t="s">
        <v>174</v>
      </c>
      <c r="E237" s="210" t="s">
        <v>1175</v>
      </c>
      <c r="F237" s="211" t="s">
        <v>1176</v>
      </c>
      <c r="G237" s="212" t="s">
        <v>531</v>
      </c>
      <c r="H237" s="213">
        <v>1</v>
      </c>
      <c r="I237" s="214"/>
      <c r="J237" s="215">
        <f>ROUND(I237*H237,2)</f>
        <v>0</v>
      </c>
      <c r="K237" s="211" t="s">
        <v>1</v>
      </c>
      <c r="L237" s="40"/>
      <c r="M237" s="216" t="s">
        <v>1</v>
      </c>
      <c r="N237" s="217" t="s">
        <v>38</v>
      </c>
      <c r="O237" s="72"/>
      <c r="P237" s="218">
        <f>O237*H237</f>
        <v>0</v>
      </c>
      <c r="Q237" s="218">
        <v>0</v>
      </c>
      <c r="R237" s="218">
        <f>Q237*H237</f>
        <v>0</v>
      </c>
      <c r="S237" s="218">
        <v>0</v>
      </c>
      <c r="T237" s="219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0" t="s">
        <v>179</v>
      </c>
      <c r="AT237" s="220" t="s">
        <v>174</v>
      </c>
      <c r="AU237" s="220" t="s">
        <v>81</v>
      </c>
      <c r="AY237" s="18" t="s">
        <v>172</v>
      </c>
      <c r="BE237" s="221">
        <f>IF(N237="základní",J237,0)</f>
        <v>0</v>
      </c>
      <c r="BF237" s="221">
        <f>IF(N237="snížená",J237,0)</f>
        <v>0</v>
      </c>
      <c r="BG237" s="221">
        <f>IF(N237="zákl. přenesená",J237,0)</f>
        <v>0</v>
      </c>
      <c r="BH237" s="221">
        <f>IF(N237="sníž. přenesená",J237,0)</f>
        <v>0</v>
      </c>
      <c r="BI237" s="221">
        <f>IF(N237="nulová",J237,0)</f>
        <v>0</v>
      </c>
      <c r="BJ237" s="18" t="s">
        <v>81</v>
      </c>
      <c r="BK237" s="221">
        <f>ROUND(I237*H237,2)</f>
        <v>0</v>
      </c>
      <c r="BL237" s="18" t="s">
        <v>179</v>
      </c>
      <c r="BM237" s="220" t="s">
        <v>332</v>
      </c>
    </row>
    <row r="238" spans="1:65" s="14" customFormat="1">
      <c r="B238" s="233"/>
      <c r="C238" s="234"/>
      <c r="D238" s="224" t="s">
        <v>180</v>
      </c>
      <c r="E238" s="235" t="s">
        <v>1</v>
      </c>
      <c r="F238" s="236" t="s">
        <v>1174</v>
      </c>
      <c r="G238" s="234"/>
      <c r="H238" s="237">
        <v>1</v>
      </c>
      <c r="I238" s="238"/>
      <c r="J238" s="234"/>
      <c r="K238" s="234"/>
      <c r="L238" s="239"/>
      <c r="M238" s="240"/>
      <c r="N238" s="241"/>
      <c r="O238" s="241"/>
      <c r="P238" s="241"/>
      <c r="Q238" s="241"/>
      <c r="R238" s="241"/>
      <c r="S238" s="241"/>
      <c r="T238" s="242"/>
      <c r="AT238" s="243" t="s">
        <v>180</v>
      </c>
      <c r="AU238" s="243" t="s">
        <v>81</v>
      </c>
      <c r="AV238" s="14" t="s">
        <v>83</v>
      </c>
      <c r="AW238" s="14" t="s">
        <v>30</v>
      </c>
      <c r="AX238" s="14" t="s">
        <v>73</v>
      </c>
      <c r="AY238" s="243" t="s">
        <v>172</v>
      </c>
    </row>
    <row r="239" spans="1:65" s="15" customFormat="1">
      <c r="B239" s="244"/>
      <c r="C239" s="245"/>
      <c r="D239" s="224" t="s">
        <v>180</v>
      </c>
      <c r="E239" s="246" t="s">
        <v>1</v>
      </c>
      <c r="F239" s="247" t="s">
        <v>186</v>
      </c>
      <c r="G239" s="245"/>
      <c r="H239" s="248">
        <v>1</v>
      </c>
      <c r="I239" s="249"/>
      <c r="J239" s="245"/>
      <c r="K239" s="245"/>
      <c r="L239" s="250"/>
      <c r="M239" s="251"/>
      <c r="N239" s="252"/>
      <c r="O239" s="252"/>
      <c r="P239" s="252"/>
      <c r="Q239" s="252"/>
      <c r="R239" s="252"/>
      <c r="S239" s="252"/>
      <c r="T239" s="253"/>
      <c r="AT239" s="254" t="s">
        <v>180</v>
      </c>
      <c r="AU239" s="254" t="s">
        <v>81</v>
      </c>
      <c r="AV239" s="15" t="s">
        <v>179</v>
      </c>
      <c r="AW239" s="15" t="s">
        <v>30</v>
      </c>
      <c r="AX239" s="15" t="s">
        <v>81</v>
      </c>
      <c r="AY239" s="254" t="s">
        <v>172</v>
      </c>
    </row>
    <row r="240" spans="1:65" s="2" customFormat="1" ht="16.5" customHeight="1">
      <c r="A240" s="35"/>
      <c r="B240" s="36"/>
      <c r="C240" s="209" t="s">
        <v>340</v>
      </c>
      <c r="D240" s="209" t="s">
        <v>174</v>
      </c>
      <c r="E240" s="210" t="s">
        <v>1177</v>
      </c>
      <c r="F240" s="211" t="s">
        <v>1178</v>
      </c>
      <c r="G240" s="212" t="s">
        <v>531</v>
      </c>
      <c r="H240" s="213">
        <v>1</v>
      </c>
      <c r="I240" s="214"/>
      <c r="J240" s="215">
        <f>ROUND(I240*H240,2)</f>
        <v>0</v>
      </c>
      <c r="K240" s="211" t="s">
        <v>1</v>
      </c>
      <c r="L240" s="40"/>
      <c r="M240" s="216" t="s">
        <v>1</v>
      </c>
      <c r="N240" s="217" t="s">
        <v>38</v>
      </c>
      <c r="O240" s="72"/>
      <c r="P240" s="218">
        <f>O240*H240</f>
        <v>0</v>
      </c>
      <c r="Q240" s="218">
        <v>0</v>
      </c>
      <c r="R240" s="218">
        <f>Q240*H240</f>
        <v>0</v>
      </c>
      <c r="S240" s="218">
        <v>0</v>
      </c>
      <c r="T240" s="219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20" t="s">
        <v>179</v>
      </c>
      <c r="AT240" s="220" t="s">
        <v>174</v>
      </c>
      <c r="AU240" s="220" t="s">
        <v>81</v>
      </c>
      <c r="AY240" s="18" t="s">
        <v>172</v>
      </c>
      <c r="BE240" s="221">
        <f>IF(N240="základní",J240,0)</f>
        <v>0</v>
      </c>
      <c r="BF240" s="221">
        <f>IF(N240="snížená",J240,0)</f>
        <v>0</v>
      </c>
      <c r="BG240" s="221">
        <f>IF(N240="zákl. přenesená",J240,0)</f>
        <v>0</v>
      </c>
      <c r="BH240" s="221">
        <f>IF(N240="sníž. přenesená",J240,0)</f>
        <v>0</v>
      </c>
      <c r="BI240" s="221">
        <f>IF(N240="nulová",J240,0)</f>
        <v>0</v>
      </c>
      <c r="BJ240" s="18" t="s">
        <v>81</v>
      </c>
      <c r="BK240" s="221">
        <f>ROUND(I240*H240,2)</f>
        <v>0</v>
      </c>
      <c r="BL240" s="18" t="s">
        <v>179</v>
      </c>
      <c r="BM240" s="220" t="s">
        <v>343</v>
      </c>
    </row>
    <row r="241" spans="1:65" s="14" customFormat="1">
      <c r="B241" s="233"/>
      <c r="C241" s="234"/>
      <c r="D241" s="224" t="s">
        <v>180</v>
      </c>
      <c r="E241" s="235" t="s">
        <v>1</v>
      </c>
      <c r="F241" s="236" t="s">
        <v>1179</v>
      </c>
      <c r="G241" s="234"/>
      <c r="H241" s="237">
        <v>1</v>
      </c>
      <c r="I241" s="238"/>
      <c r="J241" s="234"/>
      <c r="K241" s="234"/>
      <c r="L241" s="239"/>
      <c r="M241" s="240"/>
      <c r="N241" s="241"/>
      <c r="O241" s="241"/>
      <c r="P241" s="241"/>
      <c r="Q241" s="241"/>
      <c r="R241" s="241"/>
      <c r="S241" s="241"/>
      <c r="T241" s="242"/>
      <c r="AT241" s="243" t="s">
        <v>180</v>
      </c>
      <c r="AU241" s="243" t="s">
        <v>81</v>
      </c>
      <c r="AV241" s="14" t="s">
        <v>83</v>
      </c>
      <c r="AW241" s="14" t="s">
        <v>30</v>
      </c>
      <c r="AX241" s="14" t="s">
        <v>73</v>
      </c>
      <c r="AY241" s="243" t="s">
        <v>172</v>
      </c>
    </row>
    <row r="242" spans="1:65" s="15" customFormat="1">
      <c r="B242" s="244"/>
      <c r="C242" s="245"/>
      <c r="D242" s="224" t="s">
        <v>180</v>
      </c>
      <c r="E242" s="246" t="s">
        <v>1</v>
      </c>
      <c r="F242" s="247" t="s">
        <v>186</v>
      </c>
      <c r="G242" s="245"/>
      <c r="H242" s="248">
        <v>1</v>
      </c>
      <c r="I242" s="249"/>
      <c r="J242" s="245"/>
      <c r="K242" s="245"/>
      <c r="L242" s="250"/>
      <c r="M242" s="251"/>
      <c r="N242" s="252"/>
      <c r="O242" s="252"/>
      <c r="P242" s="252"/>
      <c r="Q242" s="252"/>
      <c r="R242" s="252"/>
      <c r="S242" s="252"/>
      <c r="T242" s="253"/>
      <c r="AT242" s="254" t="s">
        <v>180</v>
      </c>
      <c r="AU242" s="254" t="s">
        <v>81</v>
      </c>
      <c r="AV242" s="15" t="s">
        <v>179</v>
      </c>
      <c r="AW242" s="15" t="s">
        <v>30</v>
      </c>
      <c r="AX242" s="15" t="s">
        <v>81</v>
      </c>
      <c r="AY242" s="254" t="s">
        <v>172</v>
      </c>
    </row>
    <row r="243" spans="1:65" s="2" customFormat="1" ht="16.5" customHeight="1">
      <c r="A243" s="35"/>
      <c r="B243" s="36"/>
      <c r="C243" s="209" t="s">
        <v>273</v>
      </c>
      <c r="D243" s="209" t="s">
        <v>174</v>
      </c>
      <c r="E243" s="210" t="s">
        <v>1180</v>
      </c>
      <c r="F243" s="211" t="s">
        <v>1181</v>
      </c>
      <c r="G243" s="212" t="s">
        <v>531</v>
      </c>
      <c r="H243" s="213">
        <v>1</v>
      </c>
      <c r="I243" s="214"/>
      <c r="J243" s="215">
        <f>ROUND(I243*H243,2)</f>
        <v>0</v>
      </c>
      <c r="K243" s="211" t="s">
        <v>1</v>
      </c>
      <c r="L243" s="40"/>
      <c r="M243" s="216" t="s">
        <v>1</v>
      </c>
      <c r="N243" s="217" t="s">
        <v>38</v>
      </c>
      <c r="O243" s="72"/>
      <c r="P243" s="218">
        <f>O243*H243</f>
        <v>0</v>
      </c>
      <c r="Q243" s="218">
        <v>0</v>
      </c>
      <c r="R243" s="218">
        <f>Q243*H243</f>
        <v>0</v>
      </c>
      <c r="S243" s="218">
        <v>0</v>
      </c>
      <c r="T243" s="219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0" t="s">
        <v>179</v>
      </c>
      <c r="AT243" s="220" t="s">
        <v>174</v>
      </c>
      <c r="AU243" s="220" t="s">
        <v>81</v>
      </c>
      <c r="AY243" s="18" t="s">
        <v>172</v>
      </c>
      <c r="BE243" s="221">
        <f>IF(N243="základní",J243,0)</f>
        <v>0</v>
      </c>
      <c r="BF243" s="221">
        <f>IF(N243="snížená",J243,0)</f>
        <v>0</v>
      </c>
      <c r="BG243" s="221">
        <f>IF(N243="zákl. přenesená",J243,0)</f>
        <v>0</v>
      </c>
      <c r="BH243" s="221">
        <f>IF(N243="sníž. přenesená",J243,0)</f>
        <v>0</v>
      </c>
      <c r="BI243" s="221">
        <f>IF(N243="nulová",J243,0)</f>
        <v>0</v>
      </c>
      <c r="BJ243" s="18" t="s">
        <v>81</v>
      </c>
      <c r="BK243" s="221">
        <f>ROUND(I243*H243,2)</f>
        <v>0</v>
      </c>
      <c r="BL243" s="18" t="s">
        <v>179</v>
      </c>
      <c r="BM243" s="220" t="s">
        <v>346</v>
      </c>
    </row>
    <row r="244" spans="1:65" s="14" customFormat="1">
      <c r="B244" s="233"/>
      <c r="C244" s="234"/>
      <c r="D244" s="224" t="s">
        <v>180</v>
      </c>
      <c r="E244" s="235" t="s">
        <v>1</v>
      </c>
      <c r="F244" s="236" t="s">
        <v>1179</v>
      </c>
      <c r="G244" s="234"/>
      <c r="H244" s="237">
        <v>1</v>
      </c>
      <c r="I244" s="238"/>
      <c r="J244" s="234"/>
      <c r="K244" s="234"/>
      <c r="L244" s="239"/>
      <c r="M244" s="240"/>
      <c r="N244" s="241"/>
      <c r="O244" s="241"/>
      <c r="P244" s="241"/>
      <c r="Q244" s="241"/>
      <c r="R244" s="241"/>
      <c r="S244" s="241"/>
      <c r="T244" s="242"/>
      <c r="AT244" s="243" t="s">
        <v>180</v>
      </c>
      <c r="AU244" s="243" t="s">
        <v>81</v>
      </c>
      <c r="AV244" s="14" t="s">
        <v>83</v>
      </c>
      <c r="AW244" s="14" t="s">
        <v>30</v>
      </c>
      <c r="AX244" s="14" t="s">
        <v>73</v>
      </c>
      <c r="AY244" s="243" t="s">
        <v>172</v>
      </c>
    </row>
    <row r="245" spans="1:65" s="15" customFormat="1">
      <c r="B245" s="244"/>
      <c r="C245" s="245"/>
      <c r="D245" s="224" t="s">
        <v>180</v>
      </c>
      <c r="E245" s="246" t="s">
        <v>1</v>
      </c>
      <c r="F245" s="247" t="s">
        <v>186</v>
      </c>
      <c r="G245" s="245"/>
      <c r="H245" s="248">
        <v>1</v>
      </c>
      <c r="I245" s="249"/>
      <c r="J245" s="245"/>
      <c r="K245" s="245"/>
      <c r="L245" s="250"/>
      <c r="M245" s="251"/>
      <c r="N245" s="252"/>
      <c r="O245" s="252"/>
      <c r="P245" s="252"/>
      <c r="Q245" s="252"/>
      <c r="R245" s="252"/>
      <c r="S245" s="252"/>
      <c r="T245" s="253"/>
      <c r="AT245" s="254" t="s">
        <v>180</v>
      </c>
      <c r="AU245" s="254" t="s">
        <v>81</v>
      </c>
      <c r="AV245" s="15" t="s">
        <v>179</v>
      </c>
      <c r="AW245" s="15" t="s">
        <v>30</v>
      </c>
      <c r="AX245" s="15" t="s">
        <v>81</v>
      </c>
      <c r="AY245" s="254" t="s">
        <v>172</v>
      </c>
    </row>
    <row r="246" spans="1:65" s="2" customFormat="1" ht="16.5" customHeight="1">
      <c r="A246" s="35"/>
      <c r="B246" s="36"/>
      <c r="C246" s="209" t="s">
        <v>351</v>
      </c>
      <c r="D246" s="209" t="s">
        <v>174</v>
      </c>
      <c r="E246" s="210" t="s">
        <v>1182</v>
      </c>
      <c r="F246" s="211" t="s">
        <v>1183</v>
      </c>
      <c r="G246" s="212" t="s">
        <v>195</v>
      </c>
      <c r="H246" s="213">
        <v>25</v>
      </c>
      <c r="I246" s="214"/>
      <c r="J246" s="215">
        <f>ROUND(I246*H246,2)</f>
        <v>0</v>
      </c>
      <c r="K246" s="211" t="s">
        <v>1</v>
      </c>
      <c r="L246" s="40"/>
      <c r="M246" s="216" t="s">
        <v>1</v>
      </c>
      <c r="N246" s="217" t="s">
        <v>38</v>
      </c>
      <c r="O246" s="72"/>
      <c r="P246" s="218">
        <f>O246*H246</f>
        <v>0</v>
      </c>
      <c r="Q246" s="218">
        <v>0</v>
      </c>
      <c r="R246" s="218">
        <f>Q246*H246</f>
        <v>0</v>
      </c>
      <c r="S246" s="218">
        <v>0</v>
      </c>
      <c r="T246" s="219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20" t="s">
        <v>179</v>
      </c>
      <c r="AT246" s="220" t="s">
        <v>174</v>
      </c>
      <c r="AU246" s="220" t="s">
        <v>81</v>
      </c>
      <c r="AY246" s="18" t="s">
        <v>172</v>
      </c>
      <c r="BE246" s="221">
        <f>IF(N246="základní",J246,0)</f>
        <v>0</v>
      </c>
      <c r="BF246" s="221">
        <f>IF(N246="snížená",J246,0)</f>
        <v>0</v>
      </c>
      <c r="BG246" s="221">
        <f>IF(N246="zákl. přenesená",J246,0)</f>
        <v>0</v>
      </c>
      <c r="BH246" s="221">
        <f>IF(N246="sníž. přenesená",J246,0)</f>
        <v>0</v>
      </c>
      <c r="BI246" s="221">
        <f>IF(N246="nulová",J246,0)</f>
        <v>0</v>
      </c>
      <c r="BJ246" s="18" t="s">
        <v>81</v>
      </c>
      <c r="BK246" s="221">
        <f>ROUND(I246*H246,2)</f>
        <v>0</v>
      </c>
      <c r="BL246" s="18" t="s">
        <v>179</v>
      </c>
      <c r="BM246" s="220" t="s">
        <v>386</v>
      </c>
    </row>
    <row r="247" spans="1:65" s="14" customFormat="1">
      <c r="B247" s="233"/>
      <c r="C247" s="234"/>
      <c r="D247" s="224" t="s">
        <v>180</v>
      </c>
      <c r="E247" s="235" t="s">
        <v>1</v>
      </c>
      <c r="F247" s="236" t="s">
        <v>1184</v>
      </c>
      <c r="G247" s="234"/>
      <c r="H247" s="237">
        <v>25</v>
      </c>
      <c r="I247" s="238"/>
      <c r="J247" s="234"/>
      <c r="K247" s="234"/>
      <c r="L247" s="239"/>
      <c r="M247" s="240"/>
      <c r="N247" s="241"/>
      <c r="O247" s="241"/>
      <c r="P247" s="241"/>
      <c r="Q247" s="241"/>
      <c r="R247" s="241"/>
      <c r="S247" s="241"/>
      <c r="T247" s="242"/>
      <c r="AT247" s="243" t="s">
        <v>180</v>
      </c>
      <c r="AU247" s="243" t="s">
        <v>81</v>
      </c>
      <c r="AV247" s="14" t="s">
        <v>83</v>
      </c>
      <c r="AW247" s="14" t="s">
        <v>30</v>
      </c>
      <c r="AX247" s="14" t="s">
        <v>73</v>
      </c>
      <c r="AY247" s="243" t="s">
        <v>172</v>
      </c>
    </row>
    <row r="248" spans="1:65" s="15" customFormat="1">
      <c r="B248" s="244"/>
      <c r="C248" s="245"/>
      <c r="D248" s="224" t="s">
        <v>180</v>
      </c>
      <c r="E248" s="246" t="s">
        <v>1</v>
      </c>
      <c r="F248" s="247" t="s">
        <v>186</v>
      </c>
      <c r="G248" s="245"/>
      <c r="H248" s="248">
        <v>25</v>
      </c>
      <c r="I248" s="249"/>
      <c r="J248" s="245"/>
      <c r="K248" s="245"/>
      <c r="L248" s="250"/>
      <c r="M248" s="251"/>
      <c r="N248" s="252"/>
      <c r="O248" s="252"/>
      <c r="P248" s="252"/>
      <c r="Q248" s="252"/>
      <c r="R248" s="252"/>
      <c r="S248" s="252"/>
      <c r="T248" s="253"/>
      <c r="AT248" s="254" t="s">
        <v>180</v>
      </c>
      <c r="AU248" s="254" t="s">
        <v>81</v>
      </c>
      <c r="AV248" s="15" t="s">
        <v>179</v>
      </c>
      <c r="AW248" s="15" t="s">
        <v>30</v>
      </c>
      <c r="AX248" s="15" t="s">
        <v>81</v>
      </c>
      <c r="AY248" s="254" t="s">
        <v>172</v>
      </c>
    </row>
    <row r="249" spans="1:65" s="2" customFormat="1" ht="21.75" customHeight="1">
      <c r="A249" s="35"/>
      <c r="B249" s="36"/>
      <c r="C249" s="209" t="s">
        <v>357</v>
      </c>
      <c r="D249" s="209" t="s">
        <v>174</v>
      </c>
      <c r="E249" s="210" t="s">
        <v>1185</v>
      </c>
      <c r="F249" s="211" t="s">
        <v>1186</v>
      </c>
      <c r="G249" s="212" t="s">
        <v>531</v>
      </c>
      <c r="H249" s="213">
        <v>1</v>
      </c>
      <c r="I249" s="214"/>
      <c r="J249" s="215">
        <f>ROUND(I249*H249,2)</f>
        <v>0</v>
      </c>
      <c r="K249" s="211" t="s">
        <v>1</v>
      </c>
      <c r="L249" s="40"/>
      <c r="M249" s="216" t="s">
        <v>1</v>
      </c>
      <c r="N249" s="217" t="s">
        <v>38</v>
      </c>
      <c r="O249" s="72"/>
      <c r="P249" s="218">
        <f>O249*H249</f>
        <v>0</v>
      </c>
      <c r="Q249" s="218">
        <v>0</v>
      </c>
      <c r="R249" s="218">
        <f>Q249*H249</f>
        <v>0</v>
      </c>
      <c r="S249" s="218">
        <v>0</v>
      </c>
      <c r="T249" s="219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20" t="s">
        <v>179</v>
      </c>
      <c r="AT249" s="220" t="s">
        <v>174</v>
      </c>
      <c r="AU249" s="220" t="s">
        <v>81</v>
      </c>
      <c r="AY249" s="18" t="s">
        <v>172</v>
      </c>
      <c r="BE249" s="221">
        <f>IF(N249="základní",J249,0)</f>
        <v>0</v>
      </c>
      <c r="BF249" s="221">
        <f>IF(N249="snížená",J249,0)</f>
        <v>0</v>
      </c>
      <c r="BG249" s="221">
        <f>IF(N249="zákl. přenesená",J249,0)</f>
        <v>0</v>
      </c>
      <c r="BH249" s="221">
        <f>IF(N249="sníž. přenesená",J249,0)</f>
        <v>0</v>
      </c>
      <c r="BI249" s="221">
        <f>IF(N249="nulová",J249,0)</f>
        <v>0</v>
      </c>
      <c r="BJ249" s="18" t="s">
        <v>81</v>
      </c>
      <c r="BK249" s="221">
        <f>ROUND(I249*H249,2)</f>
        <v>0</v>
      </c>
      <c r="BL249" s="18" t="s">
        <v>179</v>
      </c>
      <c r="BM249" s="220" t="s">
        <v>398</v>
      </c>
    </row>
    <row r="250" spans="1:65" s="14" customFormat="1">
      <c r="B250" s="233"/>
      <c r="C250" s="234"/>
      <c r="D250" s="224" t="s">
        <v>180</v>
      </c>
      <c r="E250" s="235" t="s">
        <v>1</v>
      </c>
      <c r="F250" s="236" t="s">
        <v>1179</v>
      </c>
      <c r="G250" s="234"/>
      <c r="H250" s="237">
        <v>1</v>
      </c>
      <c r="I250" s="238"/>
      <c r="J250" s="234"/>
      <c r="K250" s="234"/>
      <c r="L250" s="239"/>
      <c r="M250" s="240"/>
      <c r="N250" s="241"/>
      <c r="O250" s="241"/>
      <c r="P250" s="241"/>
      <c r="Q250" s="241"/>
      <c r="R250" s="241"/>
      <c r="S250" s="241"/>
      <c r="T250" s="242"/>
      <c r="AT250" s="243" t="s">
        <v>180</v>
      </c>
      <c r="AU250" s="243" t="s">
        <v>81</v>
      </c>
      <c r="AV250" s="14" t="s">
        <v>83</v>
      </c>
      <c r="AW250" s="14" t="s">
        <v>30</v>
      </c>
      <c r="AX250" s="14" t="s">
        <v>73</v>
      </c>
      <c r="AY250" s="243" t="s">
        <v>172</v>
      </c>
    </row>
    <row r="251" spans="1:65" s="15" customFormat="1">
      <c r="B251" s="244"/>
      <c r="C251" s="245"/>
      <c r="D251" s="224" t="s">
        <v>180</v>
      </c>
      <c r="E251" s="246" t="s">
        <v>1</v>
      </c>
      <c r="F251" s="247" t="s">
        <v>186</v>
      </c>
      <c r="G251" s="245"/>
      <c r="H251" s="248">
        <v>1</v>
      </c>
      <c r="I251" s="249"/>
      <c r="J251" s="245"/>
      <c r="K251" s="245"/>
      <c r="L251" s="250"/>
      <c r="M251" s="251"/>
      <c r="N251" s="252"/>
      <c r="O251" s="252"/>
      <c r="P251" s="252"/>
      <c r="Q251" s="252"/>
      <c r="R251" s="252"/>
      <c r="S251" s="252"/>
      <c r="T251" s="253"/>
      <c r="AT251" s="254" t="s">
        <v>180</v>
      </c>
      <c r="AU251" s="254" t="s">
        <v>81</v>
      </c>
      <c r="AV251" s="15" t="s">
        <v>179</v>
      </c>
      <c r="AW251" s="15" t="s">
        <v>30</v>
      </c>
      <c r="AX251" s="15" t="s">
        <v>81</v>
      </c>
      <c r="AY251" s="254" t="s">
        <v>172</v>
      </c>
    </row>
    <row r="252" spans="1:65" s="2" customFormat="1" ht="16.5" customHeight="1">
      <c r="A252" s="35"/>
      <c r="B252" s="36"/>
      <c r="C252" s="209" t="s">
        <v>363</v>
      </c>
      <c r="D252" s="209" t="s">
        <v>174</v>
      </c>
      <c r="E252" s="210" t="s">
        <v>1187</v>
      </c>
      <c r="F252" s="211" t="s">
        <v>1188</v>
      </c>
      <c r="G252" s="212" t="s">
        <v>531</v>
      </c>
      <c r="H252" s="213">
        <v>7</v>
      </c>
      <c r="I252" s="214"/>
      <c r="J252" s="215">
        <f>ROUND(I252*H252,2)</f>
        <v>0</v>
      </c>
      <c r="K252" s="211" t="s">
        <v>1</v>
      </c>
      <c r="L252" s="40"/>
      <c r="M252" s="216" t="s">
        <v>1</v>
      </c>
      <c r="N252" s="217" t="s">
        <v>38</v>
      </c>
      <c r="O252" s="72"/>
      <c r="P252" s="218">
        <f>O252*H252</f>
        <v>0</v>
      </c>
      <c r="Q252" s="218">
        <v>0</v>
      </c>
      <c r="R252" s="218">
        <f>Q252*H252</f>
        <v>0</v>
      </c>
      <c r="S252" s="218">
        <v>0</v>
      </c>
      <c r="T252" s="219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20" t="s">
        <v>179</v>
      </c>
      <c r="AT252" s="220" t="s">
        <v>174</v>
      </c>
      <c r="AU252" s="220" t="s">
        <v>81</v>
      </c>
      <c r="AY252" s="18" t="s">
        <v>172</v>
      </c>
      <c r="BE252" s="221">
        <f>IF(N252="základní",J252,0)</f>
        <v>0</v>
      </c>
      <c r="BF252" s="221">
        <f>IF(N252="snížená",J252,0)</f>
        <v>0</v>
      </c>
      <c r="BG252" s="221">
        <f>IF(N252="zákl. přenesená",J252,0)</f>
        <v>0</v>
      </c>
      <c r="BH252" s="221">
        <f>IF(N252="sníž. přenesená",J252,0)</f>
        <v>0</v>
      </c>
      <c r="BI252" s="221">
        <f>IF(N252="nulová",J252,0)</f>
        <v>0</v>
      </c>
      <c r="BJ252" s="18" t="s">
        <v>81</v>
      </c>
      <c r="BK252" s="221">
        <f>ROUND(I252*H252,2)</f>
        <v>0</v>
      </c>
      <c r="BL252" s="18" t="s">
        <v>179</v>
      </c>
      <c r="BM252" s="220" t="s">
        <v>411</v>
      </c>
    </row>
    <row r="253" spans="1:65" s="14" customFormat="1">
      <c r="B253" s="233"/>
      <c r="C253" s="234"/>
      <c r="D253" s="224" t="s">
        <v>180</v>
      </c>
      <c r="E253" s="235" t="s">
        <v>1</v>
      </c>
      <c r="F253" s="236" t="s">
        <v>1189</v>
      </c>
      <c r="G253" s="234"/>
      <c r="H253" s="237">
        <v>2</v>
      </c>
      <c r="I253" s="238"/>
      <c r="J253" s="234"/>
      <c r="K253" s="234"/>
      <c r="L253" s="239"/>
      <c r="M253" s="240"/>
      <c r="N253" s="241"/>
      <c r="O253" s="241"/>
      <c r="P253" s="241"/>
      <c r="Q253" s="241"/>
      <c r="R253" s="241"/>
      <c r="S253" s="241"/>
      <c r="T253" s="242"/>
      <c r="AT253" s="243" t="s">
        <v>180</v>
      </c>
      <c r="AU253" s="243" t="s">
        <v>81</v>
      </c>
      <c r="AV253" s="14" t="s">
        <v>83</v>
      </c>
      <c r="AW253" s="14" t="s">
        <v>30</v>
      </c>
      <c r="AX253" s="14" t="s">
        <v>73</v>
      </c>
      <c r="AY253" s="243" t="s">
        <v>172</v>
      </c>
    </row>
    <row r="254" spans="1:65" s="14" customFormat="1">
      <c r="B254" s="233"/>
      <c r="C254" s="234"/>
      <c r="D254" s="224" t="s">
        <v>180</v>
      </c>
      <c r="E254" s="235" t="s">
        <v>1</v>
      </c>
      <c r="F254" s="236" t="s">
        <v>1190</v>
      </c>
      <c r="G254" s="234"/>
      <c r="H254" s="237">
        <v>1</v>
      </c>
      <c r="I254" s="238"/>
      <c r="J254" s="234"/>
      <c r="K254" s="234"/>
      <c r="L254" s="239"/>
      <c r="M254" s="240"/>
      <c r="N254" s="241"/>
      <c r="O254" s="241"/>
      <c r="P254" s="241"/>
      <c r="Q254" s="241"/>
      <c r="R254" s="241"/>
      <c r="S254" s="241"/>
      <c r="T254" s="242"/>
      <c r="AT254" s="243" t="s">
        <v>180</v>
      </c>
      <c r="AU254" s="243" t="s">
        <v>81</v>
      </c>
      <c r="AV254" s="14" t="s">
        <v>83</v>
      </c>
      <c r="AW254" s="14" t="s">
        <v>30</v>
      </c>
      <c r="AX254" s="14" t="s">
        <v>73</v>
      </c>
      <c r="AY254" s="243" t="s">
        <v>172</v>
      </c>
    </row>
    <row r="255" spans="1:65" s="14" customFormat="1">
      <c r="B255" s="233"/>
      <c r="C255" s="234"/>
      <c r="D255" s="224" t="s">
        <v>180</v>
      </c>
      <c r="E255" s="235" t="s">
        <v>1</v>
      </c>
      <c r="F255" s="236" t="s">
        <v>1191</v>
      </c>
      <c r="G255" s="234"/>
      <c r="H255" s="237">
        <v>2</v>
      </c>
      <c r="I255" s="238"/>
      <c r="J255" s="234"/>
      <c r="K255" s="234"/>
      <c r="L255" s="239"/>
      <c r="M255" s="240"/>
      <c r="N255" s="241"/>
      <c r="O255" s="241"/>
      <c r="P255" s="241"/>
      <c r="Q255" s="241"/>
      <c r="R255" s="241"/>
      <c r="S255" s="241"/>
      <c r="T255" s="242"/>
      <c r="AT255" s="243" t="s">
        <v>180</v>
      </c>
      <c r="AU255" s="243" t="s">
        <v>81</v>
      </c>
      <c r="AV255" s="14" t="s">
        <v>83</v>
      </c>
      <c r="AW255" s="14" t="s">
        <v>30</v>
      </c>
      <c r="AX255" s="14" t="s">
        <v>73</v>
      </c>
      <c r="AY255" s="243" t="s">
        <v>172</v>
      </c>
    </row>
    <row r="256" spans="1:65" s="14" customFormat="1">
      <c r="B256" s="233"/>
      <c r="C256" s="234"/>
      <c r="D256" s="224" t="s">
        <v>180</v>
      </c>
      <c r="E256" s="235" t="s">
        <v>1</v>
      </c>
      <c r="F256" s="236" t="s">
        <v>1192</v>
      </c>
      <c r="G256" s="234"/>
      <c r="H256" s="237">
        <v>2</v>
      </c>
      <c r="I256" s="238"/>
      <c r="J256" s="234"/>
      <c r="K256" s="234"/>
      <c r="L256" s="239"/>
      <c r="M256" s="240"/>
      <c r="N256" s="241"/>
      <c r="O256" s="241"/>
      <c r="P256" s="241"/>
      <c r="Q256" s="241"/>
      <c r="R256" s="241"/>
      <c r="S256" s="241"/>
      <c r="T256" s="242"/>
      <c r="AT256" s="243" t="s">
        <v>180</v>
      </c>
      <c r="AU256" s="243" t="s">
        <v>81</v>
      </c>
      <c r="AV256" s="14" t="s">
        <v>83</v>
      </c>
      <c r="AW256" s="14" t="s">
        <v>30</v>
      </c>
      <c r="AX256" s="14" t="s">
        <v>73</v>
      </c>
      <c r="AY256" s="243" t="s">
        <v>172</v>
      </c>
    </row>
    <row r="257" spans="1:65" s="15" customFormat="1">
      <c r="B257" s="244"/>
      <c r="C257" s="245"/>
      <c r="D257" s="224" t="s">
        <v>180</v>
      </c>
      <c r="E257" s="246" t="s">
        <v>1</v>
      </c>
      <c r="F257" s="247" t="s">
        <v>186</v>
      </c>
      <c r="G257" s="245"/>
      <c r="H257" s="248">
        <v>7</v>
      </c>
      <c r="I257" s="249"/>
      <c r="J257" s="245"/>
      <c r="K257" s="245"/>
      <c r="L257" s="250"/>
      <c r="M257" s="251"/>
      <c r="N257" s="252"/>
      <c r="O257" s="252"/>
      <c r="P257" s="252"/>
      <c r="Q257" s="252"/>
      <c r="R257" s="252"/>
      <c r="S257" s="252"/>
      <c r="T257" s="253"/>
      <c r="AT257" s="254" t="s">
        <v>180</v>
      </c>
      <c r="AU257" s="254" t="s">
        <v>81</v>
      </c>
      <c r="AV257" s="15" t="s">
        <v>179</v>
      </c>
      <c r="AW257" s="15" t="s">
        <v>30</v>
      </c>
      <c r="AX257" s="15" t="s">
        <v>81</v>
      </c>
      <c r="AY257" s="254" t="s">
        <v>172</v>
      </c>
    </row>
    <row r="258" spans="1:65" s="12" customFormat="1" ht="25.9" customHeight="1">
      <c r="B258" s="193"/>
      <c r="C258" s="194"/>
      <c r="D258" s="195" t="s">
        <v>72</v>
      </c>
      <c r="E258" s="196" t="s">
        <v>632</v>
      </c>
      <c r="F258" s="196" t="s">
        <v>1193</v>
      </c>
      <c r="G258" s="194"/>
      <c r="H258" s="194"/>
      <c r="I258" s="197"/>
      <c r="J258" s="198">
        <f>BK258</f>
        <v>0</v>
      </c>
      <c r="K258" s="194"/>
      <c r="L258" s="199"/>
      <c r="M258" s="200"/>
      <c r="N258" s="201"/>
      <c r="O258" s="201"/>
      <c r="P258" s="202">
        <f>SUM(P259:P262)</f>
        <v>0</v>
      </c>
      <c r="Q258" s="201"/>
      <c r="R258" s="202">
        <f>SUM(R259:R262)</f>
        <v>0</v>
      </c>
      <c r="S258" s="201"/>
      <c r="T258" s="203">
        <f>SUM(T259:T262)</f>
        <v>0</v>
      </c>
      <c r="AR258" s="204" t="s">
        <v>81</v>
      </c>
      <c r="AT258" s="205" t="s">
        <v>72</v>
      </c>
      <c r="AU258" s="205" t="s">
        <v>73</v>
      </c>
      <c r="AY258" s="204" t="s">
        <v>172</v>
      </c>
      <c r="BK258" s="206">
        <f>SUM(BK259:BK262)</f>
        <v>0</v>
      </c>
    </row>
    <row r="259" spans="1:65" s="2" customFormat="1" ht="16.5" customHeight="1">
      <c r="A259" s="35"/>
      <c r="B259" s="36"/>
      <c r="C259" s="209" t="s">
        <v>368</v>
      </c>
      <c r="D259" s="209" t="s">
        <v>174</v>
      </c>
      <c r="E259" s="210" t="s">
        <v>1194</v>
      </c>
      <c r="F259" s="211" t="s">
        <v>1195</v>
      </c>
      <c r="G259" s="212" t="s">
        <v>195</v>
      </c>
      <c r="H259" s="213">
        <v>7.9130000000000003</v>
      </c>
      <c r="I259" s="214"/>
      <c r="J259" s="215">
        <f>ROUND(I259*H259,2)</f>
        <v>0</v>
      </c>
      <c r="K259" s="211" t="s">
        <v>1</v>
      </c>
      <c r="L259" s="40"/>
      <c r="M259" s="216" t="s">
        <v>1</v>
      </c>
      <c r="N259" s="217" t="s">
        <v>38</v>
      </c>
      <c r="O259" s="72"/>
      <c r="P259" s="218">
        <f>O259*H259</f>
        <v>0</v>
      </c>
      <c r="Q259" s="218">
        <v>0</v>
      </c>
      <c r="R259" s="218">
        <f>Q259*H259</f>
        <v>0</v>
      </c>
      <c r="S259" s="218">
        <v>0</v>
      </c>
      <c r="T259" s="219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20" t="s">
        <v>179</v>
      </c>
      <c r="AT259" s="220" t="s">
        <v>174</v>
      </c>
      <c r="AU259" s="220" t="s">
        <v>81</v>
      </c>
      <c r="AY259" s="18" t="s">
        <v>172</v>
      </c>
      <c r="BE259" s="221">
        <f>IF(N259="základní",J259,0)</f>
        <v>0</v>
      </c>
      <c r="BF259" s="221">
        <f>IF(N259="snížená",J259,0)</f>
        <v>0</v>
      </c>
      <c r="BG259" s="221">
        <f>IF(N259="zákl. přenesená",J259,0)</f>
        <v>0</v>
      </c>
      <c r="BH259" s="221">
        <f>IF(N259="sníž. přenesená",J259,0)</f>
        <v>0</v>
      </c>
      <c r="BI259" s="221">
        <f>IF(N259="nulová",J259,0)</f>
        <v>0</v>
      </c>
      <c r="BJ259" s="18" t="s">
        <v>81</v>
      </c>
      <c r="BK259" s="221">
        <f>ROUND(I259*H259,2)</f>
        <v>0</v>
      </c>
      <c r="BL259" s="18" t="s">
        <v>179</v>
      </c>
      <c r="BM259" s="220" t="s">
        <v>433</v>
      </c>
    </row>
    <row r="260" spans="1:65" s="14" customFormat="1">
      <c r="B260" s="233"/>
      <c r="C260" s="234"/>
      <c r="D260" s="224" t="s">
        <v>180</v>
      </c>
      <c r="E260" s="235" t="s">
        <v>1</v>
      </c>
      <c r="F260" s="236" t="s">
        <v>1196</v>
      </c>
      <c r="G260" s="234"/>
      <c r="H260" s="237">
        <v>3.8940000000000001</v>
      </c>
      <c r="I260" s="238"/>
      <c r="J260" s="234"/>
      <c r="K260" s="234"/>
      <c r="L260" s="239"/>
      <c r="M260" s="240"/>
      <c r="N260" s="241"/>
      <c r="O260" s="241"/>
      <c r="P260" s="241"/>
      <c r="Q260" s="241"/>
      <c r="R260" s="241"/>
      <c r="S260" s="241"/>
      <c r="T260" s="242"/>
      <c r="AT260" s="243" t="s">
        <v>180</v>
      </c>
      <c r="AU260" s="243" t="s">
        <v>81</v>
      </c>
      <c r="AV260" s="14" t="s">
        <v>83</v>
      </c>
      <c r="AW260" s="14" t="s">
        <v>30</v>
      </c>
      <c r="AX260" s="14" t="s">
        <v>73</v>
      </c>
      <c r="AY260" s="243" t="s">
        <v>172</v>
      </c>
    </row>
    <row r="261" spans="1:65" s="14" customFormat="1">
      <c r="B261" s="233"/>
      <c r="C261" s="234"/>
      <c r="D261" s="224" t="s">
        <v>180</v>
      </c>
      <c r="E261" s="235" t="s">
        <v>1</v>
      </c>
      <c r="F261" s="236" t="s">
        <v>1197</v>
      </c>
      <c r="G261" s="234"/>
      <c r="H261" s="237">
        <v>4.0190000000000001</v>
      </c>
      <c r="I261" s="238"/>
      <c r="J261" s="234"/>
      <c r="K261" s="234"/>
      <c r="L261" s="239"/>
      <c r="M261" s="240"/>
      <c r="N261" s="241"/>
      <c r="O261" s="241"/>
      <c r="P261" s="241"/>
      <c r="Q261" s="241"/>
      <c r="R261" s="241"/>
      <c r="S261" s="241"/>
      <c r="T261" s="242"/>
      <c r="AT261" s="243" t="s">
        <v>180</v>
      </c>
      <c r="AU261" s="243" t="s">
        <v>81</v>
      </c>
      <c r="AV261" s="14" t="s">
        <v>83</v>
      </c>
      <c r="AW261" s="14" t="s">
        <v>30</v>
      </c>
      <c r="AX261" s="14" t="s">
        <v>73</v>
      </c>
      <c r="AY261" s="243" t="s">
        <v>172</v>
      </c>
    </row>
    <row r="262" spans="1:65" s="15" customFormat="1">
      <c r="B262" s="244"/>
      <c r="C262" s="245"/>
      <c r="D262" s="224" t="s">
        <v>180</v>
      </c>
      <c r="E262" s="246" t="s">
        <v>1</v>
      </c>
      <c r="F262" s="247" t="s">
        <v>186</v>
      </c>
      <c r="G262" s="245"/>
      <c r="H262" s="248">
        <v>7.9130000000000003</v>
      </c>
      <c r="I262" s="249"/>
      <c r="J262" s="245"/>
      <c r="K262" s="245"/>
      <c r="L262" s="250"/>
      <c r="M262" s="251"/>
      <c r="N262" s="252"/>
      <c r="O262" s="252"/>
      <c r="P262" s="252"/>
      <c r="Q262" s="252"/>
      <c r="R262" s="252"/>
      <c r="S262" s="252"/>
      <c r="T262" s="253"/>
      <c r="AT262" s="254" t="s">
        <v>180</v>
      </c>
      <c r="AU262" s="254" t="s">
        <v>81</v>
      </c>
      <c r="AV262" s="15" t="s">
        <v>179</v>
      </c>
      <c r="AW262" s="15" t="s">
        <v>30</v>
      </c>
      <c r="AX262" s="15" t="s">
        <v>81</v>
      </c>
      <c r="AY262" s="254" t="s">
        <v>172</v>
      </c>
    </row>
    <row r="263" spans="1:65" s="12" customFormat="1" ht="25.9" customHeight="1">
      <c r="B263" s="193"/>
      <c r="C263" s="194"/>
      <c r="D263" s="195" t="s">
        <v>72</v>
      </c>
      <c r="E263" s="196" t="s">
        <v>1198</v>
      </c>
      <c r="F263" s="196" t="s">
        <v>1199</v>
      </c>
      <c r="G263" s="194"/>
      <c r="H263" s="194"/>
      <c r="I263" s="197"/>
      <c r="J263" s="198">
        <f>BK263</f>
        <v>0</v>
      </c>
      <c r="K263" s="194"/>
      <c r="L263" s="199"/>
      <c r="M263" s="200"/>
      <c r="N263" s="201"/>
      <c r="O263" s="201"/>
      <c r="P263" s="202">
        <f>P264</f>
        <v>0</v>
      </c>
      <c r="Q263" s="201"/>
      <c r="R263" s="202">
        <f>R264</f>
        <v>0</v>
      </c>
      <c r="S263" s="201"/>
      <c r="T263" s="203">
        <f>T264</f>
        <v>0</v>
      </c>
      <c r="AR263" s="204" t="s">
        <v>81</v>
      </c>
      <c r="AT263" s="205" t="s">
        <v>72</v>
      </c>
      <c r="AU263" s="205" t="s">
        <v>73</v>
      </c>
      <c r="AY263" s="204" t="s">
        <v>172</v>
      </c>
      <c r="BK263" s="206">
        <f>BK264</f>
        <v>0</v>
      </c>
    </row>
    <row r="264" spans="1:65" s="2" customFormat="1" ht="16.5" customHeight="1">
      <c r="A264" s="35"/>
      <c r="B264" s="36"/>
      <c r="C264" s="209" t="s">
        <v>373</v>
      </c>
      <c r="D264" s="209" t="s">
        <v>174</v>
      </c>
      <c r="E264" s="210" t="s">
        <v>1200</v>
      </c>
      <c r="F264" s="211" t="s">
        <v>1201</v>
      </c>
      <c r="G264" s="212" t="s">
        <v>222</v>
      </c>
      <c r="H264" s="213">
        <v>1.7829999999999999</v>
      </c>
      <c r="I264" s="214"/>
      <c r="J264" s="215">
        <f>ROUND(I264*H264,2)</f>
        <v>0</v>
      </c>
      <c r="K264" s="211" t="s">
        <v>1</v>
      </c>
      <c r="L264" s="40"/>
      <c r="M264" s="216" t="s">
        <v>1</v>
      </c>
      <c r="N264" s="217" t="s">
        <v>38</v>
      </c>
      <c r="O264" s="72"/>
      <c r="P264" s="218">
        <f>O264*H264</f>
        <v>0</v>
      </c>
      <c r="Q264" s="218">
        <v>0</v>
      </c>
      <c r="R264" s="218">
        <f>Q264*H264</f>
        <v>0</v>
      </c>
      <c r="S264" s="218">
        <v>0</v>
      </c>
      <c r="T264" s="219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20" t="s">
        <v>179</v>
      </c>
      <c r="AT264" s="220" t="s">
        <v>174</v>
      </c>
      <c r="AU264" s="220" t="s">
        <v>81</v>
      </c>
      <c r="AY264" s="18" t="s">
        <v>172</v>
      </c>
      <c r="BE264" s="221">
        <f>IF(N264="základní",J264,0)</f>
        <v>0</v>
      </c>
      <c r="BF264" s="221">
        <f>IF(N264="snížená",J264,0)</f>
        <v>0</v>
      </c>
      <c r="BG264" s="221">
        <f>IF(N264="zákl. přenesená",J264,0)</f>
        <v>0</v>
      </c>
      <c r="BH264" s="221">
        <f>IF(N264="sníž. přenesená",J264,0)</f>
        <v>0</v>
      </c>
      <c r="BI264" s="221">
        <f>IF(N264="nulová",J264,0)</f>
        <v>0</v>
      </c>
      <c r="BJ264" s="18" t="s">
        <v>81</v>
      </c>
      <c r="BK264" s="221">
        <f>ROUND(I264*H264,2)</f>
        <v>0</v>
      </c>
      <c r="BL264" s="18" t="s">
        <v>179</v>
      </c>
      <c r="BM264" s="220" t="s">
        <v>437</v>
      </c>
    </row>
    <row r="265" spans="1:65" s="12" customFormat="1" ht="25.9" customHeight="1">
      <c r="B265" s="193"/>
      <c r="C265" s="194"/>
      <c r="D265" s="195" t="s">
        <v>72</v>
      </c>
      <c r="E265" s="196" t="s">
        <v>1202</v>
      </c>
      <c r="F265" s="196" t="s">
        <v>1203</v>
      </c>
      <c r="G265" s="194"/>
      <c r="H265" s="194"/>
      <c r="I265" s="197"/>
      <c r="J265" s="198">
        <f>BK265</f>
        <v>0</v>
      </c>
      <c r="K265" s="194"/>
      <c r="L265" s="199"/>
      <c r="M265" s="200"/>
      <c r="N265" s="201"/>
      <c r="O265" s="201"/>
      <c r="P265" s="202">
        <f>SUM(P266:P284)</f>
        <v>0</v>
      </c>
      <c r="Q265" s="201"/>
      <c r="R265" s="202">
        <f>SUM(R266:R284)</f>
        <v>0</v>
      </c>
      <c r="S265" s="201"/>
      <c r="T265" s="203">
        <f>SUM(T266:T284)</f>
        <v>0</v>
      </c>
      <c r="AR265" s="204" t="s">
        <v>81</v>
      </c>
      <c r="AT265" s="205" t="s">
        <v>72</v>
      </c>
      <c r="AU265" s="205" t="s">
        <v>73</v>
      </c>
      <c r="AY265" s="204" t="s">
        <v>172</v>
      </c>
      <c r="BK265" s="206">
        <f>SUM(BK266:BK284)</f>
        <v>0</v>
      </c>
    </row>
    <row r="266" spans="1:65" s="2" customFormat="1" ht="16.5" customHeight="1">
      <c r="A266" s="35"/>
      <c r="B266" s="36"/>
      <c r="C266" s="255" t="s">
        <v>378</v>
      </c>
      <c r="D266" s="255" t="s">
        <v>358</v>
      </c>
      <c r="E266" s="256" t="s">
        <v>1204</v>
      </c>
      <c r="F266" s="257" t="s">
        <v>1205</v>
      </c>
      <c r="G266" s="258" t="s">
        <v>222</v>
      </c>
      <c r="H266" s="259">
        <v>8.7999999999999995E-2</v>
      </c>
      <c r="I266" s="260"/>
      <c r="J266" s="261">
        <f>ROUND(I266*H266,2)</f>
        <v>0</v>
      </c>
      <c r="K266" s="257" t="s">
        <v>1</v>
      </c>
      <c r="L266" s="262"/>
      <c r="M266" s="263" t="s">
        <v>1</v>
      </c>
      <c r="N266" s="264" t="s">
        <v>38</v>
      </c>
      <c r="O266" s="72"/>
      <c r="P266" s="218">
        <f>O266*H266</f>
        <v>0</v>
      </c>
      <c r="Q266" s="218">
        <v>0</v>
      </c>
      <c r="R266" s="218">
        <f>Q266*H266</f>
        <v>0</v>
      </c>
      <c r="S266" s="218">
        <v>0</v>
      </c>
      <c r="T266" s="219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20" t="s">
        <v>205</v>
      </c>
      <c r="AT266" s="220" t="s">
        <v>358</v>
      </c>
      <c r="AU266" s="220" t="s">
        <v>81</v>
      </c>
      <c r="AY266" s="18" t="s">
        <v>172</v>
      </c>
      <c r="BE266" s="221">
        <f>IF(N266="základní",J266,0)</f>
        <v>0</v>
      </c>
      <c r="BF266" s="221">
        <f>IF(N266="snížená",J266,0)</f>
        <v>0</v>
      </c>
      <c r="BG266" s="221">
        <f>IF(N266="zákl. přenesená",J266,0)</f>
        <v>0</v>
      </c>
      <c r="BH266" s="221">
        <f>IF(N266="sníž. přenesená",J266,0)</f>
        <v>0</v>
      </c>
      <c r="BI266" s="221">
        <f>IF(N266="nulová",J266,0)</f>
        <v>0</v>
      </c>
      <c r="BJ266" s="18" t="s">
        <v>81</v>
      </c>
      <c r="BK266" s="221">
        <f>ROUND(I266*H266,2)</f>
        <v>0</v>
      </c>
      <c r="BL266" s="18" t="s">
        <v>179</v>
      </c>
      <c r="BM266" s="220" t="s">
        <v>1206</v>
      </c>
    </row>
    <row r="267" spans="1:65" s="14" customFormat="1">
      <c r="B267" s="233"/>
      <c r="C267" s="234"/>
      <c r="D267" s="224" t="s">
        <v>180</v>
      </c>
      <c r="E267" s="235" t="s">
        <v>1</v>
      </c>
      <c r="F267" s="236" t="s">
        <v>1207</v>
      </c>
      <c r="G267" s="234"/>
      <c r="H267" s="237">
        <v>5.8000000000000003E-2</v>
      </c>
      <c r="I267" s="238"/>
      <c r="J267" s="234"/>
      <c r="K267" s="234"/>
      <c r="L267" s="239"/>
      <c r="M267" s="240"/>
      <c r="N267" s="241"/>
      <c r="O267" s="241"/>
      <c r="P267" s="241"/>
      <c r="Q267" s="241"/>
      <c r="R267" s="241"/>
      <c r="S267" s="241"/>
      <c r="T267" s="242"/>
      <c r="AT267" s="243" t="s">
        <v>180</v>
      </c>
      <c r="AU267" s="243" t="s">
        <v>81</v>
      </c>
      <c r="AV267" s="14" t="s">
        <v>83</v>
      </c>
      <c r="AW267" s="14" t="s">
        <v>30</v>
      </c>
      <c r="AX267" s="14" t="s">
        <v>73</v>
      </c>
      <c r="AY267" s="243" t="s">
        <v>172</v>
      </c>
    </row>
    <row r="268" spans="1:65" s="14" customFormat="1">
      <c r="B268" s="233"/>
      <c r="C268" s="234"/>
      <c r="D268" s="224" t="s">
        <v>180</v>
      </c>
      <c r="E268" s="235" t="s">
        <v>1</v>
      </c>
      <c r="F268" s="236" t="s">
        <v>1208</v>
      </c>
      <c r="G268" s="234"/>
      <c r="H268" s="237">
        <v>0.03</v>
      </c>
      <c r="I268" s="238"/>
      <c r="J268" s="234"/>
      <c r="K268" s="234"/>
      <c r="L268" s="239"/>
      <c r="M268" s="240"/>
      <c r="N268" s="241"/>
      <c r="O268" s="241"/>
      <c r="P268" s="241"/>
      <c r="Q268" s="241"/>
      <c r="R268" s="241"/>
      <c r="S268" s="241"/>
      <c r="T268" s="242"/>
      <c r="AT268" s="243" t="s">
        <v>180</v>
      </c>
      <c r="AU268" s="243" t="s">
        <v>81</v>
      </c>
      <c r="AV268" s="14" t="s">
        <v>83</v>
      </c>
      <c r="AW268" s="14" t="s">
        <v>30</v>
      </c>
      <c r="AX268" s="14" t="s">
        <v>73</v>
      </c>
      <c r="AY268" s="243" t="s">
        <v>172</v>
      </c>
    </row>
    <row r="269" spans="1:65" s="15" customFormat="1">
      <c r="B269" s="244"/>
      <c r="C269" s="245"/>
      <c r="D269" s="224" t="s">
        <v>180</v>
      </c>
      <c r="E269" s="246" t="s">
        <v>1</v>
      </c>
      <c r="F269" s="247" t="s">
        <v>186</v>
      </c>
      <c r="G269" s="245"/>
      <c r="H269" s="248">
        <v>8.7999999999999995E-2</v>
      </c>
      <c r="I269" s="249"/>
      <c r="J269" s="245"/>
      <c r="K269" s="245"/>
      <c r="L269" s="250"/>
      <c r="M269" s="251"/>
      <c r="N269" s="252"/>
      <c r="O269" s="252"/>
      <c r="P269" s="252"/>
      <c r="Q269" s="252"/>
      <c r="R269" s="252"/>
      <c r="S269" s="252"/>
      <c r="T269" s="253"/>
      <c r="AT269" s="254" t="s">
        <v>180</v>
      </c>
      <c r="AU269" s="254" t="s">
        <v>81</v>
      </c>
      <c r="AV269" s="15" t="s">
        <v>179</v>
      </c>
      <c r="AW269" s="15" t="s">
        <v>30</v>
      </c>
      <c r="AX269" s="15" t="s">
        <v>81</v>
      </c>
      <c r="AY269" s="254" t="s">
        <v>172</v>
      </c>
    </row>
    <row r="270" spans="1:65" s="2" customFormat="1" ht="16.5" customHeight="1">
      <c r="A270" s="35"/>
      <c r="B270" s="36"/>
      <c r="C270" s="255" t="s">
        <v>383</v>
      </c>
      <c r="D270" s="255" t="s">
        <v>358</v>
      </c>
      <c r="E270" s="256" t="s">
        <v>1209</v>
      </c>
      <c r="F270" s="257" t="s">
        <v>1210</v>
      </c>
      <c r="G270" s="258" t="s">
        <v>531</v>
      </c>
      <c r="H270" s="259">
        <v>1</v>
      </c>
      <c r="I270" s="260"/>
      <c r="J270" s="261">
        <f>ROUND(I270*H270,2)</f>
        <v>0</v>
      </c>
      <c r="K270" s="257" t="s">
        <v>1</v>
      </c>
      <c r="L270" s="262"/>
      <c r="M270" s="263" t="s">
        <v>1</v>
      </c>
      <c r="N270" s="264" t="s">
        <v>38</v>
      </c>
      <c r="O270" s="72"/>
      <c r="P270" s="218">
        <f>O270*H270</f>
        <v>0</v>
      </c>
      <c r="Q270" s="218">
        <v>0</v>
      </c>
      <c r="R270" s="218">
        <f>Q270*H270</f>
        <v>0</v>
      </c>
      <c r="S270" s="218">
        <v>0</v>
      </c>
      <c r="T270" s="219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20" t="s">
        <v>205</v>
      </c>
      <c r="AT270" s="220" t="s">
        <v>358</v>
      </c>
      <c r="AU270" s="220" t="s">
        <v>81</v>
      </c>
      <c r="AY270" s="18" t="s">
        <v>172</v>
      </c>
      <c r="BE270" s="221">
        <f>IF(N270="základní",J270,0)</f>
        <v>0</v>
      </c>
      <c r="BF270" s="221">
        <f>IF(N270="snížená",J270,0)</f>
        <v>0</v>
      </c>
      <c r="BG270" s="221">
        <f>IF(N270="zákl. přenesená",J270,0)</f>
        <v>0</v>
      </c>
      <c r="BH270" s="221">
        <f>IF(N270="sníž. přenesená",J270,0)</f>
        <v>0</v>
      </c>
      <c r="BI270" s="221">
        <f>IF(N270="nulová",J270,0)</f>
        <v>0</v>
      </c>
      <c r="BJ270" s="18" t="s">
        <v>81</v>
      </c>
      <c r="BK270" s="221">
        <f>ROUND(I270*H270,2)</f>
        <v>0</v>
      </c>
      <c r="BL270" s="18" t="s">
        <v>179</v>
      </c>
      <c r="BM270" s="220" t="s">
        <v>1211</v>
      </c>
    </row>
    <row r="271" spans="1:65" s="14" customFormat="1">
      <c r="B271" s="233"/>
      <c r="C271" s="234"/>
      <c r="D271" s="224" t="s">
        <v>180</v>
      </c>
      <c r="E271" s="235" t="s">
        <v>1</v>
      </c>
      <c r="F271" s="236" t="s">
        <v>1212</v>
      </c>
      <c r="G271" s="234"/>
      <c r="H271" s="237">
        <v>1</v>
      </c>
      <c r="I271" s="238"/>
      <c r="J271" s="234"/>
      <c r="K271" s="234"/>
      <c r="L271" s="239"/>
      <c r="M271" s="240"/>
      <c r="N271" s="241"/>
      <c r="O271" s="241"/>
      <c r="P271" s="241"/>
      <c r="Q271" s="241"/>
      <c r="R271" s="241"/>
      <c r="S271" s="241"/>
      <c r="T271" s="242"/>
      <c r="AT271" s="243" t="s">
        <v>180</v>
      </c>
      <c r="AU271" s="243" t="s">
        <v>81</v>
      </c>
      <c r="AV271" s="14" t="s">
        <v>83</v>
      </c>
      <c r="AW271" s="14" t="s">
        <v>30</v>
      </c>
      <c r="AX271" s="14" t="s">
        <v>73</v>
      </c>
      <c r="AY271" s="243" t="s">
        <v>172</v>
      </c>
    </row>
    <row r="272" spans="1:65" s="15" customFormat="1">
      <c r="B272" s="244"/>
      <c r="C272" s="245"/>
      <c r="D272" s="224" t="s">
        <v>180</v>
      </c>
      <c r="E272" s="246" t="s">
        <v>1</v>
      </c>
      <c r="F272" s="247" t="s">
        <v>186</v>
      </c>
      <c r="G272" s="245"/>
      <c r="H272" s="248">
        <v>1</v>
      </c>
      <c r="I272" s="249"/>
      <c r="J272" s="245"/>
      <c r="K272" s="245"/>
      <c r="L272" s="250"/>
      <c r="M272" s="251"/>
      <c r="N272" s="252"/>
      <c r="O272" s="252"/>
      <c r="P272" s="252"/>
      <c r="Q272" s="252"/>
      <c r="R272" s="252"/>
      <c r="S272" s="252"/>
      <c r="T272" s="253"/>
      <c r="AT272" s="254" t="s">
        <v>180</v>
      </c>
      <c r="AU272" s="254" t="s">
        <v>81</v>
      </c>
      <c r="AV272" s="15" t="s">
        <v>179</v>
      </c>
      <c r="AW272" s="15" t="s">
        <v>30</v>
      </c>
      <c r="AX272" s="15" t="s">
        <v>81</v>
      </c>
      <c r="AY272" s="254" t="s">
        <v>172</v>
      </c>
    </row>
    <row r="273" spans="1:65" s="2" customFormat="1" ht="16.5" customHeight="1">
      <c r="A273" s="35"/>
      <c r="B273" s="36"/>
      <c r="C273" s="255" t="s">
        <v>279</v>
      </c>
      <c r="D273" s="255" t="s">
        <v>358</v>
      </c>
      <c r="E273" s="256" t="s">
        <v>1213</v>
      </c>
      <c r="F273" s="257" t="s">
        <v>1214</v>
      </c>
      <c r="G273" s="258" t="s">
        <v>531</v>
      </c>
      <c r="H273" s="259">
        <v>2</v>
      </c>
      <c r="I273" s="260"/>
      <c r="J273" s="261">
        <f>ROUND(I273*H273,2)</f>
        <v>0</v>
      </c>
      <c r="K273" s="257" t="s">
        <v>1</v>
      </c>
      <c r="L273" s="262"/>
      <c r="M273" s="263" t="s">
        <v>1</v>
      </c>
      <c r="N273" s="264" t="s">
        <v>38</v>
      </c>
      <c r="O273" s="72"/>
      <c r="P273" s="218">
        <f>O273*H273</f>
        <v>0</v>
      </c>
      <c r="Q273" s="218">
        <v>0</v>
      </c>
      <c r="R273" s="218">
        <f>Q273*H273</f>
        <v>0</v>
      </c>
      <c r="S273" s="218">
        <v>0</v>
      </c>
      <c r="T273" s="219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20" t="s">
        <v>205</v>
      </c>
      <c r="AT273" s="220" t="s">
        <v>358</v>
      </c>
      <c r="AU273" s="220" t="s">
        <v>81</v>
      </c>
      <c r="AY273" s="18" t="s">
        <v>172</v>
      </c>
      <c r="BE273" s="221">
        <f>IF(N273="základní",J273,0)</f>
        <v>0</v>
      </c>
      <c r="BF273" s="221">
        <f>IF(N273="snížená",J273,0)</f>
        <v>0</v>
      </c>
      <c r="BG273" s="221">
        <f>IF(N273="zákl. přenesená",J273,0)</f>
        <v>0</v>
      </c>
      <c r="BH273" s="221">
        <f>IF(N273="sníž. přenesená",J273,0)</f>
        <v>0</v>
      </c>
      <c r="BI273" s="221">
        <f>IF(N273="nulová",J273,0)</f>
        <v>0</v>
      </c>
      <c r="BJ273" s="18" t="s">
        <v>81</v>
      </c>
      <c r="BK273" s="221">
        <f>ROUND(I273*H273,2)</f>
        <v>0</v>
      </c>
      <c r="BL273" s="18" t="s">
        <v>179</v>
      </c>
      <c r="BM273" s="220" t="s">
        <v>1215</v>
      </c>
    </row>
    <row r="274" spans="1:65" s="14" customFormat="1">
      <c r="B274" s="233"/>
      <c r="C274" s="234"/>
      <c r="D274" s="224" t="s">
        <v>180</v>
      </c>
      <c r="E274" s="235" t="s">
        <v>1</v>
      </c>
      <c r="F274" s="236" t="s">
        <v>1216</v>
      </c>
      <c r="G274" s="234"/>
      <c r="H274" s="237">
        <v>2</v>
      </c>
      <c r="I274" s="238"/>
      <c r="J274" s="234"/>
      <c r="K274" s="234"/>
      <c r="L274" s="239"/>
      <c r="M274" s="240"/>
      <c r="N274" s="241"/>
      <c r="O274" s="241"/>
      <c r="P274" s="241"/>
      <c r="Q274" s="241"/>
      <c r="R274" s="241"/>
      <c r="S274" s="241"/>
      <c r="T274" s="242"/>
      <c r="AT274" s="243" t="s">
        <v>180</v>
      </c>
      <c r="AU274" s="243" t="s">
        <v>81</v>
      </c>
      <c r="AV274" s="14" t="s">
        <v>83</v>
      </c>
      <c r="AW274" s="14" t="s">
        <v>30</v>
      </c>
      <c r="AX274" s="14" t="s">
        <v>73</v>
      </c>
      <c r="AY274" s="243" t="s">
        <v>172</v>
      </c>
    </row>
    <row r="275" spans="1:65" s="15" customFormat="1">
      <c r="B275" s="244"/>
      <c r="C275" s="245"/>
      <c r="D275" s="224" t="s">
        <v>180</v>
      </c>
      <c r="E275" s="246" t="s">
        <v>1</v>
      </c>
      <c r="F275" s="247" t="s">
        <v>186</v>
      </c>
      <c r="G275" s="245"/>
      <c r="H275" s="248">
        <v>2</v>
      </c>
      <c r="I275" s="249"/>
      <c r="J275" s="245"/>
      <c r="K275" s="245"/>
      <c r="L275" s="250"/>
      <c r="M275" s="251"/>
      <c r="N275" s="252"/>
      <c r="O275" s="252"/>
      <c r="P275" s="252"/>
      <c r="Q275" s="252"/>
      <c r="R275" s="252"/>
      <c r="S275" s="252"/>
      <c r="T275" s="253"/>
      <c r="AT275" s="254" t="s">
        <v>180</v>
      </c>
      <c r="AU275" s="254" t="s">
        <v>81</v>
      </c>
      <c r="AV275" s="15" t="s">
        <v>179</v>
      </c>
      <c r="AW275" s="15" t="s">
        <v>30</v>
      </c>
      <c r="AX275" s="15" t="s">
        <v>81</v>
      </c>
      <c r="AY275" s="254" t="s">
        <v>172</v>
      </c>
    </row>
    <row r="276" spans="1:65" s="2" customFormat="1" ht="16.5" customHeight="1">
      <c r="A276" s="35"/>
      <c r="B276" s="36"/>
      <c r="C276" s="255" t="s">
        <v>395</v>
      </c>
      <c r="D276" s="255" t="s">
        <v>358</v>
      </c>
      <c r="E276" s="256" t="s">
        <v>1217</v>
      </c>
      <c r="F276" s="257" t="s">
        <v>1218</v>
      </c>
      <c r="G276" s="258" t="s">
        <v>531</v>
      </c>
      <c r="H276" s="259">
        <v>2</v>
      </c>
      <c r="I276" s="260"/>
      <c r="J276" s="261">
        <f>ROUND(I276*H276,2)</f>
        <v>0</v>
      </c>
      <c r="K276" s="257" t="s">
        <v>1</v>
      </c>
      <c r="L276" s="262"/>
      <c r="M276" s="263" t="s">
        <v>1</v>
      </c>
      <c r="N276" s="264" t="s">
        <v>38</v>
      </c>
      <c r="O276" s="72"/>
      <c r="P276" s="218">
        <f>O276*H276</f>
        <v>0</v>
      </c>
      <c r="Q276" s="218">
        <v>0</v>
      </c>
      <c r="R276" s="218">
        <f>Q276*H276</f>
        <v>0</v>
      </c>
      <c r="S276" s="218">
        <v>0</v>
      </c>
      <c r="T276" s="219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20" t="s">
        <v>205</v>
      </c>
      <c r="AT276" s="220" t="s">
        <v>358</v>
      </c>
      <c r="AU276" s="220" t="s">
        <v>81</v>
      </c>
      <c r="AY276" s="18" t="s">
        <v>172</v>
      </c>
      <c r="BE276" s="221">
        <f>IF(N276="základní",J276,0)</f>
        <v>0</v>
      </c>
      <c r="BF276" s="221">
        <f>IF(N276="snížená",J276,0)</f>
        <v>0</v>
      </c>
      <c r="BG276" s="221">
        <f>IF(N276="zákl. přenesená",J276,0)</f>
        <v>0</v>
      </c>
      <c r="BH276" s="221">
        <f>IF(N276="sníž. přenesená",J276,0)</f>
        <v>0</v>
      </c>
      <c r="BI276" s="221">
        <f>IF(N276="nulová",J276,0)</f>
        <v>0</v>
      </c>
      <c r="BJ276" s="18" t="s">
        <v>81</v>
      </c>
      <c r="BK276" s="221">
        <f>ROUND(I276*H276,2)</f>
        <v>0</v>
      </c>
      <c r="BL276" s="18" t="s">
        <v>179</v>
      </c>
      <c r="BM276" s="220" t="s">
        <v>1219</v>
      </c>
    </row>
    <row r="277" spans="1:65" s="14" customFormat="1">
      <c r="B277" s="233"/>
      <c r="C277" s="234"/>
      <c r="D277" s="224" t="s">
        <v>180</v>
      </c>
      <c r="E277" s="235" t="s">
        <v>1</v>
      </c>
      <c r="F277" s="236" t="s">
        <v>1220</v>
      </c>
      <c r="G277" s="234"/>
      <c r="H277" s="237">
        <v>2</v>
      </c>
      <c r="I277" s="238"/>
      <c r="J277" s="234"/>
      <c r="K277" s="234"/>
      <c r="L277" s="239"/>
      <c r="M277" s="240"/>
      <c r="N277" s="241"/>
      <c r="O277" s="241"/>
      <c r="P277" s="241"/>
      <c r="Q277" s="241"/>
      <c r="R277" s="241"/>
      <c r="S277" s="241"/>
      <c r="T277" s="242"/>
      <c r="AT277" s="243" t="s">
        <v>180</v>
      </c>
      <c r="AU277" s="243" t="s">
        <v>81</v>
      </c>
      <c r="AV277" s="14" t="s">
        <v>83</v>
      </c>
      <c r="AW277" s="14" t="s">
        <v>30</v>
      </c>
      <c r="AX277" s="14" t="s">
        <v>73</v>
      </c>
      <c r="AY277" s="243" t="s">
        <v>172</v>
      </c>
    </row>
    <row r="278" spans="1:65" s="15" customFormat="1">
      <c r="B278" s="244"/>
      <c r="C278" s="245"/>
      <c r="D278" s="224" t="s">
        <v>180</v>
      </c>
      <c r="E278" s="246" t="s">
        <v>1</v>
      </c>
      <c r="F278" s="247" t="s">
        <v>186</v>
      </c>
      <c r="G278" s="245"/>
      <c r="H278" s="248">
        <v>2</v>
      </c>
      <c r="I278" s="249"/>
      <c r="J278" s="245"/>
      <c r="K278" s="245"/>
      <c r="L278" s="250"/>
      <c r="M278" s="251"/>
      <c r="N278" s="252"/>
      <c r="O278" s="252"/>
      <c r="P278" s="252"/>
      <c r="Q278" s="252"/>
      <c r="R278" s="252"/>
      <c r="S278" s="252"/>
      <c r="T278" s="253"/>
      <c r="AT278" s="254" t="s">
        <v>180</v>
      </c>
      <c r="AU278" s="254" t="s">
        <v>81</v>
      </c>
      <c r="AV278" s="15" t="s">
        <v>179</v>
      </c>
      <c r="AW278" s="15" t="s">
        <v>30</v>
      </c>
      <c r="AX278" s="15" t="s">
        <v>81</v>
      </c>
      <c r="AY278" s="254" t="s">
        <v>172</v>
      </c>
    </row>
    <row r="279" spans="1:65" s="2" customFormat="1" ht="16.5" customHeight="1">
      <c r="A279" s="35"/>
      <c r="B279" s="36"/>
      <c r="C279" s="255" t="s">
        <v>284</v>
      </c>
      <c r="D279" s="255" t="s">
        <v>358</v>
      </c>
      <c r="E279" s="256" t="s">
        <v>1221</v>
      </c>
      <c r="F279" s="257" t="s">
        <v>1222</v>
      </c>
      <c r="G279" s="258" t="s">
        <v>531</v>
      </c>
      <c r="H279" s="259">
        <v>1</v>
      </c>
      <c r="I279" s="260"/>
      <c r="J279" s="261">
        <f>ROUND(I279*H279,2)</f>
        <v>0</v>
      </c>
      <c r="K279" s="257" t="s">
        <v>1</v>
      </c>
      <c r="L279" s="262"/>
      <c r="M279" s="263" t="s">
        <v>1</v>
      </c>
      <c r="N279" s="264" t="s">
        <v>38</v>
      </c>
      <c r="O279" s="72"/>
      <c r="P279" s="218">
        <f>O279*H279</f>
        <v>0</v>
      </c>
      <c r="Q279" s="218">
        <v>0</v>
      </c>
      <c r="R279" s="218">
        <f>Q279*H279</f>
        <v>0</v>
      </c>
      <c r="S279" s="218">
        <v>0</v>
      </c>
      <c r="T279" s="219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20" t="s">
        <v>205</v>
      </c>
      <c r="AT279" s="220" t="s">
        <v>358</v>
      </c>
      <c r="AU279" s="220" t="s">
        <v>81</v>
      </c>
      <c r="AY279" s="18" t="s">
        <v>172</v>
      </c>
      <c r="BE279" s="221">
        <f>IF(N279="základní",J279,0)</f>
        <v>0</v>
      </c>
      <c r="BF279" s="221">
        <f>IF(N279="snížená",J279,0)</f>
        <v>0</v>
      </c>
      <c r="BG279" s="221">
        <f>IF(N279="zákl. přenesená",J279,0)</f>
        <v>0</v>
      </c>
      <c r="BH279" s="221">
        <f>IF(N279="sníž. přenesená",J279,0)</f>
        <v>0</v>
      </c>
      <c r="BI279" s="221">
        <f>IF(N279="nulová",J279,0)</f>
        <v>0</v>
      </c>
      <c r="BJ279" s="18" t="s">
        <v>81</v>
      </c>
      <c r="BK279" s="221">
        <f>ROUND(I279*H279,2)</f>
        <v>0</v>
      </c>
      <c r="BL279" s="18" t="s">
        <v>179</v>
      </c>
      <c r="BM279" s="220" t="s">
        <v>1223</v>
      </c>
    </row>
    <row r="280" spans="1:65" s="14" customFormat="1">
      <c r="B280" s="233"/>
      <c r="C280" s="234"/>
      <c r="D280" s="224" t="s">
        <v>180</v>
      </c>
      <c r="E280" s="235" t="s">
        <v>1</v>
      </c>
      <c r="F280" s="236" t="s">
        <v>1224</v>
      </c>
      <c r="G280" s="234"/>
      <c r="H280" s="237">
        <v>1</v>
      </c>
      <c r="I280" s="238"/>
      <c r="J280" s="234"/>
      <c r="K280" s="234"/>
      <c r="L280" s="239"/>
      <c r="M280" s="240"/>
      <c r="N280" s="241"/>
      <c r="O280" s="241"/>
      <c r="P280" s="241"/>
      <c r="Q280" s="241"/>
      <c r="R280" s="241"/>
      <c r="S280" s="241"/>
      <c r="T280" s="242"/>
      <c r="AT280" s="243" t="s">
        <v>180</v>
      </c>
      <c r="AU280" s="243" t="s">
        <v>81</v>
      </c>
      <c r="AV280" s="14" t="s">
        <v>83</v>
      </c>
      <c r="AW280" s="14" t="s">
        <v>30</v>
      </c>
      <c r="AX280" s="14" t="s">
        <v>73</v>
      </c>
      <c r="AY280" s="243" t="s">
        <v>172</v>
      </c>
    </row>
    <row r="281" spans="1:65" s="15" customFormat="1">
      <c r="B281" s="244"/>
      <c r="C281" s="245"/>
      <c r="D281" s="224" t="s">
        <v>180</v>
      </c>
      <c r="E281" s="246" t="s">
        <v>1</v>
      </c>
      <c r="F281" s="247" t="s">
        <v>186</v>
      </c>
      <c r="G281" s="245"/>
      <c r="H281" s="248">
        <v>1</v>
      </c>
      <c r="I281" s="249"/>
      <c r="J281" s="245"/>
      <c r="K281" s="245"/>
      <c r="L281" s="250"/>
      <c r="M281" s="251"/>
      <c r="N281" s="252"/>
      <c r="O281" s="252"/>
      <c r="P281" s="252"/>
      <c r="Q281" s="252"/>
      <c r="R281" s="252"/>
      <c r="S281" s="252"/>
      <c r="T281" s="253"/>
      <c r="AT281" s="254" t="s">
        <v>180</v>
      </c>
      <c r="AU281" s="254" t="s">
        <v>81</v>
      </c>
      <c r="AV281" s="15" t="s">
        <v>179</v>
      </c>
      <c r="AW281" s="15" t="s">
        <v>30</v>
      </c>
      <c r="AX281" s="15" t="s">
        <v>81</v>
      </c>
      <c r="AY281" s="254" t="s">
        <v>172</v>
      </c>
    </row>
    <row r="282" spans="1:65" s="2" customFormat="1" ht="16.5" customHeight="1">
      <c r="A282" s="35"/>
      <c r="B282" s="36"/>
      <c r="C282" s="255" t="s">
        <v>405</v>
      </c>
      <c r="D282" s="255" t="s">
        <v>358</v>
      </c>
      <c r="E282" s="256" t="s">
        <v>1225</v>
      </c>
      <c r="F282" s="257" t="s">
        <v>1226</v>
      </c>
      <c r="G282" s="258" t="s">
        <v>531</v>
      </c>
      <c r="H282" s="259">
        <v>2</v>
      </c>
      <c r="I282" s="260"/>
      <c r="J282" s="261">
        <f>ROUND(I282*H282,2)</f>
        <v>0</v>
      </c>
      <c r="K282" s="257" t="s">
        <v>1</v>
      </c>
      <c r="L282" s="262"/>
      <c r="M282" s="263" t="s">
        <v>1</v>
      </c>
      <c r="N282" s="264" t="s">
        <v>38</v>
      </c>
      <c r="O282" s="72"/>
      <c r="P282" s="218">
        <f>O282*H282</f>
        <v>0</v>
      </c>
      <c r="Q282" s="218">
        <v>0</v>
      </c>
      <c r="R282" s="218">
        <f>Q282*H282</f>
        <v>0</v>
      </c>
      <c r="S282" s="218">
        <v>0</v>
      </c>
      <c r="T282" s="219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20" t="s">
        <v>205</v>
      </c>
      <c r="AT282" s="220" t="s">
        <v>358</v>
      </c>
      <c r="AU282" s="220" t="s">
        <v>81</v>
      </c>
      <c r="AY282" s="18" t="s">
        <v>172</v>
      </c>
      <c r="BE282" s="221">
        <f>IF(N282="základní",J282,0)</f>
        <v>0</v>
      </c>
      <c r="BF282" s="221">
        <f>IF(N282="snížená",J282,0)</f>
        <v>0</v>
      </c>
      <c r="BG282" s="221">
        <f>IF(N282="zákl. přenesená",J282,0)</f>
        <v>0</v>
      </c>
      <c r="BH282" s="221">
        <f>IF(N282="sníž. přenesená",J282,0)</f>
        <v>0</v>
      </c>
      <c r="BI282" s="221">
        <f>IF(N282="nulová",J282,0)</f>
        <v>0</v>
      </c>
      <c r="BJ282" s="18" t="s">
        <v>81</v>
      </c>
      <c r="BK282" s="221">
        <f>ROUND(I282*H282,2)</f>
        <v>0</v>
      </c>
      <c r="BL282" s="18" t="s">
        <v>179</v>
      </c>
      <c r="BM282" s="220" t="s">
        <v>1227</v>
      </c>
    </row>
    <row r="283" spans="1:65" s="14" customFormat="1">
      <c r="B283" s="233"/>
      <c r="C283" s="234"/>
      <c r="D283" s="224" t="s">
        <v>180</v>
      </c>
      <c r="E283" s="235" t="s">
        <v>1</v>
      </c>
      <c r="F283" s="236" t="s">
        <v>1220</v>
      </c>
      <c r="G283" s="234"/>
      <c r="H283" s="237">
        <v>2</v>
      </c>
      <c r="I283" s="238"/>
      <c r="J283" s="234"/>
      <c r="K283" s="234"/>
      <c r="L283" s="239"/>
      <c r="M283" s="240"/>
      <c r="N283" s="241"/>
      <c r="O283" s="241"/>
      <c r="P283" s="241"/>
      <c r="Q283" s="241"/>
      <c r="R283" s="241"/>
      <c r="S283" s="241"/>
      <c r="T283" s="242"/>
      <c r="AT283" s="243" t="s">
        <v>180</v>
      </c>
      <c r="AU283" s="243" t="s">
        <v>81</v>
      </c>
      <c r="AV283" s="14" t="s">
        <v>83</v>
      </c>
      <c r="AW283" s="14" t="s">
        <v>30</v>
      </c>
      <c r="AX283" s="14" t="s">
        <v>73</v>
      </c>
      <c r="AY283" s="243" t="s">
        <v>172</v>
      </c>
    </row>
    <row r="284" spans="1:65" s="15" customFormat="1">
      <c r="B284" s="244"/>
      <c r="C284" s="245"/>
      <c r="D284" s="224" t="s">
        <v>180</v>
      </c>
      <c r="E284" s="246" t="s">
        <v>1</v>
      </c>
      <c r="F284" s="247" t="s">
        <v>186</v>
      </c>
      <c r="G284" s="245"/>
      <c r="H284" s="248">
        <v>2</v>
      </c>
      <c r="I284" s="249"/>
      <c r="J284" s="245"/>
      <c r="K284" s="245"/>
      <c r="L284" s="250"/>
      <c r="M284" s="265"/>
      <c r="N284" s="266"/>
      <c r="O284" s="266"/>
      <c r="P284" s="266"/>
      <c r="Q284" s="266"/>
      <c r="R284" s="266"/>
      <c r="S284" s="266"/>
      <c r="T284" s="267"/>
      <c r="AT284" s="254" t="s">
        <v>180</v>
      </c>
      <c r="AU284" s="254" t="s">
        <v>81</v>
      </c>
      <c r="AV284" s="15" t="s">
        <v>179</v>
      </c>
      <c r="AW284" s="15" t="s">
        <v>30</v>
      </c>
      <c r="AX284" s="15" t="s">
        <v>81</v>
      </c>
      <c r="AY284" s="254" t="s">
        <v>172</v>
      </c>
    </row>
    <row r="285" spans="1:65" s="2" customFormat="1" ht="6.95" customHeight="1">
      <c r="A285" s="35"/>
      <c r="B285" s="55"/>
      <c r="C285" s="56"/>
      <c r="D285" s="56"/>
      <c r="E285" s="56"/>
      <c r="F285" s="56"/>
      <c r="G285" s="56"/>
      <c r="H285" s="56"/>
      <c r="I285" s="159"/>
      <c r="J285" s="56"/>
      <c r="K285" s="56"/>
      <c r="L285" s="40"/>
      <c r="M285" s="35"/>
      <c r="O285" s="35"/>
      <c r="P285" s="35"/>
      <c r="Q285" s="35"/>
      <c r="R285" s="35"/>
      <c r="S285" s="35"/>
      <c r="T285" s="35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</row>
  </sheetData>
  <sheetProtection algorithmName="SHA-512" hashValue="xHwCrjnQ7TXWo2LzeWov0rI3fnQugN4KvwFLJ6HvX0n8J28w67xAQLV/xpps43vpbpTfZjN3PXdnXfWo4Hj+QA==" saltValue="Lrg7Fbrjiy14LshWtmpnN/PTxWL8C/Ys/68vdaWAULGRGOKTwXNyIrj/wp+pPj8BJq9XfUQKEs8SFWyVkSmdtg==" spinCount="100000" sheet="1" objects="1" scenarios="1" formatColumns="0" formatRows="0" autoFilter="0"/>
  <autoFilter ref="C128:K284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67"/>
  <sheetViews>
    <sheetView showGridLines="0" workbookViewId="0">
      <selection activeCell="E18" sqref="E18:H1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6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6"/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89</v>
      </c>
    </row>
    <row r="3" spans="1:46" s="1" customFormat="1" ht="6.95" customHeight="1">
      <c r="B3" s="117"/>
      <c r="C3" s="118"/>
      <c r="D3" s="118"/>
      <c r="E3" s="118"/>
      <c r="F3" s="118"/>
      <c r="G3" s="118"/>
      <c r="H3" s="118"/>
      <c r="I3" s="119"/>
      <c r="J3" s="118"/>
      <c r="K3" s="118"/>
      <c r="L3" s="21"/>
      <c r="AT3" s="18" t="s">
        <v>83</v>
      </c>
    </row>
    <row r="4" spans="1:46" s="1" customFormat="1" ht="24.95" customHeight="1">
      <c r="B4" s="21"/>
      <c r="D4" s="120" t="s">
        <v>118</v>
      </c>
      <c r="I4" s="116"/>
      <c r="L4" s="21"/>
      <c r="M4" s="121" t="s">
        <v>10</v>
      </c>
      <c r="AT4" s="18" t="s">
        <v>4</v>
      </c>
    </row>
    <row r="5" spans="1:46" s="1" customFormat="1" ht="6.95" customHeight="1">
      <c r="B5" s="21"/>
      <c r="I5" s="116"/>
      <c r="L5" s="21"/>
    </row>
    <row r="6" spans="1:46" s="1" customFormat="1" ht="12" customHeight="1">
      <c r="B6" s="21"/>
      <c r="D6" s="122" t="s">
        <v>16</v>
      </c>
      <c r="I6" s="116"/>
      <c r="L6" s="21"/>
    </row>
    <row r="7" spans="1:46" s="1" customFormat="1" ht="23.25" customHeight="1">
      <c r="B7" s="21"/>
      <c r="E7" s="333" t="str">
        <f>'Rekapitulace stavby'!K6</f>
        <v>Fakultní nemocnice Olomouc -  Stavební úpravy objektu U – Klinika psychiatrie</v>
      </c>
      <c r="F7" s="334"/>
      <c r="G7" s="334"/>
      <c r="H7" s="334"/>
      <c r="I7" s="116"/>
      <c r="L7" s="21"/>
    </row>
    <row r="8" spans="1:46" s="2" customFormat="1" ht="12" customHeight="1">
      <c r="A8" s="35"/>
      <c r="B8" s="40"/>
      <c r="C8" s="35"/>
      <c r="D8" s="122" t="s">
        <v>119</v>
      </c>
      <c r="E8" s="35"/>
      <c r="F8" s="35"/>
      <c r="G8" s="35"/>
      <c r="H8" s="35"/>
      <c r="I8" s="123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35" t="s">
        <v>1228</v>
      </c>
      <c r="F9" s="336"/>
      <c r="G9" s="336"/>
      <c r="H9" s="336"/>
      <c r="I9" s="123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123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22" t="s">
        <v>18</v>
      </c>
      <c r="E11" s="35"/>
      <c r="F11" s="111" t="s">
        <v>1</v>
      </c>
      <c r="G11" s="35"/>
      <c r="H11" s="35"/>
      <c r="I11" s="124" t="s">
        <v>19</v>
      </c>
      <c r="J11" s="111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22" t="s">
        <v>20</v>
      </c>
      <c r="E12" s="35"/>
      <c r="F12" s="111" t="s">
        <v>21</v>
      </c>
      <c r="G12" s="35"/>
      <c r="H12" s="35"/>
      <c r="I12" s="124" t="s">
        <v>22</v>
      </c>
      <c r="J12" s="125" t="str">
        <f>'Rekapitulace stavby'!AN8</f>
        <v>25. 3. 2020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23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2" t="s">
        <v>24</v>
      </c>
      <c r="E14" s="35"/>
      <c r="F14" s="35"/>
      <c r="G14" s="35"/>
      <c r="H14" s="35"/>
      <c r="I14" s="124" t="s">
        <v>25</v>
      </c>
      <c r="J14" s="111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tr">
        <f>IF('Rekapitulace stavby'!E11="","",'Rekapitulace stavby'!E11)</f>
        <v xml:space="preserve"> </v>
      </c>
      <c r="F15" s="35"/>
      <c r="G15" s="35"/>
      <c r="H15" s="35"/>
      <c r="I15" s="124" t="s">
        <v>26</v>
      </c>
      <c r="J15" s="111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23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22" t="s">
        <v>27</v>
      </c>
      <c r="E17" s="35"/>
      <c r="F17" s="35"/>
      <c r="G17" s="35"/>
      <c r="H17" s="35"/>
      <c r="I17" s="124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7" t="str">
        <f>'Rekapitulace stavby'!E14</f>
        <v>Vyplň údaj</v>
      </c>
      <c r="F18" s="338"/>
      <c r="G18" s="338"/>
      <c r="H18" s="338"/>
      <c r="I18" s="124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23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22" t="s">
        <v>29</v>
      </c>
      <c r="E20" s="35"/>
      <c r="F20" s="35"/>
      <c r="G20" s="35"/>
      <c r="H20" s="35"/>
      <c r="I20" s="124" t="s">
        <v>25</v>
      </c>
      <c r="J20" s="111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tr">
        <f>IF('Rekapitulace stavby'!E17="","",'Rekapitulace stavby'!E17)</f>
        <v xml:space="preserve"> </v>
      </c>
      <c r="F21" s="35"/>
      <c r="G21" s="35"/>
      <c r="H21" s="35"/>
      <c r="I21" s="124" t="s">
        <v>26</v>
      </c>
      <c r="J21" s="111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23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22" t="s">
        <v>31</v>
      </c>
      <c r="E23" s="35"/>
      <c r="F23" s="35"/>
      <c r="G23" s="35"/>
      <c r="H23" s="35"/>
      <c r="I23" s="124" t="s">
        <v>25</v>
      </c>
      <c r="J23" s="111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tr">
        <f>IF('Rekapitulace stavby'!E20="","",'Rekapitulace stavby'!E20)</f>
        <v xml:space="preserve"> </v>
      </c>
      <c r="F24" s="35"/>
      <c r="G24" s="35"/>
      <c r="H24" s="35"/>
      <c r="I24" s="124" t="s">
        <v>26</v>
      </c>
      <c r="J24" s="111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23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22" t="s">
        <v>32</v>
      </c>
      <c r="E26" s="35"/>
      <c r="F26" s="35"/>
      <c r="G26" s="35"/>
      <c r="H26" s="35"/>
      <c r="I26" s="123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6"/>
      <c r="B27" s="127"/>
      <c r="C27" s="126"/>
      <c r="D27" s="126"/>
      <c r="E27" s="339" t="s">
        <v>1</v>
      </c>
      <c r="F27" s="339"/>
      <c r="G27" s="339"/>
      <c r="H27" s="339"/>
      <c r="I27" s="128"/>
      <c r="J27" s="126"/>
      <c r="K27" s="126"/>
      <c r="L27" s="129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23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30"/>
      <c r="E29" s="130"/>
      <c r="F29" s="130"/>
      <c r="G29" s="130"/>
      <c r="H29" s="130"/>
      <c r="I29" s="131"/>
      <c r="J29" s="130"/>
      <c r="K29" s="130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32" t="s">
        <v>33</v>
      </c>
      <c r="E30" s="35"/>
      <c r="F30" s="35"/>
      <c r="G30" s="35"/>
      <c r="H30" s="35"/>
      <c r="I30" s="123"/>
      <c r="J30" s="133">
        <f>ROUND(J124,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30"/>
      <c r="E31" s="130"/>
      <c r="F31" s="130"/>
      <c r="G31" s="130"/>
      <c r="H31" s="130"/>
      <c r="I31" s="131"/>
      <c r="J31" s="130"/>
      <c r="K31" s="130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34" t="s">
        <v>35</v>
      </c>
      <c r="G32" s="35"/>
      <c r="H32" s="35"/>
      <c r="I32" s="135" t="s">
        <v>34</v>
      </c>
      <c r="J32" s="134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36" t="s">
        <v>37</v>
      </c>
      <c r="E33" s="122" t="s">
        <v>38</v>
      </c>
      <c r="F33" s="137">
        <f>ROUND((SUM(BE124:BE266)),  2)</f>
        <v>0</v>
      </c>
      <c r="G33" s="35"/>
      <c r="H33" s="35"/>
      <c r="I33" s="138">
        <v>0.21</v>
      </c>
      <c r="J33" s="137">
        <f>ROUND(((SUM(BE124:BE266))*I33),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22" t="s">
        <v>39</v>
      </c>
      <c r="F34" s="137">
        <f>ROUND((SUM(BF124:BF266)),  2)</f>
        <v>0</v>
      </c>
      <c r="G34" s="35"/>
      <c r="H34" s="35"/>
      <c r="I34" s="138">
        <v>0.15</v>
      </c>
      <c r="J34" s="137">
        <f>ROUND(((SUM(BF124:BF266))*I34),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22" t="s">
        <v>40</v>
      </c>
      <c r="F35" s="137">
        <f>ROUND((SUM(BG124:BG266)),  2)</f>
        <v>0</v>
      </c>
      <c r="G35" s="35"/>
      <c r="H35" s="35"/>
      <c r="I35" s="138">
        <v>0.21</v>
      </c>
      <c r="J35" s="137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22" t="s">
        <v>41</v>
      </c>
      <c r="F36" s="137">
        <f>ROUND((SUM(BH124:BH266)),  2)</f>
        <v>0</v>
      </c>
      <c r="G36" s="35"/>
      <c r="H36" s="35"/>
      <c r="I36" s="138">
        <v>0.15</v>
      </c>
      <c r="J36" s="137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2" t="s">
        <v>42</v>
      </c>
      <c r="F37" s="137">
        <f>ROUND((SUM(BI124:BI266)),  2)</f>
        <v>0</v>
      </c>
      <c r="G37" s="35"/>
      <c r="H37" s="35"/>
      <c r="I37" s="138">
        <v>0</v>
      </c>
      <c r="J37" s="137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23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9"/>
      <c r="D39" s="140" t="s">
        <v>43</v>
      </c>
      <c r="E39" s="141"/>
      <c r="F39" s="141"/>
      <c r="G39" s="142" t="s">
        <v>44</v>
      </c>
      <c r="H39" s="143" t="s">
        <v>45</v>
      </c>
      <c r="I39" s="144"/>
      <c r="J39" s="145">
        <f>SUM(J30:J37)</f>
        <v>0</v>
      </c>
      <c r="K39" s="146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123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I41" s="116"/>
      <c r="L41" s="21"/>
    </row>
    <row r="42" spans="1:31" s="1" customFormat="1" ht="14.45" customHeight="1">
      <c r="B42" s="21"/>
      <c r="I42" s="116"/>
      <c r="L42" s="21"/>
    </row>
    <row r="43" spans="1:31" s="1" customFormat="1" ht="14.45" customHeight="1">
      <c r="B43" s="21"/>
      <c r="I43" s="116"/>
      <c r="L43" s="21"/>
    </row>
    <row r="44" spans="1:31" s="1" customFormat="1" ht="14.45" customHeight="1">
      <c r="B44" s="21"/>
      <c r="I44" s="116"/>
      <c r="L44" s="21"/>
    </row>
    <row r="45" spans="1:31" s="1" customFormat="1" ht="14.45" customHeight="1">
      <c r="B45" s="21"/>
      <c r="I45" s="116"/>
      <c r="L45" s="21"/>
    </row>
    <row r="46" spans="1:31" s="1" customFormat="1" ht="14.45" customHeight="1">
      <c r="B46" s="21"/>
      <c r="I46" s="116"/>
      <c r="L46" s="21"/>
    </row>
    <row r="47" spans="1:31" s="1" customFormat="1" ht="14.45" customHeight="1">
      <c r="B47" s="21"/>
      <c r="I47" s="116"/>
      <c r="L47" s="21"/>
    </row>
    <row r="48" spans="1:31" s="1" customFormat="1" ht="14.45" customHeight="1">
      <c r="B48" s="21"/>
      <c r="I48" s="116"/>
      <c r="L48" s="21"/>
    </row>
    <row r="49" spans="1:31" s="1" customFormat="1" ht="14.45" customHeight="1">
      <c r="B49" s="21"/>
      <c r="I49" s="116"/>
      <c r="L49" s="21"/>
    </row>
    <row r="50" spans="1:31" s="2" customFormat="1" ht="14.45" customHeight="1">
      <c r="B50" s="52"/>
      <c r="D50" s="147" t="s">
        <v>46</v>
      </c>
      <c r="E50" s="148"/>
      <c r="F50" s="148"/>
      <c r="G50" s="147" t="s">
        <v>47</v>
      </c>
      <c r="H50" s="148"/>
      <c r="I50" s="149"/>
      <c r="J50" s="148"/>
      <c r="K50" s="148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50" t="s">
        <v>48</v>
      </c>
      <c r="E61" s="151"/>
      <c r="F61" s="152" t="s">
        <v>49</v>
      </c>
      <c r="G61" s="150" t="s">
        <v>48</v>
      </c>
      <c r="H61" s="151"/>
      <c r="I61" s="153"/>
      <c r="J61" s="154" t="s">
        <v>49</v>
      </c>
      <c r="K61" s="151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47" t="s">
        <v>50</v>
      </c>
      <c r="E65" s="155"/>
      <c r="F65" s="155"/>
      <c r="G65" s="147" t="s">
        <v>51</v>
      </c>
      <c r="H65" s="155"/>
      <c r="I65" s="156"/>
      <c r="J65" s="155"/>
      <c r="K65" s="15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50" t="s">
        <v>48</v>
      </c>
      <c r="E76" s="151"/>
      <c r="F76" s="152" t="s">
        <v>49</v>
      </c>
      <c r="G76" s="150" t="s">
        <v>48</v>
      </c>
      <c r="H76" s="151"/>
      <c r="I76" s="153"/>
      <c r="J76" s="154" t="s">
        <v>49</v>
      </c>
      <c r="K76" s="151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7"/>
      <c r="C77" s="158"/>
      <c r="D77" s="158"/>
      <c r="E77" s="158"/>
      <c r="F77" s="158"/>
      <c r="G77" s="158"/>
      <c r="H77" s="158"/>
      <c r="I77" s="159"/>
      <c r="J77" s="158"/>
      <c r="K77" s="1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60"/>
      <c r="C81" s="161"/>
      <c r="D81" s="161"/>
      <c r="E81" s="161"/>
      <c r="F81" s="161"/>
      <c r="G81" s="161"/>
      <c r="H81" s="161"/>
      <c r="I81" s="162"/>
      <c r="J81" s="161"/>
      <c r="K81" s="161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122</v>
      </c>
      <c r="D82" s="37"/>
      <c r="E82" s="37"/>
      <c r="F82" s="37"/>
      <c r="G82" s="37"/>
      <c r="H82" s="37"/>
      <c r="I82" s="123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23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23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23.25" customHeight="1">
      <c r="A85" s="35"/>
      <c r="B85" s="36"/>
      <c r="C85" s="37"/>
      <c r="D85" s="37"/>
      <c r="E85" s="331" t="str">
        <f>E7</f>
        <v>Fakultní nemocnice Olomouc -  Stavební úpravy objektu U – Klinika psychiatrie</v>
      </c>
      <c r="F85" s="332"/>
      <c r="G85" s="332"/>
      <c r="H85" s="332"/>
      <c r="I85" s="123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119</v>
      </c>
      <c r="D86" s="37"/>
      <c r="E86" s="37"/>
      <c r="F86" s="37"/>
      <c r="G86" s="37"/>
      <c r="H86" s="37"/>
      <c r="I86" s="123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24" t="str">
        <f>E9</f>
        <v>D.1.01.4b - Ústřední vytápění</v>
      </c>
      <c r="F87" s="330"/>
      <c r="G87" s="330"/>
      <c r="H87" s="330"/>
      <c r="I87" s="123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23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124" t="s">
        <v>22</v>
      </c>
      <c r="J89" s="67" t="str">
        <f>IF(J12="","",J12)</f>
        <v>25. 3. 2020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23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124" t="s">
        <v>29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124" t="s">
        <v>31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23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63" t="s">
        <v>123</v>
      </c>
      <c r="D94" s="164"/>
      <c r="E94" s="164"/>
      <c r="F94" s="164"/>
      <c r="G94" s="164"/>
      <c r="H94" s="164"/>
      <c r="I94" s="165"/>
      <c r="J94" s="166" t="s">
        <v>124</v>
      </c>
      <c r="K94" s="164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23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7" t="s">
        <v>125</v>
      </c>
      <c r="D96" s="37"/>
      <c r="E96" s="37"/>
      <c r="F96" s="37"/>
      <c r="G96" s="37"/>
      <c r="H96" s="37"/>
      <c r="I96" s="123"/>
      <c r="J96" s="85">
        <f>J124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126</v>
      </c>
    </row>
    <row r="97" spans="1:31" s="9" customFormat="1" ht="24.95" customHeight="1">
      <c r="B97" s="168"/>
      <c r="C97" s="169"/>
      <c r="D97" s="170" t="s">
        <v>143</v>
      </c>
      <c r="E97" s="171"/>
      <c r="F97" s="171"/>
      <c r="G97" s="171"/>
      <c r="H97" s="171"/>
      <c r="I97" s="172"/>
      <c r="J97" s="173">
        <f>J125</f>
        <v>0</v>
      </c>
      <c r="K97" s="169"/>
      <c r="L97" s="174"/>
    </row>
    <row r="98" spans="1:31" s="10" customFormat="1" ht="19.899999999999999" customHeight="1">
      <c r="B98" s="175"/>
      <c r="C98" s="105"/>
      <c r="D98" s="176" t="s">
        <v>146</v>
      </c>
      <c r="E98" s="177"/>
      <c r="F98" s="177"/>
      <c r="G98" s="177"/>
      <c r="H98" s="177"/>
      <c r="I98" s="178"/>
      <c r="J98" s="179">
        <f>J126</f>
        <v>0</v>
      </c>
      <c r="K98" s="105"/>
      <c r="L98" s="180"/>
    </row>
    <row r="99" spans="1:31" s="10" customFormat="1" ht="19.899999999999999" customHeight="1">
      <c r="B99" s="175"/>
      <c r="C99" s="105"/>
      <c r="D99" s="176" t="s">
        <v>1229</v>
      </c>
      <c r="E99" s="177"/>
      <c r="F99" s="177"/>
      <c r="G99" s="177"/>
      <c r="H99" s="177"/>
      <c r="I99" s="178"/>
      <c r="J99" s="179">
        <f>J140</f>
        <v>0</v>
      </c>
      <c r="K99" s="105"/>
      <c r="L99" s="180"/>
    </row>
    <row r="100" spans="1:31" s="10" customFormat="1" ht="19.899999999999999" customHeight="1">
      <c r="B100" s="175"/>
      <c r="C100" s="105"/>
      <c r="D100" s="176" t="s">
        <v>1230</v>
      </c>
      <c r="E100" s="177"/>
      <c r="F100" s="177"/>
      <c r="G100" s="177"/>
      <c r="H100" s="177"/>
      <c r="I100" s="178"/>
      <c r="J100" s="179">
        <f>J171</f>
        <v>0</v>
      </c>
      <c r="K100" s="105"/>
      <c r="L100" s="180"/>
    </row>
    <row r="101" spans="1:31" s="10" customFormat="1" ht="19.899999999999999" customHeight="1">
      <c r="B101" s="175"/>
      <c r="C101" s="105"/>
      <c r="D101" s="176" t="s">
        <v>1231</v>
      </c>
      <c r="E101" s="177"/>
      <c r="F101" s="177"/>
      <c r="G101" s="177"/>
      <c r="H101" s="177"/>
      <c r="I101" s="178"/>
      <c r="J101" s="179">
        <f>J211</f>
        <v>0</v>
      </c>
      <c r="K101" s="105"/>
      <c r="L101" s="180"/>
    </row>
    <row r="102" spans="1:31" s="10" customFormat="1" ht="19.899999999999999" customHeight="1">
      <c r="B102" s="175"/>
      <c r="C102" s="105"/>
      <c r="D102" s="176" t="s">
        <v>150</v>
      </c>
      <c r="E102" s="177"/>
      <c r="F102" s="177"/>
      <c r="G102" s="177"/>
      <c r="H102" s="177"/>
      <c r="I102" s="178"/>
      <c r="J102" s="179">
        <f>J243</f>
        <v>0</v>
      </c>
      <c r="K102" s="105"/>
      <c r="L102" s="180"/>
    </row>
    <row r="103" spans="1:31" s="10" customFormat="1" ht="19.899999999999999" customHeight="1">
      <c r="B103" s="175"/>
      <c r="C103" s="105"/>
      <c r="D103" s="176" t="s">
        <v>1232</v>
      </c>
      <c r="E103" s="177"/>
      <c r="F103" s="177"/>
      <c r="G103" s="177"/>
      <c r="H103" s="177"/>
      <c r="I103" s="178"/>
      <c r="J103" s="179">
        <f>J251</f>
        <v>0</v>
      </c>
      <c r="K103" s="105"/>
      <c r="L103" s="180"/>
    </row>
    <row r="104" spans="1:31" s="9" customFormat="1" ht="24.95" customHeight="1">
      <c r="B104" s="168"/>
      <c r="C104" s="169"/>
      <c r="D104" s="170" t="s">
        <v>1233</v>
      </c>
      <c r="E104" s="171"/>
      <c r="F104" s="171"/>
      <c r="G104" s="171"/>
      <c r="H104" s="171"/>
      <c r="I104" s="172"/>
      <c r="J104" s="173">
        <f>J261</f>
        <v>0</v>
      </c>
      <c r="K104" s="169"/>
      <c r="L104" s="174"/>
    </row>
    <row r="105" spans="1:31" s="2" customFormat="1" ht="21.75" customHeight="1">
      <c r="A105" s="35"/>
      <c r="B105" s="36"/>
      <c r="C105" s="37"/>
      <c r="D105" s="37"/>
      <c r="E105" s="37"/>
      <c r="F105" s="37"/>
      <c r="G105" s="37"/>
      <c r="H105" s="37"/>
      <c r="I105" s="123"/>
      <c r="J105" s="37"/>
      <c r="K105" s="37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6.95" customHeight="1">
      <c r="A106" s="35"/>
      <c r="B106" s="55"/>
      <c r="C106" s="56"/>
      <c r="D106" s="56"/>
      <c r="E106" s="56"/>
      <c r="F106" s="56"/>
      <c r="G106" s="56"/>
      <c r="H106" s="56"/>
      <c r="I106" s="159"/>
      <c r="J106" s="56"/>
      <c r="K106" s="56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pans="1:31" s="2" customFormat="1" ht="6.95" customHeight="1">
      <c r="A110" s="35"/>
      <c r="B110" s="57"/>
      <c r="C110" s="58"/>
      <c r="D110" s="58"/>
      <c r="E110" s="58"/>
      <c r="F110" s="58"/>
      <c r="G110" s="58"/>
      <c r="H110" s="58"/>
      <c r="I110" s="162"/>
      <c r="J110" s="58"/>
      <c r="K110" s="58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24.95" customHeight="1">
      <c r="A111" s="35"/>
      <c r="B111" s="36"/>
      <c r="C111" s="24" t="s">
        <v>157</v>
      </c>
      <c r="D111" s="37"/>
      <c r="E111" s="37"/>
      <c r="F111" s="37"/>
      <c r="G111" s="37"/>
      <c r="H111" s="37"/>
      <c r="I111" s="123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6.95" customHeight="1">
      <c r="A112" s="35"/>
      <c r="B112" s="36"/>
      <c r="C112" s="37"/>
      <c r="D112" s="37"/>
      <c r="E112" s="37"/>
      <c r="F112" s="37"/>
      <c r="G112" s="37"/>
      <c r="H112" s="37"/>
      <c r="I112" s="123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16</v>
      </c>
      <c r="D113" s="37"/>
      <c r="E113" s="37"/>
      <c r="F113" s="37"/>
      <c r="G113" s="37"/>
      <c r="H113" s="37"/>
      <c r="I113" s="123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23.25" customHeight="1">
      <c r="A114" s="35"/>
      <c r="B114" s="36"/>
      <c r="C114" s="37"/>
      <c r="D114" s="37"/>
      <c r="E114" s="331" t="str">
        <f>E7</f>
        <v>Fakultní nemocnice Olomouc -  Stavební úpravy objektu U – Klinika psychiatrie</v>
      </c>
      <c r="F114" s="332"/>
      <c r="G114" s="332"/>
      <c r="H114" s="332"/>
      <c r="I114" s="123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2" customHeight="1">
      <c r="A115" s="35"/>
      <c r="B115" s="36"/>
      <c r="C115" s="30" t="s">
        <v>119</v>
      </c>
      <c r="D115" s="37"/>
      <c r="E115" s="37"/>
      <c r="F115" s="37"/>
      <c r="G115" s="37"/>
      <c r="H115" s="37"/>
      <c r="I115" s="123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6.5" customHeight="1">
      <c r="A116" s="35"/>
      <c r="B116" s="36"/>
      <c r="C116" s="37"/>
      <c r="D116" s="37"/>
      <c r="E116" s="324" t="str">
        <f>E9</f>
        <v>D.1.01.4b - Ústřední vytápění</v>
      </c>
      <c r="F116" s="330"/>
      <c r="G116" s="330"/>
      <c r="H116" s="330"/>
      <c r="I116" s="123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123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2" customHeight="1">
      <c r="A118" s="35"/>
      <c r="B118" s="36"/>
      <c r="C118" s="30" t="s">
        <v>20</v>
      </c>
      <c r="D118" s="37"/>
      <c r="E118" s="37"/>
      <c r="F118" s="28" t="str">
        <f>F12</f>
        <v xml:space="preserve"> </v>
      </c>
      <c r="G118" s="37"/>
      <c r="H118" s="37"/>
      <c r="I118" s="124" t="s">
        <v>22</v>
      </c>
      <c r="J118" s="67" t="str">
        <f>IF(J12="","",J12)</f>
        <v>25. 3. 2020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6.95" customHeight="1">
      <c r="A119" s="35"/>
      <c r="B119" s="36"/>
      <c r="C119" s="37"/>
      <c r="D119" s="37"/>
      <c r="E119" s="37"/>
      <c r="F119" s="37"/>
      <c r="G119" s="37"/>
      <c r="H119" s="37"/>
      <c r="I119" s="123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5.2" customHeight="1">
      <c r="A120" s="35"/>
      <c r="B120" s="36"/>
      <c r="C120" s="30" t="s">
        <v>24</v>
      </c>
      <c r="D120" s="37"/>
      <c r="E120" s="37"/>
      <c r="F120" s="28" t="str">
        <f>E15</f>
        <v xml:space="preserve"> </v>
      </c>
      <c r="G120" s="37"/>
      <c r="H120" s="37"/>
      <c r="I120" s="124" t="s">
        <v>29</v>
      </c>
      <c r="J120" s="33" t="str">
        <f>E21</f>
        <v xml:space="preserve"> 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5.2" customHeight="1">
      <c r="A121" s="35"/>
      <c r="B121" s="36"/>
      <c r="C121" s="30" t="s">
        <v>27</v>
      </c>
      <c r="D121" s="37"/>
      <c r="E121" s="37"/>
      <c r="F121" s="28" t="str">
        <f>IF(E18="","",E18)</f>
        <v>Vyplň údaj</v>
      </c>
      <c r="G121" s="37"/>
      <c r="H121" s="37"/>
      <c r="I121" s="124" t="s">
        <v>31</v>
      </c>
      <c r="J121" s="33" t="str">
        <f>E24</f>
        <v xml:space="preserve"> 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2" customFormat="1" ht="10.35" customHeight="1">
      <c r="A122" s="35"/>
      <c r="B122" s="36"/>
      <c r="C122" s="37"/>
      <c r="D122" s="37"/>
      <c r="E122" s="37"/>
      <c r="F122" s="37"/>
      <c r="G122" s="37"/>
      <c r="H122" s="37"/>
      <c r="I122" s="123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5" s="11" customFormat="1" ht="29.25" customHeight="1">
      <c r="A123" s="181"/>
      <c r="B123" s="182"/>
      <c r="C123" s="183" t="s">
        <v>158</v>
      </c>
      <c r="D123" s="184" t="s">
        <v>58</v>
      </c>
      <c r="E123" s="184" t="s">
        <v>54</v>
      </c>
      <c r="F123" s="184" t="s">
        <v>55</v>
      </c>
      <c r="G123" s="184" t="s">
        <v>159</v>
      </c>
      <c r="H123" s="184" t="s">
        <v>160</v>
      </c>
      <c r="I123" s="185" t="s">
        <v>161</v>
      </c>
      <c r="J123" s="184" t="s">
        <v>124</v>
      </c>
      <c r="K123" s="186" t="s">
        <v>162</v>
      </c>
      <c r="L123" s="187"/>
      <c r="M123" s="76" t="s">
        <v>1</v>
      </c>
      <c r="N123" s="77" t="s">
        <v>37</v>
      </c>
      <c r="O123" s="77" t="s">
        <v>163</v>
      </c>
      <c r="P123" s="77" t="s">
        <v>164</v>
      </c>
      <c r="Q123" s="77" t="s">
        <v>165</v>
      </c>
      <c r="R123" s="77" t="s">
        <v>166</v>
      </c>
      <c r="S123" s="77" t="s">
        <v>167</v>
      </c>
      <c r="T123" s="78" t="s">
        <v>168</v>
      </c>
      <c r="U123" s="181"/>
      <c r="V123" s="181"/>
      <c r="W123" s="181"/>
      <c r="X123" s="181"/>
      <c r="Y123" s="181"/>
      <c r="Z123" s="181"/>
      <c r="AA123" s="181"/>
      <c r="AB123" s="181"/>
      <c r="AC123" s="181"/>
      <c r="AD123" s="181"/>
      <c r="AE123" s="181"/>
    </row>
    <row r="124" spans="1:65" s="2" customFormat="1" ht="22.9" customHeight="1">
      <c r="A124" s="35"/>
      <c r="B124" s="36"/>
      <c r="C124" s="83" t="s">
        <v>169</v>
      </c>
      <c r="D124" s="37"/>
      <c r="E124" s="37"/>
      <c r="F124" s="37"/>
      <c r="G124" s="37"/>
      <c r="H124" s="37"/>
      <c r="I124" s="123"/>
      <c r="J124" s="188">
        <f>BK124</f>
        <v>0</v>
      </c>
      <c r="K124" s="37"/>
      <c r="L124" s="40"/>
      <c r="M124" s="79"/>
      <c r="N124" s="189"/>
      <c r="O124" s="80"/>
      <c r="P124" s="190">
        <f>P125+P261</f>
        <v>0</v>
      </c>
      <c r="Q124" s="80"/>
      <c r="R124" s="190">
        <f>R125+R261</f>
        <v>0</v>
      </c>
      <c r="S124" s="80"/>
      <c r="T124" s="191">
        <f>T125+T261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72</v>
      </c>
      <c r="AU124" s="18" t="s">
        <v>126</v>
      </c>
      <c r="BK124" s="192">
        <f>BK125+BK261</f>
        <v>0</v>
      </c>
    </row>
    <row r="125" spans="1:65" s="12" customFormat="1" ht="25.9" customHeight="1">
      <c r="B125" s="193"/>
      <c r="C125" s="194"/>
      <c r="D125" s="195" t="s">
        <v>72</v>
      </c>
      <c r="E125" s="196" t="s">
        <v>574</v>
      </c>
      <c r="F125" s="196" t="s">
        <v>575</v>
      </c>
      <c r="G125" s="194"/>
      <c r="H125" s="194"/>
      <c r="I125" s="197"/>
      <c r="J125" s="198">
        <f>BK125</f>
        <v>0</v>
      </c>
      <c r="K125" s="194"/>
      <c r="L125" s="199"/>
      <c r="M125" s="200"/>
      <c r="N125" s="201"/>
      <c r="O125" s="201"/>
      <c r="P125" s="202">
        <f>P126+P140+P171+P211+P243+P251</f>
        <v>0</v>
      </c>
      <c r="Q125" s="201"/>
      <c r="R125" s="202">
        <f>R126+R140+R171+R211+R243+R251</f>
        <v>0</v>
      </c>
      <c r="S125" s="201"/>
      <c r="T125" s="203">
        <f>T126+T140+T171+T211+T243+T251</f>
        <v>0</v>
      </c>
      <c r="AR125" s="204" t="s">
        <v>83</v>
      </c>
      <c r="AT125" s="205" t="s">
        <v>72</v>
      </c>
      <c r="AU125" s="205" t="s">
        <v>73</v>
      </c>
      <c r="AY125" s="204" t="s">
        <v>172</v>
      </c>
      <c r="BK125" s="206">
        <f>BK126+BK140+BK171+BK211+BK243+BK251</f>
        <v>0</v>
      </c>
    </row>
    <row r="126" spans="1:65" s="12" customFormat="1" ht="22.9" customHeight="1">
      <c r="B126" s="193"/>
      <c r="C126" s="194"/>
      <c r="D126" s="195" t="s">
        <v>72</v>
      </c>
      <c r="E126" s="207" t="s">
        <v>690</v>
      </c>
      <c r="F126" s="207" t="s">
        <v>691</v>
      </c>
      <c r="G126" s="194"/>
      <c r="H126" s="194"/>
      <c r="I126" s="197"/>
      <c r="J126" s="208">
        <f>BK126</f>
        <v>0</v>
      </c>
      <c r="K126" s="194"/>
      <c r="L126" s="199"/>
      <c r="M126" s="200"/>
      <c r="N126" s="201"/>
      <c r="O126" s="201"/>
      <c r="P126" s="202">
        <f>SUM(P127:P139)</f>
        <v>0</v>
      </c>
      <c r="Q126" s="201"/>
      <c r="R126" s="202">
        <f>SUM(R127:R139)</f>
        <v>0</v>
      </c>
      <c r="S126" s="201"/>
      <c r="T126" s="203">
        <f>SUM(T127:T139)</f>
        <v>0</v>
      </c>
      <c r="AR126" s="204" t="s">
        <v>83</v>
      </c>
      <c r="AT126" s="205" t="s">
        <v>72</v>
      </c>
      <c r="AU126" s="205" t="s">
        <v>81</v>
      </c>
      <c r="AY126" s="204" t="s">
        <v>172</v>
      </c>
      <c r="BK126" s="206">
        <f>SUM(BK127:BK139)</f>
        <v>0</v>
      </c>
    </row>
    <row r="127" spans="1:65" s="2" customFormat="1" ht="21.75" customHeight="1">
      <c r="A127" s="35"/>
      <c r="B127" s="36"/>
      <c r="C127" s="255" t="s">
        <v>81</v>
      </c>
      <c r="D127" s="255" t="s">
        <v>358</v>
      </c>
      <c r="E127" s="256" t="s">
        <v>1234</v>
      </c>
      <c r="F127" s="257" t="s">
        <v>1235</v>
      </c>
      <c r="G127" s="258" t="s">
        <v>195</v>
      </c>
      <c r="H127" s="259">
        <v>18</v>
      </c>
      <c r="I127" s="260"/>
      <c r="J127" s="261">
        <f>ROUND(I127*H127,2)</f>
        <v>0</v>
      </c>
      <c r="K127" s="257" t="s">
        <v>1</v>
      </c>
      <c r="L127" s="262"/>
      <c r="M127" s="263" t="s">
        <v>1</v>
      </c>
      <c r="N127" s="264" t="s">
        <v>38</v>
      </c>
      <c r="O127" s="72"/>
      <c r="P127" s="218">
        <f>O127*H127</f>
        <v>0</v>
      </c>
      <c r="Q127" s="218">
        <v>0</v>
      </c>
      <c r="R127" s="218">
        <f>Q127*H127</f>
        <v>0</v>
      </c>
      <c r="S127" s="218">
        <v>0</v>
      </c>
      <c r="T127" s="219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0" t="s">
        <v>264</v>
      </c>
      <c r="AT127" s="220" t="s">
        <v>358</v>
      </c>
      <c r="AU127" s="220" t="s">
        <v>83</v>
      </c>
      <c r="AY127" s="18" t="s">
        <v>172</v>
      </c>
      <c r="BE127" s="221">
        <f>IF(N127="základní",J127,0)</f>
        <v>0</v>
      </c>
      <c r="BF127" s="221">
        <f>IF(N127="snížená",J127,0)</f>
        <v>0</v>
      </c>
      <c r="BG127" s="221">
        <f>IF(N127="zákl. přenesená",J127,0)</f>
        <v>0</v>
      </c>
      <c r="BH127" s="221">
        <f>IF(N127="sníž. přenesená",J127,0)</f>
        <v>0</v>
      </c>
      <c r="BI127" s="221">
        <f>IF(N127="nulová",J127,0)</f>
        <v>0</v>
      </c>
      <c r="BJ127" s="18" t="s">
        <v>81</v>
      </c>
      <c r="BK127" s="221">
        <f>ROUND(I127*H127,2)</f>
        <v>0</v>
      </c>
      <c r="BL127" s="18" t="s">
        <v>223</v>
      </c>
      <c r="BM127" s="220" t="s">
        <v>83</v>
      </c>
    </row>
    <row r="128" spans="1:65" s="14" customFormat="1">
      <c r="B128" s="233"/>
      <c r="C128" s="234"/>
      <c r="D128" s="224" t="s">
        <v>180</v>
      </c>
      <c r="E128" s="235" t="s">
        <v>1</v>
      </c>
      <c r="F128" s="236" t="s">
        <v>1236</v>
      </c>
      <c r="G128" s="234"/>
      <c r="H128" s="237">
        <v>18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AT128" s="243" t="s">
        <v>180</v>
      </c>
      <c r="AU128" s="243" t="s">
        <v>83</v>
      </c>
      <c r="AV128" s="14" t="s">
        <v>83</v>
      </c>
      <c r="AW128" s="14" t="s">
        <v>30</v>
      </c>
      <c r="AX128" s="14" t="s">
        <v>73</v>
      </c>
      <c r="AY128" s="243" t="s">
        <v>172</v>
      </c>
    </row>
    <row r="129" spans="1:65" s="15" customFormat="1">
      <c r="B129" s="244"/>
      <c r="C129" s="245"/>
      <c r="D129" s="224" t="s">
        <v>180</v>
      </c>
      <c r="E129" s="246" t="s">
        <v>1</v>
      </c>
      <c r="F129" s="247" t="s">
        <v>186</v>
      </c>
      <c r="G129" s="245"/>
      <c r="H129" s="248">
        <v>18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AT129" s="254" t="s">
        <v>180</v>
      </c>
      <c r="AU129" s="254" t="s">
        <v>83</v>
      </c>
      <c r="AV129" s="15" t="s">
        <v>179</v>
      </c>
      <c r="AW129" s="15" t="s">
        <v>30</v>
      </c>
      <c r="AX129" s="15" t="s">
        <v>81</v>
      </c>
      <c r="AY129" s="254" t="s">
        <v>172</v>
      </c>
    </row>
    <row r="130" spans="1:65" s="2" customFormat="1" ht="21.75" customHeight="1">
      <c r="A130" s="35"/>
      <c r="B130" s="36"/>
      <c r="C130" s="255" t="s">
        <v>83</v>
      </c>
      <c r="D130" s="255" t="s">
        <v>358</v>
      </c>
      <c r="E130" s="256" t="s">
        <v>1237</v>
      </c>
      <c r="F130" s="257" t="s">
        <v>1238</v>
      </c>
      <c r="G130" s="258" t="s">
        <v>195</v>
      </c>
      <c r="H130" s="259">
        <v>4</v>
      </c>
      <c r="I130" s="260"/>
      <c r="J130" s="261">
        <f>ROUND(I130*H130,2)</f>
        <v>0</v>
      </c>
      <c r="K130" s="257" t="s">
        <v>1</v>
      </c>
      <c r="L130" s="262"/>
      <c r="M130" s="263" t="s">
        <v>1</v>
      </c>
      <c r="N130" s="264" t="s">
        <v>38</v>
      </c>
      <c r="O130" s="72"/>
      <c r="P130" s="218">
        <f>O130*H130</f>
        <v>0</v>
      </c>
      <c r="Q130" s="218">
        <v>0</v>
      </c>
      <c r="R130" s="218">
        <f>Q130*H130</f>
        <v>0</v>
      </c>
      <c r="S130" s="218">
        <v>0</v>
      </c>
      <c r="T130" s="219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0" t="s">
        <v>264</v>
      </c>
      <c r="AT130" s="220" t="s">
        <v>358</v>
      </c>
      <c r="AU130" s="220" t="s">
        <v>83</v>
      </c>
      <c r="AY130" s="18" t="s">
        <v>172</v>
      </c>
      <c r="BE130" s="221">
        <f>IF(N130="základní",J130,0)</f>
        <v>0</v>
      </c>
      <c r="BF130" s="221">
        <f>IF(N130="snížená",J130,0)</f>
        <v>0</v>
      </c>
      <c r="BG130" s="221">
        <f>IF(N130="zákl. přenesená",J130,0)</f>
        <v>0</v>
      </c>
      <c r="BH130" s="221">
        <f>IF(N130="sníž. přenesená",J130,0)</f>
        <v>0</v>
      </c>
      <c r="BI130" s="221">
        <f>IF(N130="nulová",J130,0)</f>
        <v>0</v>
      </c>
      <c r="BJ130" s="18" t="s">
        <v>81</v>
      </c>
      <c r="BK130" s="221">
        <f>ROUND(I130*H130,2)</f>
        <v>0</v>
      </c>
      <c r="BL130" s="18" t="s">
        <v>223</v>
      </c>
      <c r="BM130" s="220" t="s">
        <v>179</v>
      </c>
    </row>
    <row r="131" spans="1:65" s="14" customFormat="1">
      <c r="B131" s="233"/>
      <c r="C131" s="234"/>
      <c r="D131" s="224" t="s">
        <v>180</v>
      </c>
      <c r="E131" s="235" t="s">
        <v>1</v>
      </c>
      <c r="F131" s="236" t="s">
        <v>1239</v>
      </c>
      <c r="G131" s="234"/>
      <c r="H131" s="237">
        <v>4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AT131" s="243" t="s">
        <v>180</v>
      </c>
      <c r="AU131" s="243" t="s">
        <v>83</v>
      </c>
      <c r="AV131" s="14" t="s">
        <v>83</v>
      </c>
      <c r="AW131" s="14" t="s">
        <v>30</v>
      </c>
      <c r="AX131" s="14" t="s">
        <v>73</v>
      </c>
      <c r="AY131" s="243" t="s">
        <v>172</v>
      </c>
    </row>
    <row r="132" spans="1:65" s="15" customFormat="1">
      <c r="B132" s="244"/>
      <c r="C132" s="245"/>
      <c r="D132" s="224" t="s">
        <v>180</v>
      </c>
      <c r="E132" s="246" t="s">
        <v>1</v>
      </c>
      <c r="F132" s="247" t="s">
        <v>186</v>
      </c>
      <c r="G132" s="245"/>
      <c r="H132" s="248">
        <v>4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AT132" s="254" t="s">
        <v>180</v>
      </c>
      <c r="AU132" s="254" t="s">
        <v>83</v>
      </c>
      <c r="AV132" s="15" t="s">
        <v>179</v>
      </c>
      <c r="AW132" s="15" t="s">
        <v>30</v>
      </c>
      <c r="AX132" s="15" t="s">
        <v>81</v>
      </c>
      <c r="AY132" s="254" t="s">
        <v>172</v>
      </c>
    </row>
    <row r="133" spans="1:65" s="2" customFormat="1" ht="21.75" customHeight="1">
      <c r="A133" s="35"/>
      <c r="B133" s="36"/>
      <c r="C133" s="209" t="s">
        <v>192</v>
      </c>
      <c r="D133" s="209" t="s">
        <v>174</v>
      </c>
      <c r="E133" s="210" t="s">
        <v>1240</v>
      </c>
      <c r="F133" s="211" t="s">
        <v>1241</v>
      </c>
      <c r="G133" s="212" t="s">
        <v>195</v>
      </c>
      <c r="H133" s="213">
        <v>18</v>
      </c>
      <c r="I133" s="214"/>
      <c r="J133" s="215">
        <f>ROUND(I133*H133,2)</f>
        <v>0</v>
      </c>
      <c r="K133" s="211" t="s">
        <v>1</v>
      </c>
      <c r="L133" s="40"/>
      <c r="M133" s="216" t="s">
        <v>1</v>
      </c>
      <c r="N133" s="217" t="s">
        <v>38</v>
      </c>
      <c r="O133" s="72"/>
      <c r="P133" s="218">
        <f>O133*H133</f>
        <v>0</v>
      </c>
      <c r="Q133" s="218">
        <v>0</v>
      </c>
      <c r="R133" s="218">
        <f>Q133*H133</f>
        <v>0</v>
      </c>
      <c r="S133" s="218">
        <v>0</v>
      </c>
      <c r="T133" s="219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0" t="s">
        <v>223</v>
      </c>
      <c r="AT133" s="220" t="s">
        <v>174</v>
      </c>
      <c r="AU133" s="220" t="s">
        <v>83</v>
      </c>
      <c r="AY133" s="18" t="s">
        <v>172</v>
      </c>
      <c r="BE133" s="221">
        <f>IF(N133="základní",J133,0)</f>
        <v>0</v>
      </c>
      <c r="BF133" s="221">
        <f>IF(N133="snížená",J133,0)</f>
        <v>0</v>
      </c>
      <c r="BG133" s="221">
        <f>IF(N133="zákl. přenesená",J133,0)</f>
        <v>0</v>
      </c>
      <c r="BH133" s="221">
        <f>IF(N133="sníž. přenesená",J133,0)</f>
        <v>0</v>
      </c>
      <c r="BI133" s="221">
        <f>IF(N133="nulová",J133,0)</f>
        <v>0</v>
      </c>
      <c r="BJ133" s="18" t="s">
        <v>81</v>
      </c>
      <c r="BK133" s="221">
        <f>ROUND(I133*H133,2)</f>
        <v>0</v>
      </c>
      <c r="BL133" s="18" t="s">
        <v>223</v>
      </c>
      <c r="BM133" s="220" t="s">
        <v>199</v>
      </c>
    </row>
    <row r="134" spans="1:65" s="14" customFormat="1">
      <c r="B134" s="233"/>
      <c r="C134" s="234"/>
      <c r="D134" s="224" t="s">
        <v>180</v>
      </c>
      <c r="E134" s="235" t="s">
        <v>1</v>
      </c>
      <c r="F134" s="236" t="s">
        <v>229</v>
      </c>
      <c r="G134" s="234"/>
      <c r="H134" s="237">
        <v>18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AT134" s="243" t="s">
        <v>180</v>
      </c>
      <c r="AU134" s="243" t="s">
        <v>83</v>
      </c>
      <c r="AV134" s="14" t="s">
        <v>83</v>
      </c>
      <c r="AW134" s="14" t="s">
        <v>30</v>
      </c>
      <c r="AX134" s="14" t="s">
        <v>73</v>
      </c>
      <c r="AY134" s="243" t="s">
        <v>172</v>
      </c>
    </row>
    <row r="135" spans="1:65" s="15" customFormat="1">
      <c r="B135" s="244"/>
      <c r="C135" s="245"/>
      <c r="D135" s="224" t="s">
        <v>180</v>
      </c>
      <c r="E135" s="246" t="s">
        <v>1</v>
      </c>
      <c r="F135" s="247" t="s">
        <v>186</v>
      </c>
      <c r="G135" s="245"/>
      <c r="H135" s="248">
        <v>18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AT135" s="254" t="s">
        <v>180</v>
      </c>
      <c r="AU135" s="254" t="s">
        <v>83</v>
      </c>
      <c r="AV135" s="15" t="s">
        <v>179</v>
      </c>
      <c r="AW135" s="15" t="s">
        <v>30</v>
      </c>
      <c r="AX135" s="15" t="s">
        <v>81</v>
      </c>
      <c r="AY135" s="254" t="s">
        <v>172</v>
      </c>
    </row>
    <row r="136" spans="1:65" s="2" customFormat="1" ht="21.75" customHeight="1">
      <c r="A136" s="35"/>
      <c r="B136" s="36"/>
      <c r="C136" s="209" t="s">
        <v>179</v>
      </c>
      <c r="D136" s="209" t="s">
        <v>174</v>
      </c>
      <c r="E136" s="210" t="s">
        <v>1242</v>
      </c>
      <c r="F136" s="211" t="s">
        <v>1243</v>
      </c>
      <c r="G136" s="212" t="s">
        <v>195</v>
      </c>
      <c r="H136" s="213">
        <v>4</v>
      </c>
      <c r="I136" s="214"/>
      <c r="J136" s="215">
        <f>ROUND(I136*H136,2)</f>
        <v>0</v>
      </c>
      <c r="K136" s="211" t="s">
        <v>1</v>
      </c>
      <c r="L136" s="40"/>
      <c r="M136" s="216" t="s">
        <v>1</v>
      </c>
      <c r="N136" s="217" t="s">
        <v>38</v>
      </c>
      <c r="O136" s="72"/>
      <c r="P136" s="218">
        <f>O136*H136</f>
        <v>0</v>
      </c>
      <c r="Q136" s="218">
        <v>0</v>
      </c>
      <c r="R136" s="218">
        <f>Q136*H136</f>
        <v>0</v>
      </c>
      <c r="S136" s="218">
        <v>0</v>
      </c>
      <c r="T136" s="21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0" t="s">
        <v>223</v>
      </c>
      <c r="AT136" s="220" t="s">
        <v>174</v>
      </c>
      <c r="AU136" s="220" t="s">
        <v>83</v>
      </c>
      <c r="AY136" s="18" t="s">
        <v>172</v>
      </c>
      <c r="BE136" s="221">
        <f>IF(N136="základní",J136,0)</f>
        <v>0</v>
      </c>
      <c r="BF136" s="221">
        <f>IF(N136="snížená",J136,0)</f>
        <v>0</v>
      </c>
      <c r="BG136" s="221">
        <f>IF(N136="zákl. přenesená",J136,0)</f>
        <v>0</v>
      </c>
      <c r="BH136" s="221">
        <f>IF(N136="sníž. přenesená",J136,0)</f>
        <v>0</v>
      </c>
      <c r="BI136" s="221">
        <f>IF(N136="nulová",J136,0)</f>
        <v>0</v>
      </c>
      <c r="BJ136" s="18" t="s">
        <v>81</v>
      </c>
      <c r="BK136" s="221">
        <f>ROUND(I136*H136,2)</f>
        <v>0</v>
      </c>
      <c r="BL136" s="18" t="s">
        <v>223</v>
      </c>
      <c r="BM136" s="220" t="s">
        <v>205</v>
      </c>
    </row>
    <row r="137" spans="1:65" s="14" customFormat="1">
      <c r="B137" s="233"/>
      <c r="C137" s="234"/>
      <c r="D137" s="224" t="s">
        <v>180</v>
      </c>
      <c r="E137" s="235" t="s">
        <v>1</v>
      </c>
      <c r="F137" s="236" t="s">
        <v>179</v>
      </c>
      <c r="G137" s="234"/>
      <c r="H137" s="237">
        <v>4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AT137" s="243" t="s">
        <v>180</v>
      </c>
      <c r="AU137" s="243" t="s">
        <v>83</v>
      </c>
      <c r="AV137" s="14" t="s">
        <v>83</v>
      </c>
      <c r="AW137" s="14" t="s">
        <v>30</v>
      </c>
      <c r="AX137" s="14" t="s">
        <v>73</v>
      </c>
      <c r="AY137" s="243" t="s">
        <v>172</v>
      </c>
    </row>
    <row r="138" spans="1:65" s="15" customFormat="1">
      <c r="B138" s="244"/>
      <c r="C138" s="245"/>
      <c r="D138" s="224" t="s">
        <v>180</v>
      </c>
      <c r="E138" s="246" t="s">
        <v>1</v>
      </c>
      <c r="F138" s="247" t="s">
        <v>186</v>
      </c>
      <c r="G138" s="245"/>
      <c r="H138" s="248">
        <v>4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AT138" s="254" t="s">
        <v>180</v>
      </c>
      <c r="AU138" s="254" t="s">
        <v>83</v>
      </c>
      <c r="AV138" s="15" t="s">
        <v>179</v>
      </c>
      <c r="AW138" s="15" t="s">
        <v>30</v>
      </c>
      <c r="AX138" s="15" t="s">
        <v>81</v>
      </c>
      <c r="AY138" s="254" t="s">
        <v>172</v>
      </c>
    </row>
    <row r="139" spans="1:65" s="2" customFormat="1" ht="21.75" customHeight="1">
      <c r="A139" s="35"/>
      <c r="B139" s="36"/>
      <c r="C139" s="209" t="s">
        <v>202</v>
      </c>
      <c r="D139" s="209" t="s">
        <v>174</v>
      </c>
      <c r="E139" s="210" t="s">
        <v>1244</v>
      </c>
      <c r="F139" s="211" t="s">
        <v>1245</v>
      </c>
      <c r="G139" s="212" t="s">
        <v>1246</v>
      </c>
      <c r="H139" s="268"/>
      <c r="I139" s="214"/>
      <c r="J139" s="215">
        <f>ROUND(I139*H139,2)</f>
        <v>0</v>
      </c>
      <c r="K139" s="211" t="s">
        <v>178</v>
      </c>
      <c r="L139" s="40"/>
      <c r="M139" s="216" t="s">
        <v>1</v>
      </c>
      <c r="N139" s="217" t="s">
        <v>38</v>
      </c>
      <c r="O139" s="72"/>
      <c r="P139" s="218">
        <f>O139*H139</f>
        <v>0</v>
      </c>
      <c r="Q139" s="218">
        <v>0</v>
      </c>
      <c r="R139" s="218">
        <f>Q139*H139</f>
        <v>0</v>
      </c>
      <c r="S139" s="218">
        <v>0</v>
      </c>
      <c r="T139" s="21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0" t="s">
        <v>223</v>
      </c>
      <c r="AT139" s="220" t="s">
        <v>174</v>
      </c>
      <c r="AU139" s="220" t="s">
        <v>83</v>
      </c>
      <c r="AY139" s="18" t="s">
        <v>172</v>
      </c>
      <c r="BE139" s="221">
        <f>IF(N139="základní",J139,0)</f>
        <v>0</v>
      </c>
      <c r="BF139" s="221">
        <f>IF(N139="snížená",J139,0)</f>
        <v>0</v>
      </c>
      <c r="BG139" s="221">
        <f>IF(N139="zákl. přenesená",J139,0)</f>
        <v>0</v>
      </c>
      <c r="BH139" s="221">
        <f>IF(N139="sníž. přenesená",J139,0)</f>
        <v>0</v>
      </c>
      <c r="BI139" s="221">
        <f>IF(N139="nulová",J139,0)</f>
        <v>0</v>
      </c>
      <c r="BJ139" s="18" t="s">
        <v>81</v>
      </c>
      <c r="BK139" s="221">
        <f>ROUND(I139*H139,2)</f>
        <v>0</v>
      </c>
      <c r="BL139" s="18" t="s">
        <v>223</v>
      </c>
      <c r="BM139" s="220" t="s">
        <v>208</v>
      </c>
    </row>
    <row r="140" spans="1:65" s="12" customFormat="1" ht="22.9" customHeight="1">
      <c r="B140" s="193"/>
      <c r="C140" s="194"/>
      <c r="D140" s="195" t="s">
        <v>72</v>
      </c>
      <c r="E140" s="207" t="s">
        <v>1247</v>
      </c>
      <c r="F140" s="207" t="s">
        <v>1248</v>
      </c>
      <c r="G140" s="194"/>
      <c r="H140" s="194"/>
      <c r="I140" s="197"/>
      <c r="J140" s="208">
        <f>BK140</f>
        <v>0</v>
      </c>
      <c r="K140" s="194"/>
      <c r="L140" s="199"/>
      <c r="M140" s="200"/>
      <c r="N140" s="201"/>
      <c r="O140" s="201"/>
      <c r="P140" s="202">
        <f>SUM(P141:P170)</f>
        <v>0</v>
      </c>
      <c r="Q140" s="201"/>
      <c r="R140" s="202">
        <f>SUM(R141:R170)</f>
        <v>0</v>
      </c>
      <c r="S140" s="201"/>
      <c r="T140" s="203">
        <f>SUM(T141:T170)</f>
        <v>0</v>
      </c>
      <c r="AR140" s="204" t="s">
        <v>83</v>
      </c>
      <c r="AT140" s="205" t="s">
        <v>72</v>
      </c>
      <c r="AU140" s="205" t="s">
        <v>81</v>
      </c>
      <c r="AY140" s="204" t="s">
        <v>172</v>
      </c>
      <c r="BK140" s="206">
        <f>SUM(BK141:BK170)</f>
        <v>0</v>
      </c>
    </row>
    <row r="141" spans="1:65" s="2" customFormat="1" ht="16.5" customHeight="1">
      <c r="A141" s="35"/>
      <c r="B141" s="36"/>
      <c r="C141" s="209" t="s">
        <v>199</v>
      </c>
      <c r="D141" s="209" t="s">
        <v>174</v>
      </c>
      <c r="E141" s="210" t="s">
        <v>1249</v>
      </c>
      <c r="F141" s="211" t="s">
        <v>1250</v>
      </c>
      <c r="G141" s="212" t="s">
        <v>195</v>
      </c>
      <c r="H141" s="213">
        <v>18</v>
      </c>
      <c r="I141" s="214"/>
      <c r="J141" s="215">
        <f>ROUND(I141*H141,2)</f>
        <v>0</v>
      </c>
      <c r="K141" s="211" t="s">
        <v>178</v>
      </c>
      <c r="L141" s="40"/>
      <c r="M141" s="216" t="s">
        <v>1</v>
      </c>
      <c r="N141" s="217" t="s">
        <v>38</v>
      </c>
      <c r="O141" s="72"/>
      <c r="P141" s="218">
        <f>O141*H141</f>
        <v>0</v>
      </c>
      <c r="Q141" s="218">
        <v>0</v>
      </c>
      <c r="R141" s="218">
        <f>Q141*H141</f>
        <v>0</v>
      </c>
      <c r="S141" s="218">
        <v>0</v>
      </c>
      <c r="T141" s="219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0" t="s">
        <v>223</v>
      </c>
      <c r="AT141" s="220" t="s">
        <v>174</v>
      </c>
      <c r="AU141" s="220" t="s">
        <v>83</v>
      </c>
      <c r="AY141" s="18" t="s">
        <v>172</v>
      </c>
      <c r="BE141" s="221">
        <f>IF(N141="základní",J141,0)</f>
        <v>0</v>
      </c>
      <c r="BF141" s="221">
        <f>IF(N141="snížená",J141,0)</f>
        <v>0</v>
      </c>
      <c r="BG141" s="221">
        <f>IF(N141="zákl. přenesená",J141,0)</f>
        <v>0</v>
      </c>
      <c r="BH141" s="221">
        <f>IF(N141="sníž. přenesená",J141,0)</f>
        <v>0</v>
      </c>
      <c r="BI141" s="221">
        <f>IF(N141="nulová",J141,0)</f>
        <v>0</v>
      </c>
      <c r="BJ141" s="18" t="s">
        <v>81</v>
      </c>
      <c r="BK141" s="221">
        <f>ROUND(I141*H141,2)</f>
        <v>0</v>
      </c>
      <c r="BL141" s="18" t="s">
        <v>223</v>
      </c>
      <c r="BM141" s="220" t="s">
        <v>212</v>
      </c>
    </row>
    <row r="142" spans="1:65" s="14" customFormat="1">
      <c r="B142" s="233"/>
      <c r="C142" s="234"/>
      <c r="D142" s="224" t="s">
        <v>180</v>
      </c>
      <c r="E142" s="235" t="s">
        <v>1</v>
      </c>
      <c r="F142" s="236" t="s">
        <v>1251</v>
      </c>
      <c r="G142" s="234"/>
      <c r="H142" s="237">
        <v>2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AT142" s="243" t="s">
        <v>180</v>
      </c>
      <c r="AU142" s="243" t="s">
        <v>83</v>
      </c>
      <c r="AV142" s="14" t="s">
        <v>83</v>
      </c>
      <c r="AW142" s="14" t="s">
        <v>30</v>
      </c>
      <c r="AX142" s="14" t="s">
        <v>73</v>
      </c>
      <c r="AY142" s="243" t="s">
        <v>172</v>
      </c>
    </row>
    <row r="143" spans="1:65" s="14" customFormat="1">
      <c r="B143" s="233"/>
      <c r="C143" s="234"/>
      <c r="D143" s="224" t="s">
        <v>180</v>
      </c>
      <c r="E143" s="235" t="s">
        <v>1</v>
      </c>
      <c r="F143" s="236" t="s">
        <v>1252</v>
      </c>
      <c r="G143" s="234"/>
      <c r="H143" s="237">
        <v>2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AT143" s="243" t="s">
        <v>180</v>
      </c>
      <c r="AU143" s="243" t="s">
        <v>83</v>
      </c>
      <c r="AV143" s="14" t="s">
        <v>83</v>
      </c>
      <c r="AW143" s="14" t="s">
        <v>30</v>
      </c>
      <c r="AX143" s="14" t="s">
        <v>73</v>
      </c>
      <c r="AY143" s="243" t="s">
        <v>172</v>
      </c>
    </row>
    <row r="144" spans="1:65" s="14" customFormat="1">
      <c r="B144" s="233"/>
      <c r="C144" s="234"/>
      <c r="D144" s="224" t="s">
        <v>180</v>
      </c>
      <c r="E144" s="235" t="s">
        <v>1</v>
      </c>
      <c r="F144" s="236" t="s">
        <v>1253</v>
      </c>
      <c r="G144" s="234"/>
      <c r="H144" s="237">
        <v>8</v>
      </c>
      <c r="I144" s="238"/>
      <c r="J144" s="234"/>
      <c r="K144" s="234"/>
      <c r="L144" s="239"/>
      <c r="M144" s="240"/>
      <c r="N144" s="241"/>
      <c r="O144" s="241"/>
      <c r="P144" s="241"/>
      <c r="Q144" s="241"/>
      <c r="R144" s="241"/>
      <c r="S144" s="241"/>
      <c r="T144" s="242"/>
      <c r="AT144" s="243" t="s">
        <v>180</v>
      </c>
      <c r="AU144" s="243" t="s">
        <v>83</v>
      </c>
      <c r="AV144" s="14" t="s">
        <v>83</v>
      </c>
      <c r="AW144" s="14" t="s">
        <v>30</v>
      </c>
      <c r="AX144" s="14" t="s">
        <v>73</v>
      </c>
      <c r="AY144" s="243" t="s">
        <v>172</v>
      </c>
    </row>
    <row r="145" spans="1:65" s="14" customFormat="1">
      <c r="B145" s="233"/>
      <c r="C145" s="234"/>
      <c r="D145" s="224" t="s">
        <v>180</v>
      </c>
      <c r="E145" s="235" t="s">
        <v>1</v>
      </c>
      <c r="F145" s="236" t="s">
        <v>1254</v>
      </c>
      <c r="G145" s="234"/>
      <c r="H145" s="237">
        <v>6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AT145" s="243" t="s">
        <v>180</v>
      </c>
      <c r="AU145" s="243" t="s">
        <v>83</v>
      </c>
      <c r="AV145" s="14" t="s">
        <v>83</v>
      </c>
      <c r="AW145" s="14" t="s">
        <v>30</v>
      </c>
      <c r="AX145" s="14" t="s">
        <v>73</v>
      </c>
      <c r="AY145" s="243" t="s">
        <v>172</v>
      </c>
    </row>
    <row r="146" spans="1:65" s="15" customFormat="1">
      <c r="B146" s="244"/>
      <c r="C146" s="245"/>
      <c r="D146" s="224" t="s">
        <v>180</v>
      </c>
      <c r="E146" s="246" t="s">
        <v>1</v>
      </c>
      <c r="F146" s="247" t="s">
        <v>186</v>
      </c>
      <c r="G146" s="245"/>
      <c r="H146" s="248">
        <v>18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AT146" s="254" t="s">
        <v>180</v>
      </c>
      <c r="AU146" s="254" t="s">
        <v>83</v>
      </c>
      <c r="AV146" s="15" t="s">
        <v>179</v>
      </c>
      <c r="AW146" s="15" t="s">
        <v>30</v>
      </c>
      <c r="AX146" s="15" t="s">
        <v>81</v>
      </c>
      <c r="AY146" s="254" t="s">
        <v>172</v>
      </c>
    </row>
    <row r="147" spans="1:65" s="2" customFormat="1" ht="21.75" customHeight="1">
      <c r="A147" s="35"/>
      <c r="B147" s="36"/>
      <c r="C147" s="209" t="s">
        <v>209</v>
      </c>
      <c r="D147" s="209" t="s">
        <v>174</v>
      </c>
      <c r="E147" s="210" t="s">
        <v>1255</v>
      </c>
      <c r="F147" s="211" t="s">
        <v>1256</v>
      </c>
      <c r="G147" s="212" t="s">
        <v>195</v>
      </c>
      <c r="H147" s="213">
        <v>32</v>
      </c>
      <c r="I147" s="214"/>
      <c r="J147" s="215">
        <f>ROUND(I147*H147,2)</f>
        <v>0</v>
      </c>
      <c r="K147" s="211" t="s">
        <v>178</v>
      </c>
      <c r="L147" s="40"/>
      <c r="M147" s="216" t="s">
        <v>1</v>
      </c>
      <c r="N147" s="217" t="s">
        <v>38</v>
      </c>
      <c r="O147" s="72"/>
      <c r="P147" s="218">
        <f>O147*H147</f>
        <v>0</v>
      </c>
      <c r="Q147" s="218">
        <v>0</v>
      </c>
      <c r="R147" s="218">
        <f>Q147*H147</f>
        <v>0</v>
      </c>
      <c r="S147" s="218">
        <v>0</v>
      </c>
      <c r="T147" s="219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0" t="s">
        <v>223</v>
      </c>
      <c r="AT147" s="220" t="s">
        <v>174</v>
      </c>
      <c r="AU147" s="220" t="s">
        <v>83</v>
      </c>
      <c r="AY147" s="18" t="s">
        <v>172</v>
      </c>
      <c r="BE147" s="221">
        <f>IF(N147="základní",J147,0)</f>
        <v>0</v>
      </c>
      <c r="BF147" s="221">
        <f>IF(N147="snížená",J147,0)</f>
        <v>0</v>
      </c>
      <c r="BG147" s="221">
        <f>IF(N147="zákl. přenesená",J147,0)</f>
        <v>0</v>
      </c>
      <c r="BH147" s="221">
        <f>IF(N147="sníž. přenesená",J147,0)</f>
        <v>0</v>
      </c>
      <c r="BI147" s="221">
        <f>IF(N147="nulová",J147,0)</f>
        <v>0</v>
      </c>
      <c r="BJ147" s="18" t="s">
        <v>81</v>
      </c>
      <c r="BK147" s="221">
        <f>ROUND(I147*H147,2)</f>
        <v>0</v>
      </c>
      <c r="BL147" s="18" t="s">
        <v>223</v>
      </c>
      <c r="BM147" s="220" t="s">
        <v>215</v>
      </c>
    </row>
    <row r="148" spans="1:65" s="14" customFormat="1">
      <c r="B148" s="233"/>
      <c r="C148" s="234"/>
      <c r="D148" s="224" t="s">
        <v>180</v>
      </c>
      <c r="E148" s="235" t="s">
        <v>1</v>
      </c>
      <c r="F148" s="236" t="s">
        <v>1257</v>
      </c>
      <c r="G148" s="234"/>
      <c r="H148" s="237">
        <v>20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AT148" s="243" t="s">
        <v>180</v>
      </c>
      <c r="AU148" s="243" t="s">
        <v>83</v>
      </c>
      <c r="AV148" s="14" t="s">
        <v>83</v>
      </c>
      <c r="AW148" s="14" t="s">
        <v>30</v>
      </c>
      <c r="AX148" s="14" t="s">
        <v>73</v>
      </c>
      <c r="AY148" s="243" t="s">
        <v>172</v>
      </c>
    </row>
    <row r="149" spans="1:65" s="14" customFormat="1">
      <c r="B149" s="233"/>
      <c r="C149" s="234"/>
      <c r="D149" s="224" t="s">
        <v>180</v>
      </c>
      <c r="E149" s="235" t="s">
        <v>1</v>
      </c>
      <c r="F149" s="236" t="s">
        <v>1258</v>
      </c>
      <c r="G149" s="234"/>
      <c r="H149" s="237">
        <v>10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AT149" s="243" t="s">
        <v>180</v>
      </c>
      <c r="AU149" s="243" t="s">
        <v>83</v>
      </c>
      <c r="AV149" s="14" t="s">
        <v>83</v>
      </c>
      <c r="AW149" s="14" t="s">
        <v>30</v>
      </c>
      <c r="AX149" s="14" t="s">
        <v>73</v>
      </c>
      <c r="AY149" s="243" t="s">
        <v>172</v>
      </c>
    </row>
    <row r="150" spans="1:65" s="14" customFormat="1">
      <c r="B150" s="233"/>
      <c r="C150" s="234"/>
      <c r="D150" s="224" t="s">
        <v>180</v>
      </c>
      <c r="E150" s="235" t="s">
        <v>1</v>
      </c>
      <c r="F150" s="236" t="s">
        <v>1259</v>
      </c>
      <c r="G150" s="234"/>
      <c r="H150" s="237">
        <v>2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AT150" s="243" t="s">
        <v>180</v>
      </c>
      <c r="AU150" s="243" t="s">
        <v>83</v>
      </c>
      <c r="AV150" s="14" t="s">
        <v>83</v>
      </c>
      <c r="AW150" s="14" t="s">
        <v>30</v>
      </c>
      <c r="AX150" s="14" t="s">
        <v>73</v>
      </c>
      <c r="AY150" s="243" t="s">
        <v>172</v>
      </c>
    </row>
    <row r="151" spans="1:65" s="15" customFormat="1">
      <c r="B151" s="244"/>
      <c r="C151" s="245"/>
      <c r="D151" s="224" t="s">
        <v>180</v>
      </c>
      <c r="E151" s="246" t="s">
        <v>1</v>
      </c>
      <c r="F151" s="247" t="s">
        <v>186</v>
      </c>
      <c r="G151" s="245"/>
      <c r="H151" s="248">
        <v>32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AT151" s="254" t="s">
        <v>180</v>
      </c>
      <c r="AU151" s="254" t="s">
        <v>83</v>
      </c>
      <c r="AV151" s="15" t="s">
        <v>179</v>
      </c>
      <c r="AW151" s="15" t="s">
        <v>30</v>
      </c>
      <c r="AX151" s="15" t="s">
        <v>81</v>
      </c>
      <c r="AY151" s="254" t="s">
        <v>172</v>
      </c>
    </row>
    <row r="152" spans="1:65" s="2" customFormat="1" ht="16.5" customHeight="1">
      <c r="A152" s="35"/>
      <c r="B152" s="36"/>
      <c r="C152" s="209" t="s">
        <v>205</v>
      </c>
      <c r="D152" s="209" t="s">
        <v>174</v>
      </c>
      <c r="E152" s="210" t="s">
        <v>1260</v>
      </c>
      <c r="F152" s="211" t="s">
        <v>1261</v>
      </c>
      <c r="G152" s="212" t="s">
        <v>195</v>
      </c>
      <c r="H152" s="213">
        <v>32</v>
      </c>
      <c r="I152" s="214"/>
      <c r="J152" s="215">
        <f>ROUND(I152*H152,2)</f>
        <v>0</v>
      </c>
      <c r="K152" s="211" t="s">
        <v>178</v>
      </c>
      <c r="L152" s="40"/>
      <c r="M152" s="216" t="s">
        <v>1</v>
      </c>
      <c r="N152" s="217" t="s">
        <v>38</v>
      </c>
      <c r="O152" s="72"/>
      <c r="P152" s="218">
        <f>O152*H152</f>
        <v>0</v>
      </c>
      <c r="Q152" s="218">
        <v>0</v>
      </c>
      <c r="R152" s="218">
        <f>Q152*H152</f>
        <v>0</v>
      </c>
      <c r="S152" s="218">
        <v>0</v>
      </c>
      <c r="T152" s="219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0" t="s">
        <v>223</v>
      </c>
      <c r="AT152" s="220" t="s">
        <v>174</v>
      </c>
      <c r="AU152" s="220" t="s">
        <v>83</v>
      </c>
      <c r="AY152" s="18" t="s">
        <v>172</v>
      </c>
      <c r="BE152" s="221">
        <f>IF(N152="základní",J152,0)</f>
        <v>0</v>
      </c>
      <c r="BF152" s="221">
        <f>IF(N152="snížená",J152,0)</f>
        <v>0</v>
      </c>
      <c r="BG152" s="221">
        <f>IF(N152="zákl. přenesená",J152,0)</f>
        <v>0</v>
      </c>
      <c r="BH152" s="221">
        <f>IF(N152="sníž. přenesená",J152,0)</f>
        <v>0</v>
      </c>
      <c r="BI152" s="221">
        <f>IF(N152="nulová",J152,0)</f>
        <v>0</v>
      </c>
      <c r="BJ152" s="18" t="s">
        <v>81</v>
      </c>
      <c r="BK152" s="221">
        <f>ROUND(I152*H152,2)</f>
        <v>0</v>
      </c>
      <c r="BL152" s="18" t="s">
        <v>223</v>
      </c>
      <c r="BM152" s="220" t="s">
        <v>223</v>
      </c>
    </row>
    <row r="153" spans="1:65" s="14" customFormat="1">
      <c r="B153" s="233"/>
      <c r="C153" s="234"/>
      <c r="D153" s="224" t="s">
        <v>180</v>
      </c>
      <c r="E153" s="235" t="s">
        <v>1</v>
      </c>
      <c r="F153" s="236" t="s">
        <v>264</v>
      </c>
      <c r="G153" s="234"/>
      <c r="H153" s="237">
        <v>32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AT153" s="243" t="s">
        <v>180</v>
      </c>
      <c r="AU153" s="243" t="s">
        <v>83</v>
      </c>
      <c r="AV153" s="14" t="s">
        <v>83</v>
      </c>
      <c r="AW153" s="14" t="s">
        <v>30</v>
      </c>
      <c r="AX153" s="14" t="s">
        <v>73</v>
      </c>
      <c r="AY153" s="243" t="s">
        <v>172</v>
      </c>
    </row>
    <row r="154" spans="1:65" s="15" customFormat="1">
      <c r="B154" s="244"/>
      <c r="C154" s="245"/>
      <c r="D154" s="224" t="s">
        <v>180</v>
      </c>
      <c r="E154" s="246" t="s">
        <v>1</v>
      </c>
      <c r="F154" s="247" t="s">
        <v>186</v>
      </c>
      <c r="G154" s="245"/>
      <c r="H154" s="248">
        <v>32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AT154" s="254" t="s">
        <v>180</v>
      </c>
      <c r="AU154" s="254" t="s">
        <v>83</v>
      </c>
      <c r="AV154" s="15" t="s">
        <v>179</v>
      </c>
      <c r="AW154" s="15" t="s">
        <v>30</v>
      </c>
      <c r="AX154" s="15" t="s">
        <v>81</v>
      </c>
      <c r="AY154" s="254" t="s">
        <v>172</v>
      </c>
    </row>
    <row r="155" spans="1:65" s="2" customFormat="1" ht="21.75" customHeight="1">
      <c r="A155" s="35"/>
      <c r="B155" s="36"/>
      <c r="C155" s="209" t="s">
        <v>216</v>
      </c>
      <c r="D155" s="209" t="s">
        <v>174</v>
      </c>
      <c r="E155" s="210" t="s">
        <v>1262</v>
      </c>
      <c r="F155" s="211" t="s">
        <v>1263</v>
      </c>
      <c r="G155" s="212" t="s">
        <v>531</v>
      </c>
      <c r="H155" s="213">
        <v>10</v>
      </c>
      <c r="I155" s="214"/>
      <c r="J155" s="215">
        <f>ROUND(I155*H155,2)</f>
        <v>0</v>
      </c>
      <c r="K155" s="211" t="s">
        <v>178</v>
      </c>
      <c r="L155" s="40"/>
      <c r="M155" s="216" t="s">
        <v>1</v>
      </c>
      <c r="N155" s="217" t="s">
        <v>38</v>
      </c>
      <c r="O155" s="72"/>
      <c r="P155" s="218">
        <f>O155*H155</f>
        <v>0</v>
      </c>
      <c r="Q155" s="218">
        <v>0</v>
      </c>
      <c r="R155" s="218">
        <f>Q155*H155</f>
        <v>0</v>
      </c>
      <c r="S155" s="218">
        <v>0</v>
      </c>
      <c r="T155" s="219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0" t="s">
        <v>223</v>
      </c>
      <c r="AT155" s="220" t="s">
        <v>174</v>
      </c>
      <c r="AU155" s="220" t="s">
        <v>83</v>
      </c>
      <c r="AY155" s="18" t="s">
        <v>172</v>
      </c>
      <c r="BE155" s="221">
        <f>IF(N155="základní",J155,0)</f>
        <v>0</v>
      </c>
      <c r="BF155" s="221">
        <f>IF(N155="snížená",J155,0)</f>
        <v>0</v>
      </c>
      <c r="BG155" s="221">
        <f>IF(N155="zákl. přenesená",J155,0)</f>
        <v>0</v>
      </c>
      <c r="BH155" s="221">
        <f>IF(N155="sníž. přenesená",J155,0)</f>
        <v>0</v>
      </c>
      <c r="BI155" s="221">
        <f>IF(N155="nulová",J155,0)</f>
        <v>0</v>
      </c>
      <c r="BJ155" s="18" t="s">
        <v>81</v>
      </c>
      <c r="BK155" s="221">
        <f>ROUND(I155*H155,2)</f>
        <v>0</v>
      </c>
      <c r="BL155" s="18" t="s">
        <v>223</v>
      </c>
      <c r="BM155" s="220" t="s">
        <v>229</v>
      </c>
    </row>
    <row r="156" spans="1:65" s="14" customFormat="1">
      <c r="B156" s="233"/>
      <c r="C156" s="234"/>
      <c r="D156" s="224" t="s">
        <v>180</v>
      </c>
      <c r="E156" s="235" t="s">
        <v>1</v>
      </c>
      <c r="F156" s="236" t="s">
        <v>1251</v>
      </c>
      <c r="G156" s="234"/>
      <c r="H156" s="237">
        <v>2</v>
      </c>
      <c r="I156" s="238"/>
      <c r="J156" s="234"/>
      <c r="K156" s="234"/>
      <c r="L156" s="239"/>
      <c r="M156" s="240"/>
      <c r="N156" s="241"/>
      <c r="O156" s="241"/>
      <c r="P156" s="241"/>
      <c r="Q156" s="241"/>
      <c r="R156" s="241"/>
      <c r="S156" s="241"/>
      <c r="T156" s="242"/>
      <c r="AT156" s="243" t="s">
        <v>180</v>
      </c>
      <c r="AU156" s="243" t="s">
        <v>83</v>
      </c>
      <c r="AV156" s="14" t="s">
        <v>83</v>
      </c>
      <c r="AW156" s="14" t="s">
        <v>30</v>
      </c>
      <c r="AX156" s="14" t="s">
        <v>73</v>
      </c>
      <c r="AY156" s="243" t="s">
        <v>172</v>
      </c>
    </row>
    <row r="157" spans="1:65" s="14" customFormat="1">
      <c r="B157" s="233"/>
      <c r="C157" s="234"/>
      <c r="D157" s="224" t="s">
        <v>180</v>
      </c>
      <c r="E157" s="235" t="s">
        <v>1</v>
      </c>
      <c r="F157" s="236" t="s">
        <v>1252</v>
      </c>
      <c r="G157" s="234"/>
      <c r="H157" s="237">
        <v>2</v>
      </c>
      <c r="I157" s="238"/>
      <c r="J157" s="234"/>
      <c r="K157" s="234"/>
      <c r="L157" s="239"/>
      <c r="M157" s="240"/>
      <c r="N157" s="241"/>
      <c r="O157" s="241"/>
      <c r="P157" s="241"/>
      <c r="Q157" s="241"/>
      <c r="R157" s="241"/>
      <c r="S157" s="241"/>
      <c r="T157" s="242"/>
      <c r="AT157" s="243" t="s">
        <v>180</v>
      </c>
      <c r="AU157" s="243" t="s">
        <v>83</v>
      </c>
      <c r="AV157" s="14" t="s">
        <v>83</v>
      </c>
      <c r="AW157" s="14" t="s">
        <v>30</v>
      </c>
      <c r="AX157" s="14" t="s">
        <v>73</v>
      </c>
      <c r="AY157" s="243" t="s">
        <v>172</v>
      </c>
    </row>
    <row r="158" spans="1:65" s="14" customFormat="1">
      <c r="B158" s="233"/>
      <c r="C158" s="234"/>
      <c r="D158" s="224" t="s">
        <v>180</v>
      </c>
      <c r="E158" s="235" t="s">
        <v>1</v>
      </c>
      <c r="F158" s="236" t="s">
        <v>1264</v>
      </c>
      <c r="G158" s="234"/>
      <c r="H158" s="237">
        <v>4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AT158" s="243" t="s">
        <v>180</v>
      </c>
      <c r="AU158" s="243" t="s">
        <v>83</v>
      </c>
      <c r="AV158" s="14" t="s">
        <v>83</v>
      </c>
      <c r="AW158" s="14" t="s">
        <v>30</v>
      </c>
      <c r="AX158" s="14" t="s">
        <v>73</v>
      </c>
      <c r="AY158" s="243" t="s">
        <v>172</v>
      </c>
    </row>
    <row r="159" spans="1:65" s="14" customFormat="1">
      <c r="B159" s="233"/>
      <c r="C159" s="234"/>
      <c r="D159" s="224" t="s">
        <v>180</v>
      </c>
      <c r="E159" s="235" t="s">
        <v>1</v>
      </c>
      <c r="F159" s="236" t="s">
        <v>1265</v>
      </c>
      <c r="G159" s="234"/>
      <c r="H159" s="237">
        <v>2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AT159" s="243" t="s">
        <v>180</v>
      </c>
      <c r="AU159" s="243" t="s">
        <v>83</v>
      </c>
      <c r="AV159" s="14" t="s">
        <v>83</v>
      </c>
      <c r="AW159" s="14" t="s">
        <v>30</v>
      </c>
      <c r="AX159" s="14" t="s">
        <v>73</v>
      </c>
      <c r="AY159" s="243" t="s">
        <v>172</v>
      </c>
    </row>
    <row r="160" spans="1:65" s="15" customFormat="1">
      <c r="B160" s="244"/>
      <c r="C160" s="245"/>
      <c r="D160" s="224" t="s">
        <v>180</v>
      </c>
      <c r="E160" s="246" t="s">
        <v>1</v>
      </c>
      <c r="F160" s="247" t="s">
        <v>186</v>
      </c>
      <c r="G160" s="245"/>
      <c r="H160" s="248">
        <v>10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AT160" s="254" t="s">
        <v>180</v>
      </c>
      <c r="AU160" s="254" t="s">
        <v>83</v>
      </c>
      <c r="AV160" s="15" t="s">
        <v>179</v>
      </c>
      <c r="AW160" s="15" t="s">
        <v>30</v>
      </c>
      <c r="AX160" s="15" t="s">
        <v>81</v>
      </c>
      <c r="AY160" s="254" t="s">
        <v>172</v>
      </c>
    </row>
    <row r="161" spans="1:65" s="2" customFormat="1" ht="21.75" customHeight="1">
      <c r="A161" s="35"/>
      <c r="B161" s="36"/>
      <c r="C161" s="209" t="s">
        <v>208</v>
      </c>
      <c r="D161" s="209" t="s">
        <v>174</v>
      </c>
      <c r="E161" s="210" t="s">
        <v>1266</v>
      </c>
      <c r="F161" s="211" t="s">
        <v>1267</v>
      </c>
      <c r="G161" s="212" t="s">
        <v>222</v>
      </c>
      <c r="H161" s="213">
        <v>1.7999999999999999E-2</v>
      </c>
      <c r="I161" s="214"/>
      <c r="J161" s="215">
        <f>ROUND(I161*H161,2)</f>
        <v>0</v>
      </c>
      <c r="K161" s="211" t="s">
        <v>178</v>
      </c>
      <c r="L161" s="40"/>
      <c r="M161" s="216" t="s">
        <v>1</v>
      </c>
      <c r="N161" s="217" t="s">
        <v>38</v>
      </c>
      <c r="O161" s="72"/>
      <c r="P161" s="218">
        <f>O161*H161</f>
        <v>0</v>
      </c>
      <c r="Q161" s="218">
        <v>0</v>
      </c>
      <c r="R161" s="218">
        <f>Q161*H161</f>
        <v>0</v>
      </c>
      <c r="S161" s="218">
        <v>0</v>
      </c>
      <c r="T161" s="219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0" t="s">
        <v>223</v>
      </c>
      <c r="AT161" s="220" t="s">
        <v>174</v>
      </c>
      <c r="AU161" s="220" t="s">
        <v>83</v>
      </c>
      <c r="AY161" s="18" t="s">
        <v>172</v>
      </c>
      <c r="BE161" s="221">
        <f>IF(N161="základní",J161,0)</f>
        <v>0</v>
      </c>
      <c r="BF161" s="221">
        <f>IF(N161="snížená",J161,0)</f>
        <v>0</v>
      </c>
      <c r="BG161" s="221">
        <f>IF(N161="zákl. přenesená",J161,0)</f>
        <v>0</v>
      </c>
      <c r="BH161" s="221">
        <f>IF(N161="sníž. přenesená",J161,0)</f>
        <v>0</v>
      </c>
      <c r="BI161" s="221">
        <f>IF(N161="nulová",J161,0)</f>
        <v>0</v>
      </c>
      <c r="BJ161" s="18" t="s">
        <v>81</v>
      </c>
      <c r="BK161" s="221">
        <f>ROUND(I161*H161,2)</f>
        <v>0</v>
      </c>
      <c r="BL161" s="18" t="s">
        <v>223</v>
      </c>
      <c r="BM161" s="220" t="s">
        <v>234</v>
      </c>
    </row>
    <row r="162" spans="1:65" s="2" customFormat="1" ht="21.75" customHeight="1">
      <c r="A162" s="35"/>
      <c r="B162" s="36"/>
      <c r="C162" s="209" t="s">
        <v>226</v>
      </c>
      <c r="D162" s="209" t="s">
        <v>174</v>
      </c>
      <c r="E162" s="210" t="s">
        <v>1268</v>
      </c>
      <c r="F162" s="211" t="s">
        <v>1269</v>
      </c>
      <c r="G162" s="212" t="s">
        <v>531</v>
      </c>
      <c r="H162" s="213">
        <v>3</v>
      </c>
      <c r="I162" s="214"/>
      <c r="J162" s="215">
        <f>ROUND(I162*H162,2)</f>
        <v>0</v>
      </c>
      <c r="K162" s="211" t="s">
        <v>1</v>
      </c>
      <c r="L162" s="40"/>
      <c r="M162" s="216" t="s">
        <v>1</v>
      </c>
      <c r="N162" s="217" t="s">
        <v>38</v>
      </c>
      <c r="O162" s="72"/>
      <c r="P162" s="218">
        <f>O162*H162</f>
        <v>0</v>
      </c>
      <c r="Q162" s="218">
        <v>0</v>
      </c>
      <c r="R162" s="218">
        <f>Q162*H162</f>
        <v>0</v>
      </c>
      <c r="S162" s="218">
        <v>0</v>
      </c>
      <c r="T162" s="219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0" t="s">
        <v>223</v>
      </c>
      <c r="AT162" s="220" t="s">
        <v>174</v>
      </c>
      <c r="AU162" s="220" t="s">
        <v>83</v>
      </c>
      <c r="AY162" s="18" t="s">
        <v>172</v>
      </c>
      <c r="BE162" s="221">
        <f>IF(N162="základní",J162,0)</f>
        <v>0</v>
      </c>
      <c r="BF162" s="221">
        <f>IF(N162="snížená",J162,0)</f>
        <v>0</v>
      </c>
      <c r="BG162" s="221">
        <f>IF(N162="zákl. přenesená",J162,0)</f>
        <v>0</v>
      </c>
      <c r="BH162" s="221">
        <f>IF(N162="sníž. přenesená",J162,0)</f>
        <v>0</v>
      </c>
      <c r="BI162" s="221">
        <f>IF(N162="nulová",J162,0)</f>
        <v>0</v>
      </c>
      <c r="BJ162" s="18" t="s">
        <v>81</v>
      </c>
      <c r="BK162" s="221">
        <f>ROUND(I162*H162,2)</f>
        <v>0</v>
      </c>
      <c r="BL162" s="18" t="s">
        <v>223</v>
      </c>
      <c r="BM162" s="220" t="s">
        <v>241</v>
      </c>
    </row>
    <row r="163" spans="1:65" s="14" customFormat="1">
      <c r="B163" s="233"/>
      <c r="C163" s="234"/>
      <c r="D163" s="224" t="s">
        <v>180</v>
      </c>
      <c r="E163" s="235" t="s">
        <v>1</v>
      </c>
      <c r="F163" s="236" t="s">
        <v>1270</v>
      </c>
      <c r="G163" s="234"/>
      <c r="H163" s="237">
        <v>1</v>
      </c>
      <c r="I163" s="238"/>
      <c r="J163" s="234"/>
      <c r="K163" s="234"/>
      <c r="L163" s="239"/>
      <c r="M163" s="240"/>
      <c r="N163" s="241"/>
      <c r="O163" s="241"/>
      <c r="P163" s="241"/>
      <c r="Q163" s="241"/>
      <c r="R163" s="241"/>
      <c r="S163" s="241"/>
      <c r="T163" s="242"/>
      <c r="AT163" s="243" t="s">
        <v>180</v>
      </c>
      <c r="AU163" s="243" t="s">
        <v>83</v>
      </c>
      <c r="AV163" s="14" t="s">
        <v>83</v>
      </c>
      <c r="AW163" s="14" t="s">
        <v>30</v>
      </c>
      <c r="AX163" s="14" t="s">
        <v>73</v>
      </c>
      <c r="AY163" s="243" t="s">
        <v>172</v>
      </c>
    </row>
    <row r="164" spans="1:65" s="14" customFormat="1">
      <c r="B164" s="233"/>
      <c r="C164" s="234"/>
      <c r="D164" s="224" t="s">
        <v>180</v>
      </c>
      <c r="E164" s="235" t="s">
        <v>1</v>
      </c>
      <c r="F164" s="236" t="s">
        <v>1271</v>
      </c>
      <c r="G164" s="234"/>
      <c r="H164" s="237">
        <v>1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AT164" s="243" t="s">
        <v>180</v>
      </c>
      <c r="AU164" s="243" t="s">
        <v>83</v>
      </c>
      <c r="AV164" s="14" t="s">
        <v>83</v>
      </c>
      <c r="AW164" s="14" t="s">
        <v>30</v>
      </c>
      <c r="AX164" s="14" t="s">
        <v>73</v>
      </c>
      <c r="AY164" s="243" t="s">
        <v>172</v>
      </c>
    </row>
    <row r="165" spans="1:65" s="14" customFormat="1">
      <c r="B165" s="233"/>
      <c r="C165" s="234"/>
      <c r="D165" s="224" t="s">
        <v>180</v>
      </c>
      <c r="E165" s="235" t="s">
        <v>1</v>
      </c>
      <c r="F165" s="236" t="s">
        <v>1272</v>
      </c>
      <c r="G165" s="234"/>
      <c r="H165" s="237">
        <v>1</v>
      </c>
      <c r="I165" s="238"/>
      <c r="J165" s="234"/>
      <c r="K165" s="234"/>
      <c r="L165" s="239"/>
      <c r="M165" s="240"/>
      <c r="N165" s="241"/>
      <c r="O165" s="241"/>
      <c r="P165" s="241"/>
      <c r="Q165" s="241"/>
      <c r="R165" s="241"/>
      <c r="S165" s="241"/>
      <c r="T165" s="242"/>
      <c r="AT165" s="243" t="s">
        <v>180</v>
      </c>
      <c r="AU165" s="243" t="s">
        <v>83</v>
      </c>
      <c r="AV165" s="14" t="s">
        <v>83</v>
      </c>
      <c r="AW165" s="14" t="s">
        <v>30</v>
      </c>
      <c r="AX165" s="14" t="s">
        <v>73</v>
      </c>
      <c r="AY165" s="243" t="s">
        <v>172</v>
      </c>
    </row>
    <row r="166" spans="1:65" s="15" customFormat="1">
      <c r="B166" s="244"/>
      <c r="C166" s="245"/>
      <c r="D166" s="224" t="s">
        <v>180</v>
      </c>
      <c r="E166" s="246" t="s">
        <v>1</v>
      </c>
      <c r="F166" s="247" t="s">
        <v>186</v>
      </c>
      <c r="G166" s="245"/>
      <c r="H166" s="248">
        <v>3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AT166" s="254" t="s">
        <v>180</v>
      </c>
      <c r="AU166" s="254" t="s">
        <v>83</v>
      </c>
      <c r="AV166" s="15" t="s">
        <v>179</v>
      </c>
      <c r="AW166" s="15" t="s">
        <v>30</v>
      </c>
      <c r="AX166" s="15" t="s">
        <v>81</v>
      </c>
      <c r="AY166" s="254" t="s">
        <v>172</v>
      </c>
    </row>
    <row r="167" spans="1:65" s="2" customFormat="1" ht="16.5" customHeight="1">
      <c r="A167" s="35"/>
      <c r="B167" s="36"/>
      <c r="C167" s="209" t="s">
        <v>212</v>
      </c>
      <c r="D167" s="209" t="s">
        <v>174</v>
      </c>
      <c r="E167" s="210" t="s">
        <v>1273</v>
      </c>
      <c r="F167" s="211" t="s">
        <v>1274</v>
      </c>
      <c r="G167" s="212" t="s">
        <v>531</v>
      </c>
      <c r="H167" s="213">
        <v>1</v>
      </c>
      <c r="I167" s="214"/>
      <c r="J167" s="215">
        <f>ROUND(I167*H167,2)</f>
        <v>0</v>
      </c>
      <c r="K167" s="211" t="s">
        <v>1</v>
      </c>
      <c r="L167" s="40"/>
      <c r="M167" s="216" t="s">
        <v>1</v>
      </c>
      <c r="N167" s="217" t="s">
        <v>38</v>
      </c>
      <c r="O167" s="72"/>
      <c r="P167" s="218">
        <f>O167*H167</f>
        <v>0</v>
      </c>
      <c r="Q167" s="218">
        <v>0</v>
      </c>
      <c r="R167" s="218">
        <f>Q167*H167</f>
        <v>0</v>
      </c>
      <c r="S167" s="218">
        <v>0</v>
      </c>
      <c r="T167" s="219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0" t="s">
        <v>223</v>
      </c>
      <c r="AT167" s="220" t="s">
        <v>174</v>
      </c>
      <c r="AU167" s="220" t="s">
        <v>83</v>
      </c>
      <c r="AY167" s="18" t="s">
        <v>172</v>
      </c>
      <c r="BE167" s="221">
        <f>IF(N167="základní",J167,0)</f>
        <v>0</v>
      </c>
      <c r="BF167" s="221">
        <f>IF(N167="snížená",J167,0)</f>
        <v>0</v>
      </c>
      <c r="BG167" s="221">
        <f>IF(N167="zákl. přenesená",J167,0)</f>
        <v>0</v>
      </c>
      <c r="BH167" s="221">
        <f>IF(N167="sníž. přenesená",J167,0)</f>
        <v>0</v>
      </c>
      <c r="BI167" s="221">
        <f>IF(N167="nulová",J167,0)</f>
        <v>0</v>
      </c>
      <c r="BJ167" s="18" t="s">
        <v>81</v>
      </c>
      <c r="BK167" s="221">
        <f>ROUND(I167*H167,2)</f>
        <v>0</v>
      </c>
      <c r="BL167" s="18" t="s">
        <v>223</v>
      </c>
      <c r="BM167" s="220" t="s">
        <v>249</v>
      </c>
    </row>
    <row r="168" spans="1:65" s="14" customFormat="1">
      <c r="B168" s="233"/>
      <c r="C168" s="234"/>
      <c r="D168" s="224" t="s">
        <v>180</v>
      </c>
      <c r="E168" s="235" t="s">
        <v>1</v>
      </c>
      <c r="F168" s="236" t="s">
        <v>1270</v>
      </c>
      <c r="G168" s="234"/>
      <c r="H168" s="237">
        <v>1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AT168" s="243" t="s">
        <v>180</v>
      </c>
      <c r="AU168" s="243" t="s">
        <v>83</v>
      </c>
      <c r="AV168" s="14" t="s">
        <v>83</v>
      </c>
      <c r="AW168" s="14" t="s">
        <v>30</v>
      </c>
      <c r="AX168" s="14" t="s">
        <v>73</v>
      </c>
      <c r="AY168" s="243" t="s">
        <v>172</v>
      </c>
    </row>
    <row r="169" spans="1:65" s="15" customFormat="1">
      <c r="B169" s="244"/>
      <c r="C169" s="245"/>
      <c r="D169" s="224" t="s">
        <v>180</v>
      </c>
      <c r="E169" s="246" t="s">
        <v>1</v>
      </c>
      <c r="F169" s="247" t="s">
        <v>186</v>
      </c>
      <c r="G169" s="245"/>
      <c r="H169" s="248">
        <v>1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AT169" s="254" t="s">
        <v>180</v>
      </c>
      <c r="AU169" s="254" t="s">
        <v>83</v>
      </c>
      <c r="AV169" s="15" t="s">
        <v>179</v>
      </c>
      <c r="AW169" s="15" t="s">
        <v>30</v>
      </c>
      <c r="AX169" s="15" t="s">
        <v>81</v>
      </c>
      <c r="AY169" s="254" t="s">
        <v>172</v>
      </c>
    </row>
    <row r="170" spans="1:65" s="2" customFormat="1" ht="21.75" customHeight="1">
      <c r="A170" s="35"/>
      <c r="B170" s="36"/>
      <c r="C170" s="209" t="s">
        <v>238</v>
      </c>
      <c r="D170" s="209" t="s">
        <v>174</v>
      </c>
      <c r="E170" s="210" t="s">
        <v>1275</v>
      </c>
      <c r="F170" s="211" t="s">
        <v>1276</v>
      </c>
      <c r="G170" s="212" t="s">
        <v>1246</v>
      </c>
      <c r="H170" s="268"/>
      <c r="I170" s="214"/>
      <c r="J170" s="215">
        <f>ROUND(I170*H170,2)</f>
        <v>0</v>
      </c>
      <c r="K170" s="211" t="s">
        <v>178</v>
      </c>
      <c r="L170" s="40"/>
      <c r="M170" s="216" t="s">
        <v>1</v>
      </c>
      <c r="N170" s="217" t="s">
        <v>38</v>
      </c>
      <c r="O170" s="72"/>
      <c r="P170" s="218">
        <f>O170*H170</f>
        <v>0</v>
      </c>
      <c r="Q170" s="218">
        <v>0</v>
      </c>
      <c r="R170" s="218">
        <f>Q170*H170</f>
        <v>0</v>
      </c>
      <c r="S170" s="218">
        <v>0</v>
      </c>
      <c r="T170" s="219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0" t="s">
        <v>223</v>
      </c>
      <c r="AT170" s="220" t="s">
        <v>174</v>
      </c>
      <c r="AU170" s="220" t="s">
        <v>83</v>
      </c>
      <c r="AY170" s="18" t="s">
        <v>172</v>
      </c>
      <c r="BE170" s="221">
        <f>IF(N170="základní",J170,0)</f>
        <v>0</v>
      </c>
      <c r="BF170" s="221">
        <f>IF(N170="snížená",J170,0)</f>
        <v>0</v>
      </c>
      <c r="BG170" s="221">
        <f>IF(N170="zákl. přenesená",J170,0)</f>
        <v>0</v>
      </c>
      <c r="BH170" s="221">
        <f>IF(N170="sníž. přenesená",J170,0)</f>
        <v>0</v>
      </c>
      <c r="BI170" s="221">
        <f>IF(N170="nulová",J170,0)</f>
        <v>0</v>
      </c>
      <c r="BJ170" s="18" t="s">
        <v>81</v>
      </c>
      <c r="BK170" s="221">
        <f>ROUND(I170*H170,2)</f>
        <v>0</v>
      </c>
      <c r="BL170" s="18" t="s">
        <v>223</v>
      </c>
      <c r="BM170" s="220" t="s">
        <v>246</v>
      </c>
    </row>
    <row r="171" spans="1:65" s="12" customFormat="1" ht="22.9" customHeight="1">
      <c r="B171" s="193"/>
      <c r="C171" s="194"/>
      <c r="D171" s="195" t="s">
        <v>72</v>
      </c>
      <c r="E171" s="207" t="s">
        <v>1277</v>
      </c>
      <c r="F171" s="207" t="s">
        <v>1278</v>
      </c>
      <c r="G171" s="194"/>
      <c r="H171" s="194"/>
      <c r="I171" s="197"/>
      <c r="J171" s="208">
        <f>BK171</f>
        <v>0</v>
      </c>
      <c r="K171" s="194"/>
      <c r="L171" s="199"/>
      <c r="M171" s="200"/>
      <c r="N171" s="201"/>
      <c r="O171" s="201"/>
      <c r="P171" s="202">
        <f>SUM(P172:P210)</f>
        <v>0</v>
      </c>
      <c r="Q171" s="201"/>
      <c r="R171" s="202">
        <f>SUM(R172:R210)</f>
        <v>0</v>
      </c>
      <c r="S171" s="201"/>
      <c r="T171" s="203">
        <f>SUM(T172:T210)</f>
        <v>0</v>
      </c>
      <c r="AR171" s="204" t="s">
        <v>83</v>
      </c>
      <c r="AT171" s="205" t="s">
        <v>72</v>
      </c>
      <c r="AU171" s="205" t="s">
        <v>81</v>
      </c>
      <c r="AY171" s="204" t="s">
        <v>172</v>
      </c>
      <c r="BK171" s="206">
        <f>SUM(BK172:BK210)</f>
        <v>0</v>
      </c>
    </row>
    <row r="172" spans="1:65" s="2" customFormat="1" ht="16.5" customHeight="1">
      <c r="A172" s="35"/>
      <c r="B172" s="36"/>
      <c r="C172" s="209" t="s">
        <v>215</v>
      </c>
      <c r="D172" s="209" t="s">
        <v>174</v>
      </c>
      <c r="E172" s="210" t="s">
        <v>1279</v>
      </c>
      <c r="F172" s="211" t="s">
        <v>1280</v>
      </c>
      <c r="G172" s="212" t="s">
        <v>531</v>
      </c>
      <c r="H172" s="213">
        <v>6</v>
      </c>
      <c r="I172" s="214"/>
      <c r="J172" s="215">
        <f>ROUND(I172*H172,2)</f>
        <v>0</v>
      </c>
      <c r="K172" s="211" t="s">
        <v>178</v>
      </c>
      <c r="L172" s="40"/>
      <c r="M172" s="216" t="s">
        <v>1</v>
      </c>
      <c r="N172" s="217" t="s">
        <v>38</v>
      </c>
      <c r="O172" s="72"/>
      <c r="P172" s="218">
        <f>O172*H172</f>
        <v>0</v>
      </c>
      <c r="Q172" s="218">
        <v>0</v>
      </c>
      <c r="R172" s="218">
        <f>Q172*H172</f>
        <v>0</v>
      </c>
      <c r="S172" s="218">
        <v>0</v>
      </c>
      <c r="T172" s="219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0" t="s">
        <v>223</v>
      </c>
      <c r="AT172" s="220" t="s">
        <v>174</v>
      </c>
      <c r="AU172" s="220" t="s">
        <v>83</v>
      </c>
      <c r="AY172" s="18" t="s">
        <v>172</v>
      </c>
      <c r="BE172" s="221">
        <f>IF(N172="základní",J172,0)</f>
        <v>0</v>
      </c>
      <c r="BF172" s="221">
        <f>IF(N172="snížená",J172,0)</f>
        <v>0</v>
      </c>
      <c r="BG172" s="221">
        <f>IF(N172="zákl. přenesená",J172,0)</f>
        <v>0</v>
      </c>
      <c r="BH172" s="221">
        <f>IF(N172="sníž. přenesená",J172,0)</f>
        <v>0</v>
      </c>
      <c r="BI172" s="221">
        <f>IF(N172="nulová",J172,0)</f>
        <v>0</v>
      </c>
      <c r="BJ172" s="18" t="s">
        <v>81</v>
      </c>
      <c r="BK172" s="221">
        <f>ROUND(I172*H172,2)</f>
        <v>0</v>
      </c>
      <c r="BL172" s="18" t="s">
        <v>223</v>
      </c>
      <c r="BM172" s="220" t="s">
        <v>255</v>
      </c>
    </row>
    <row r="173" spans="1:65" s="14" customFormat="1">
      <c r="B173" s="233"/>
      <c r="C173" s="234"/>
      <c r="D173" s="224" t="s">
        <v>180</v>
      </c>
      <c r="E173" s="235" t="s">
        <v>1</v>
      </c>
      <c r="F173" s="236" t="s">
        <v>1281</v>
      </c>
      <c r="G173" s="234"/>
      <c r="H173" s="237">
        <v>1</v>
      </c>
      <c r="I173" s="238"/>
      <c r="J173" s="234"/>
      <c r="K173" s="234"/>
      <c r="L173" s="239"/>
      <c r="M173" s="240"/>
      <c r="N173" s="241"/>
      <c r="O173" s="241"/>
      <c r="P173" s="241"/>
      <c r="Q173" s="241"/>
      <c r="R173" s="241"/>
      <c r="S173" s="241"/>
      <c r="T173" s="242"/>
      <c r="AT173" s="243" t="s">
        <v>180</v>
      </c>
      <c r="AU173" s="243" t="s">
        <v>83</v>
      </c>
      <c r="AV173" s="14" t="s">
        <v>83</v>
      </c>
      <c r="AW173" s="14" t="s">
        <v>30</v>
      </c>
      <c r="AX173" s="14" t="s">
        <v>73</v>
      </c>
      <c r="AY173" s="243" t="s">
        <v>172</v>
      </c>
    </row>
    <row r="174" spans="1:65" s="14" customFormat="1">
      <c r="B174" s="233"/>
      <c r="C174" s="234"/>
      <c r="D174" s="224" t="s">
        <v>180</v>
      </c>
      <c r="E174" s="235" t="s">
        <v>1</v>
      </c>
      <c r="F174" s="236" t="s">
        <v>1282</v>
      </c>
      <c r="G174" s="234"/>
      <c r="H174" s="237">
        <v>1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AT174" s="243" t="s">
        <v>180</v>
      </c>
      <c r="AU174" s="243" t="s">
        <v>83</v>
      </c>
      <c r="AV174" s="14" t="s">
        <v>83</v>
      </c>
      <c r="AW174" s="14" t="s">
        <v>30</v>
      </c>
      <c r="AX174" s="14" t="s">
        <v>73</v>
      </c>
      <c r="AY174" s="243" t="s">
        <v>172</v>
      </c>
    </row>
    <row r="175" spans="1:65" s="14" customFormat="1">
      <c r="B175" s="233"/>
      <c r="C175" s="234"/>
      <c r="D175" s="224" t="s">
        <v>180</v>
      </c>
      <c r="E175" s="235" t="s">
        <v>1</v>
      </c>
      <c r="F175" s="236" t="s">
        <v>1283</v>
      </c>
      <c r="G175" s="234"/>
      <c r="H175" s="237">
        <v>2</v>
      </c>
      <c r="I175" s="238"/>
      <c r="J175" s="234"/>
      <c r="K175" s="234"/>
      <c r="L175" s="239"/>
      <c r="M175" s="240"/>
      <c r="N175" s="241"/>
      <c r="O175" s="241"/>
      <c r="P175" s="241"/>
      <c r="Q175" s="241"/>
      <c r="R175" s="241"/>
      <c r="S175" s="241"/>
      <c r="T175" s="242"/>
      <c r="AT175" s="243" t="s">
        <v>180</v>
      </c>
      <c r="AU175" s="243" t="s">
        <v>83</v>
      </c>
      <c r="AV175" s="14" t="s">
        <v>83</v>
      </c>
      <c r="AW175" s="14" t="s">
        <v>30</v>
      </c>
      <c r="AX175" s="14" t="s">
        <v>73</v>
      </c>
      <c r="AY175" s="243" t="s">
        <v>172</v>
      </c>
    </row>
    <row r="176" spans="1:65" s="14" customFormat="1">
      <c r="B176" s="233"/>
      <c r="C176" s="234"/>
      <c r="D176" s="224" t="s">
        <v>180</v>
      </c>
      <c r="E176" s="235" t="s">
        <v>1</v>
      </c>
      <c r="F176" s="236" t="s">
        <v>1265</v>
      </c>
      <c r="G176" s="234"/>
      <c r="H176" s="237">
        <v>2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AT176" s="243" t="s">
        <v>180</v>
      </c>
      <c r="AU176" s="243" t="s">
        <v>83</v>
      </c>
      <c r="AV176" s="14" t="s">
        <v>83</v>
      </c>
      <c r="AW176" s="14" t="s">
        <v>30</v>
      </c>
      <c r="AX176" s="14" t="s">
        <v>73</v>
      </c>
      <c r="AY176" s="243" t="s">
        <v>172</v>
      </c>
    </row>
    <row r="177" spans="1:65" s="15" customFormat="1">
      <c r="B177" s="244"/>
      <c r="C177" s="245"/>
      <c r="D177" s="224" t="s">
        <v>180</v>
      </c>
      <c r="E177" s="246" t="s">
        <v>1</v>
      </c>
      <c r="F177" s="247" t="s">
        <v>186</v>
      </c>
      <c r="G177" s="245"/>
      <c r="H177" s="248">
        <v>6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AT177" s="254" t="s">
        <v>180</v>
      </c>
      <c r="AU177" s="254" t="s">
        <v>83</v>
      </c>
      <c r="AV177" s="15" t="s">
        <v>179</v>
      </c>
      <c r="AW177" s="15" t="s">
        <v>30</v>
      </c>
      <c r="AX177" s="15" t="s">
        <v>81</v>
      </c>
      <c r="AY177" s="254" t="s">
        <v>172</v>
      </c>
    </row>
    <row r="178" spans="1:65" s="2" customFormat="1" ht="16.5" customHeight="1">
      <c r="A178" s="35"/>
      <c r="B178" s="36"/>
      <c r="C178" s="209" t="s">
        <v>8</v>
      </c>
      <c r="D178" s="209" t="s">
        <v>174</v>
      </c>
      <c r="E178" s="210" t="s">
        <v>1284</v>
      </c>
      <c r="F178" s="211" t="s">
        <v>1285</v>
      </c>
      <c r="G178" s="212" t="s">
        <v>531</v>
      </c>
      <c r="H178" s="213">
        <v>12</v>
      </c>
      <c r="I178" s="214"/>
      <c r="J178" s="215">
        <f>ROUND(I178*H178,2)</f>
        <v>0</v>
      </c>
      <c r="K178" s="211" t="s">
        <v>178</v>
      </c>
      <c r="L178" s="40"/>
      <c r="M178" s="216" t="s">
        <v>1</v>
      </c>
      <c r="N178" s="217" t="s">
        <v>38</v>
      </c>
      <c r="O178" s="72"/>
      <c r="P178" s="218">
        <f>O178*H178</f>
        <v>0</v>
      </c>
      <c r="Q178" s="218">
        <v>0</v>
      </c>
      <c r="R178" s="218">
        <f>Q178*H178</f>
        <v>0</v>
      </c>
      <c r="S178" s="218">
        <v>0</v>
      </c>
      <c r="T178" s="219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0" t="s">
        <v>223</v>
      </c>
      <c r="AT178" s="220" t="s">
        <v>174</v>
      </c>
      <c r="AU178" s="220" t="s">
        <v>83</v>
      </c>
      <c r="AY178" s="18" t="s">
        <v>172</v>
      </c>
      <c r="BE178" s="221">
        <f>IF(N178="základní",J178,0)</f>
        <v>0</v>
      </c>
      <c r="BF178" s="221">
        <f>IF(N178="snížená",J178,0)</f>
        <v>0</v>
      </c>
      <c r="BG178" s="221">
        <f>IF(N178="zákl. přenesená",J178,0)</f>
        <v>0</v>
      </c>
      <c r="BH178" s="221">
        <f>IF(N178="sníž. přenesená",J178,0)</f>
        <v>0</v>
      </c>
      <c r="BI178" s="221">
        <f>IF(N178="nulová",J178,0)</f>
        <v>0</v>
      </c>
      <c r="BJ178" s="18" t="s">
        <v>81</v>
      </c>
      <c r="BK178" s="221">
        <f>ROUND(I178*H178,2)</f>
        <v>0</v>
      </c>
      <c r="BL178" s="18" t="s">
        <v>223</v>
      </c>
      <c r="BM178" s="220" t="s">
        <v>260</v>
      </c>
    </row>
    <row r="179" spans="1:65" s="14" customFormat="1">
      <c r="B179" s="233"/>
      <c r="C179" s="234"/>
      <c r="D179" s="224" t="s">
        <v>180</v>
      </c>
      <c r="E179" s="235" t="s">
        <v>1</v>
      </c>
      <c r="F179" s="236" t="s">
        <v>1251</v>
      </c>
      <c r="G179" s="234"/>
      <c r="H179" s="237">
        <v>2</v>
      </c>
      <c r="I179" s="238"/>
      <c r="J179" s="234"/>
      <c r="K179" s="234"/>
      <c r="L179" s="239"/>
      <c r="M179" s="240"/>
      <c r="N179" s="241"/>
      <c r="O179" s="241"/>
      <c r="P179" s="241"/>
      <c r="Q179" s="241"/>
      <c r="R179" s="241"/>
      <c r="S179" s="241"/>
      <c r="T179" s="242"/>
      <c r="AT179" s="243" t="s">
        <v>180</v>
      </c>
      <c r="AU179" s="243" t="s">
        <v>83</v>
      </c>
      <c r="AV179" s="14" t="s">
        <v>83</v>
      </c>
      <c r="AW179" s="14" t="s">
        <v>30</v>
      </c>
      <c r="AX179" s="14" t="s">
        <v>73</v>
      </c>
      <c r="AY179" s="243" t="s">
        <v>172</v>
      </c>
    </row>
    <row r="180" spans="1:65" s="14" customFormat="1">
      <c r="B180" s="233"/>
      <c r="C180" s="234"/>
      <c r="D180" s="224" t="s">
        <v>180</v>
      </c>
      <c r="E180" s="235" t="s">
        <v>1</v>
      </c>
      <c r="F180" s="236" t="s">
        <v>1252</v>
      </c>
      <c r="G180" s="234"/>
      <c r="H180" s="237">
        <v>2</v>
      </c>
      <c r="I180" s="238"/>
      <c r="J180" s="234"/>
      <c r="K180" s="234"/>
      <c r="L180" s="239"/>
      <c r="M180" s="240"/>
      <c r="N180" s="241"/>
      <c r="O180" s="241"/>
      <c r="P180" s="241"/>
      <c r="Q180" s="241"/>
      <c r="R180" s="241"/>
      <c r="S180" s="241"/>
      <c r="T180" s="242"/>
      <c r="AT180" s="243" t="s">
        <v>180</v>
      </c>
      <c r="AU180" s="243" t="s">
        <v>83</v>
      </c>
      <c r="AV180" s="14" t="s">
        <v>83</v>
      </c>
      <c r="AW180" s="14" t="s">
        <v>30</v>
      </c>
      <c r="AX180" s="14" t="s">
        <v>73</v>
      </c>
      <c r="AY180" s="243" t="s">
        <v>172</v>
      </c>
    </row>
    <row r="181" spans="1:65" s="14" customFormat="1">
      <c r="B181" s="233"/>
      <c r="C181" s="234"/>
      <c r="D181" s="224" t="s">
        <v>180</v>
      </c>
      <c r="E181" s="235" t="s">
        <v>1</v>
      </c>
      <c r="F181" s="236" t="s">
        <v>1264</v>
      </c>
      <c r="G181" s="234"/>
      <c r="H181" s="237">
        <v>4</v>
      </c>
      <c r="I181" s="238"/>
      <c r="J181" s="234"/>
      <c r="K181" s="234"/>
      <c r="L181" s="239"/>
      <c r="M181" s="240"/>
      <c r="N181" s="241"/>
      <c r="O181" s="241"/>
      <c r="P181" s="241"/>
      <c r="Q181" s="241"/>
      <c r="R181" s="241"/>
      <c r="S181" s="241"/>
      <c r="T181" s="242"/>
      <c r="AT181" s="243" t="s">
        <v>180</v>
      </c>
      <c r="AU181" s="243" t="s">
        <v>83</v>
      </c>
      <c r="AV181" s="14" t="s">
        <v>83</v>
      </c>
      <c r="AW181" s="14" t="s">
        <v>30</v>
      </c>
      <c r="AX181" s="14" t="s">
        <v>73</v>
      </c>
      <c r="AY181" s="243" t="s">
        <v>172</v>
      </c>
    </row>
    <row r="182" spans="1:65" s="14" customFormat="1">
      <c r="B182" s="233"/>
      <c r="C182" s="234"/>
      <c r="D182" s="224" t="s">
        <v>180</v>
      </c>
      <c r="E182" s="235" t="s">
        <v>1</v>
      </c>
      <c r="F182" s="236" t="s">
        <v>1286</v>
      </c>
      <c r="G182" s="234"/>
      <c r="H182" s="237">
        <v>4</v>
      </c>
      <c r="I182" s="238"/>
      <c r="J182" s="234"/>
      <c r="K182" s="234"/>
      <c r="L182" s="239"/>
      <c r="M182" s="240"/>
      <c r="N182" s="241"/>
      <c r="O182" s="241"/>
      <c r="P182" s="241"/>
      <c r="Q182" s="241"/>
      <c r="R182" s="241"/>
      <c r="S182" s="241"/>
      <c r="T182" s="242"/>
      <c r="AT182" s="243" t="s">
        <v>180</v>
      </c>
      <c r="AU182" s="243" t="s">
        <v>83</v>
      </c>
      <c r="AV182" s="14" t="s">
        <v>83</v>
      </c>
      <c r="AW182" s="14" t="s">
        <v>30</v>
      </c>
      <c r="AX182" s="14" t="s">
        <v>73</v>
      </c>
      <c r="AY182" s="243" t="s">
        <v>172</v>
      </c>
    </row>
    <row r="183" spans="1:65" s="15" customFormat="1">
      <c r="B183" s="244"/>
      <c r="C183" s="245"/>
      <c r="D183" s="224" t="s">
        <v>180</v>
      </c>
      <c r="E183" s="246" t="s">
        <v>1</v>
      </c>
      <c r="F183" s="247" t="s">
        <v>186</v>
      </c>
      <c r="G183" s="245"/>
      <c r="H183" s="248">
        <v>12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AT183" s="254" t="s">
        <v>180</v>
      </c>
      <c r="AU183" s="254" t="s">
        <v>83</v>
      </c>
      <c r="AV183" s="15" t="s">
        <v>179</v>
      </c>
      <c r="AW183" s="15" t="s">
        <v>30</v>
      </c>
      <c r="AX183" s="15" t="s">
        <v>81</v>
      </c>
      <c r="AY183" s="254" t="s">
        <v>172</v>
      </c>
    </row>
    <row r="184" spans="1:65" s="2" customFormat="1" ht="16.5" customHeight="1">
      <c r="A184" s="35"/>
      <c r="B184" s="36"/>
      <c r="C184" s="255" t="s">
        <v>223</v>
      </c>
      <c r="D184" s="255" t="s">
        <v>358</v>
      </c>
      <c r="E184" s="256" t="s">
        <v>1287</v>
      </c>
      <c r="F184" s="257" t="s">
        <v>1288</v>
      </c>
      <c r="G184" s="258" t="s">
        <v>531</v>
      </c>
      <c r="H184" s="259">
        <v>2</v>
      </c>
      <c r="I184" s="260"/>
      <c r="J184" s="261">
        <f>ROUND(I184*H184,2)</f>
        <v>0</v>
      </c>
      <c r="K184" s="257" t="s">
        <v>1</v>
      </c>
      <c r="L184" s="262"/>
      <c r="M184" s="263" t="s">
        <v>1</v>
      </c>
      <c r="N184" s="264" t="s">
        <v>38</v>
      </c>
      <c r="O184" s="72"/>
      <c r="P184" s="218">
        <f>O184*H184</f>
        <v>0</v>
      </c>
      <c r="Q184" s="218">
        <v>0</v>
      </c>
      <c r="R184" s="218">
        <f>Q184*H184</f>
        <v>0</v>
      </c>
      <c r="S184" s="218">
        <v>0</v>
      </c>
      <c r="T184" s="219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0" t="s">
        <v>264</v>
      </c>
      <c r="AT184" s="220" t="s">
        <v>358</v>
      </c>
      <c r="AU184" s="220" t="s">
        <v>83</v>
      </c>
      <c r="AY184" s="18" t="s">
        <v>172</v>
      </c>
      <c r="BE184" s="221">
        <f>IF(N184="základní",J184,0)</f>
        <v>0</v>
      </c>
      <c r="BF184" s="221">
        <f>IF(N184="snížená",J184,0)</f>
        <v>0</v>
      </c>
      <c r="BG184" s="221">
        <f>IF(N184="zákl. přenesená",J184,0)</f>
        <v>0</v>
      </c>
      <c r="BH184" s="221">
        <f>IF(N184="sníž. přenesená",J184,0)</f>
        <v>0</v>
      </c>
      <c r="BI184" s="221">
        <f>IF(N184="nulová",J184,0)</f>
        <v>0</v>
      </c>
      <c r="BJ184" s="18" t="s">
        <v>81</v>
      </c>
      <c r="BK184" s="221">
        <f>ROUND(I184*H184,2)</f>
        <v>0</v>
      </c>
      <c r="BL184" s="18" t="s">
        <v>223</v>
      </c>
      <c r="BM184" s="220" t="s">
        <v>264</v>
      </c>
    </row>
    <row r="185" spans="1:65" s="14" customFormat="1">
      <c r="B185" s="233"/>
      <c r="C185" s="234"/>
      <c r="D185" s="224" t="s">
        <v>180</v>
      </c>
      <c r="E185" s="235" t="s">
        <v>1</v>
      </c>
      <c r="F185" s="236" t="s">
        <v>1289</v>
      </c>
      <c r="G185" s="234"/>
      <c r="H185" s="237">
        <v>1</v>
      </c>
      <c r="I185" s="238"/>
      <c r="J185" s="234"/>
      <c r="K185" s="234"/>
      <c r="L185" s="239"/>
      <c r="M185" s="240"/>
      <c r="N185" s="241"/>
      <c r="O185" s="241"/>
      <c r="P185" s="241"/>
      <c r="Q185" s="241"/>
      <c r="R185" s="241"/>
      <c r="S185" s="241"/>
      <c r="T185" s="242"/>
      <c r="AT185" s="243" t="s">
        <v>180</v>
      </c>
      <c r="AU185" s="243" t="s">
        <v>83</v>
      </c>
      <c r="AV185" s="14" t="s">
        <v>83</v>
      </c>
      <c r="AW185" s="14" t="s">
        <v>30</v>
      </c>
      <c r="AX185" s="14" t="s">
        <v>73</v>
      </c>
      <c r="AY185" s="243" t="s">
        <v>172</v>
      </c>
    </row>
    <row r="186" spans="1:65" s="14" customFormat="1">
      <c r="B186" s="233"/>
      <c r="C186" s="234"/>
      <c r="D186" s="224" t="s">
        <v>180</v>
      </c>
      <c r="E186" s="235" t="s">
        <v>1</v>
      </c>
      <c r="F186" s="236" t="s">
        <v>1290</v>
      </c>
      <c r="G186" s="234"/>
      <c r="H186" s="237">
        <v>1</v>
      </c>
      <c r="I186" s="238"/>
      <c r="J186" s="234"/>
      <c r="K186" s="234"/>
      <c r="L186" s="239"/>
      <c r="M186" s="240"/>
      <c r="N186" s="241"/>
      <c r="O186" s="241"/>
      <c r="P186" s="241"/>
      <c r="Q186" s="241"/>
      <c r="R186" s="241"/>
      <c r="S186" s="241"/>
      <c r="T186" s="242"/>
      <c r="AT186" s="243" t="s">
        <v>180</v>
      </c>
      <c r="AU186" s="243" t="s">
        <v>83</v>
      </c>
      <c r="AV186" s="14" t="s">
        <v>83</v>
      </c>
      <c r="AW186" s="14" t="s">
        <v>30</v>
      </c>
      <c r="AX186" s="14" t="s">
        <v>73</v>
      </c>
      <c r="AY186" s="243" t="s">
        <v>172</v>
      </c>
    </row>
    <row r="187" spans="1:65" s="15" customFormat="1">
      <c r="B187" s="244"/>
      <c r="C187" s="245"/>
      <c r="D187" s="224" t="s">
        <v>180</v>
      </c>
      <c r="E187" s="246" t="s">
        <v>1</v>
      </c>
      <c r="F187" s="247" t="s">
        <v>186</v>
      </c>
      <c r="G187" s="245"/>
      <c r="H187" s="248">
        <v>2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AT187" s="254" t="s">
        <v>180</v>
      </c>
      <c r="AU187" s="254" t="s">
        <v>83</v>
      </c>
      <c r="AV187" s="15" t="s">
        <v>179</v>
      </c>
      <c r="AW187" s="15" t="s">
        <v>30</v>
      </c>
      <c r="AX187" s="15" t="s">
        <v>81</v>
      </c>
      <c r="AY187" s="254" t="s">
        <v>172</v>
      </c>
    </row>
    <row r="188" spans="1:65" s="2" customFormat="1" ht="16.5" customHeight="1">
      <c r="A188" s="35"/>
      <c r="B188" s="36"/>
      <c r="C188" s="255" t="s">
        <v>257</v>
      </c>
      <c r="D188" s="255" t="s">
        <v>358</v>
      </c>
      <c r="E188" s="256" t="s">
        <v>1291</v>
      </c>
      <c r="F188" s="257" t="s">
        <v>1292</v>
      </c>
      <c r="G188" s="258" t="s">
        <v>531</v>
      </c>
      <c r="H188" s="259">
        <v>2</v>
      </c>
      <c r="I188" s="260"/>
      <c r="J188" s="261">
        <f>ROUND(I188*H188,2)</f>
        <v>0</v>
      </c>
      <c r="K188" s="257" t="s">
        <v>1</v>
      </c>
      <c r="L188" s="262"/>
      <c r="M188" s="263" t="s">
        <v>1</v>
      </c>
      <c r="N188" s="264" t="s">
        <v>38</v>
      </c>
      <c r="O188" s="72"/>
      <c r="P188" s="218">
        <f>O188*H188</f>
        <v>0</v>
      </c>
      <c r="Q188" s="218">
        <v>0</v>
      </c>
      <c r="R188" s="218">
        <f>Q188*H188</f>
        <v>0</v>
      </c>
      <c r="S188" s="218">
        <v>0</v>
      </c>
      <c r="T188" s="219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0" t="s">
        <v>264</v>
      </c>
      <c r="AT188" s="220" t="s">
        <v>358</v>
      </c>
      <c r="AU188" s="220" t="s">
        <v>83</v>
      </c>
      <c r="AY188" s="18" t="s">
        <v>172</v>
      </c>
      <c r="BE188" s="221">
        <f>IF(N188="základní",J188,0)</f>
        <v>0</v>
      </c>
      <c r="BF188" s="221">
        <f>IF(N188="snížená",J188,0)</f>
        <v>0</v>
      </c>
      <c r="BG188" s="221">
        <f>IF(N188="zákl. přenesená",J188,0)</f>
        <v>0</v>
      </c>
      <c r="BH188" s="221">
        <f>IF(N188="sníž. přenesená",J188,0)</f>
        <v>0</v>
      </c>
      <c r="BI188" s="221">
        <f>IF(N188="nulová",J188,0)</f>
        <v>0</v>
      </c>
      <c r="BJ188" s="18" t="s">
        <v>81</v>
      </c>
      <c r="BK188" s="221">
        <f>ROUND(I188*H188,2)</f>
        <v>0</v>
      </c>
      <c r="BL188" s="18" t="s">
        <v>223</v>
      </c>
      <c r="BM188" s="220" t="s">
        <v>268</v>
      </c>
    </row>
    <row r="189" spans="1:65" s="14" customFormat="1">
      <c r="B189" s="233"/>
      <c r="C189" s="234"/>
      <c r="D189" s="224" t="s">
        <v>180</v>
      </c>
      <c r="E189" s="235" t="s">
        <v>1</v>
      </c>
      <c r="F189" s="236" t="s">
        <v>1293</v>
      </c>
      <c r="G189" s="234"/>
      <c r="H189" s="237">
        <v>2</v>
      </c>
      <c r="I189" s="238"/>
      <c r="J189" s="234"/>
      <c r="K189" s="234"/>
      <c r="L189" s="239"/>
      <c r="M189" s="240"/>
      <c r="N189" s="241"/>
      <c r="O189" s="241"/>
      <c r="P189" s="241"/>
      <c r="Q189" s="241"/>
      <c r="R189" s="241"/>
      <c r="S189" s="241"/>
      <c r="T189" s="242"/>
      <c r="AT189" s="243" t="s">
        <v>180</v>
      </c>
      <c r="AU189" s="243" t="s">
        <v>83</v>
      </c>
      <c r="AV189" s="14" t="s">
        <v>83</v>
      </c>
      <c r="AW189" s="14" t="s">
        <v>30</v>
      </c>
      <c r="AX189" s="14" t="s">
        <v>73</v>
      </c>
      <c r="AY189" s="243" t="s">
        <v>172</v>
      </c>
    </row>
    <row r="190" spans="1:65" s="15" customFormat="1">
      <c r="B190" s="244"/>
      <c r="C190" s="245"/>
      <c r="D190" s="224" t="s">
        <v>180</v>
      </c>
      <c r="E190" s="246" t="s">
        <v>1</v>
      </c>
      <c r="F190" s="247" t="s">
        <v>186</v>
      </c>
      <c r="G190" s="245"/>
      <c r="H190" s="248">
        <v>2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AT190" s="254" t="s">
        <v>180</v>
      </c>
      <c r="AU190" s="254" t="s">
        <v>83</v>
      </c>
      <c r="AV190" s="15" t="s">
        <v>179</v>
      </c>
      <c r="AW190" s="15" t="s">
        <v>30</v>
      </c>
      <c r="AX190" s="15" t="s">
        <v>81</v>
      </c>
      <c r="AY190" s="254" t="s">
        <v>172</v>
      </c>
    </row>
    <row r="191" spans="1:65" s="2" customFormat="1" ht="21.75" customHeight="1">
      <c r="A191" s="35"/>
      <c r="B191" s="36"/>
      <c r="C191" s="255" t="s">
        <v>229</v>
      </c>
      <c r="D191" s="255" t="s">
        <v>358</v>
      </c>
      <c r="E191" s="256" t="s">
        <v>1294</v>
      </c>
      <c r="F191" s="257" t="s">
        <v>1295</v>
      </c>
      <c r="G191" s="258" t="s">
        <v>531</v>
      </c>
      <c r="H191" s="259">
        <v>2</v>
      </c>
      <c r="I191" s="260"/>
      <c r="J191" s="261">
        <f>ROUND(I191*H191,2)</f>
        <v>0</v>
      </c>
      <c r="K191" s="257" t="s">
        <v>1</v>
      </c>
      <c r="L191" s="262"/>
      <c r="M191" s="263" t="s">
        <v>1</v>
      </c>
      <c r="N191" s="264" t="s">
        <v>38</v>
      </c>
      <c r="O191" s="72"/>
      <c r="P191" s="218">
        <f>O191*H191</f>
        <v>0</v>
      </c>
      <c r="Q191" s="218">
        <v>0</v>
      </c>
      <c r="R191" s="218">
        <f>Q191*H191</f>
        <v>0</v>
      </c>
      <c r="S191" s="218">
        <v>0</v>
      </c>
      <c r="T191" s="219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0" t="s">
        <v>264</v>
      </c>
      <c r="AT191" s="220" t="s">
        <v>358</v>
      </c>
      <c r="AU191" s="220" t="s">
        <v>83</v>
      </c>
      <c r="AY191" s="18" t="s">
        <v>172</v>
      </c>
      <c r="BE191" s="221">
        <f>IF(N191="základní",J191,0)</f>
        <v>0</v>
      </c>
      <c r="BF191" s="221">
        <f>IF(N191="snížená",J191,0)</f>
        <v>0</v>
      </c>
      <c r="BG191" s="221">
        <f>IF(N191="zákl. přenesená",J191,0)</f>
        <v>0</v>
      </c>
      <c r="BH191" s="221">
        <f>IF(N191="sníž. přenesená",J191,0)</f>
        <v>0</v>
      </c>
      <c r="BI191" s="221">
        <f>IF(N191="nulová",J191,0)</f>
        <v>0</v>
      </c>
      <c r="BJ191" s="18" t="s">
        <v>81</v>
      </c>
      <c r="BK191" s="221">
        <f>ROUND(I191*H191,2)</f>
        <v>0</v>
      </c>
      <c r="BL191" s="18" t="s">
        <v>223</v>
      </c>
      <c r="BM191" s="220" t="s">
        <v>273</v>
      </c>
    </row>
    <row r="192" spans="1:65" s="14" customFormat="1">
      <c r="B192" s="233"/>
      <c r="C192" s="234"/>
      <c r="D192" s="224" t="s">
        <v>180</v>
      </c>
      <c r="E192" s="235" t="s">
        <v>1</v>
      </c>
      <c r="F192" s="236" t="s">
        <v>1289</v>
      </c>
      <c r="G192" s="234"/>
      <c r="H192" s="237">
        <v>1</v>
      </c>
      <c r="I192" s="238"/>
      <c r="J192" s="234"/>
      <c r="K192" s="234"/>
      <c r="L192" s="239"/>
      <c r="M192" s="240"/>
      <c r="N192" s="241"/>
      <c r="O192" s="241"/>
      <c r="P192" s="241"/>
      <c r="Q192" s="241"/>
      <c r="R192" s="241"/>
      <c r="S192" s="241"/>
      <c r="T192" s="242"/>
      <c r="AT192" s="243" t="s">
        <v>180</v>
      </c>
      <c r="AU192" s="243" t="s">
        <v>83</v>
      </c>
      <c r="AV192" s="14" t="s">
        <v>83</v>
      </c>
      <c r="AW192" s="14" t="s">
        <v>30</v>
      </c>
      <c r="AX192" s="14" t="s">
        <v>73</v>
      </c>
      <c r="AY192" s="243" t="s">
        <v>172</v>
      </c>
    </row>
    <row r="193" spans="1:65" s="14" customFormat="1">
      <c r="B193" s="233"/>
      <c r="C193" s="234"/>
      <c r="D193" s="224" t="s">
        <v>180</v>
      </c>
      <c r="E193" s="235" t="s">
        <v>1</v>
      </c>
      <c r="F193" s="236" t="s">
        <v>1290</v>
      </c>
      <c r="G193" s="234"/>
      <c r="H193" s="237">
        <v>1</v>
      </c>
      <c r="I193" s="238"/>
      <c r="J193" s="234"/>
      <c r="K193" s="234"/>
      <c r="L193" s="239"/>
      <c r="M193" s="240"/>
      <c r="N193" s="241"/>
      <c r="O193" s="241"/>
      <c r="P193" s="241"/>
      <c r="Q193" s="241"/>
      <c r="R193" s="241"/>
      <c r="S193" s="241"/>
      <c r="T193" s="242"/>
      <c r="AT193" s="243" t="s">
        <v>180</v>
      </c>
      <c r="AU193" s="243" t="s">
        <v>83</v>
      </c>
      <c r="AV193" s="14" t="s">
        <v>83</v>
      </c>
      <c r="AW193" s="14" t="s">
        <v>30</v>
      </c>
      <c r="AX193" s="14" t="s">
        <v>73</v>
      </c>
      <c r="AY193" s="243" t="s">
        <v>172</v>
      </c>
    </row>
    <row r="194" spans="1:65" s="15" customFormat="1">
      <c r="B194" s="244"/>
      <c r="C194" s="245"/>
      <c r="D194" s="224" t="s">
        <v>180</v>
      </c>
      <c r="E194" s="246" t="s">
        <v>1</v>
      </c>
      <c r="F194" s="247" t="s">
        <v>186</v>
      </c>
      <c r="G194" s="245"/>
      <c r="H194" s="248">
        <v>2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AT194" s="254" t="s">
        <v>180</v>
      </c>
      <c r="AU194" s="254" t="s">
        <v>83</v>
      </c>
      <c r="AV194" s="15" t="s">
        <v>179</v>
      </c>
      <c r="AW194" s="15" t="s">
        <v>30</v>
      </c>
      <c r="AX194" s="15" t="s">
        <v>81</v>
      </c>
      <c r="AY194" s="254" t="s">
        <v>172</v>
      </c>
    </row>
    <row r="195" spans="1:65" s="2" customFormat="1" ht="21.75" customHeight="1">
      <c r="A195" s="35"/>
      <c r="B195" s="36"/>
      <c r="C195" s="255" t="s">
        <v>265</v>
      </c>
      <c r="D195" s="255" t="s">
        <v>358</v>
      </c>
      <c r="E195" s="256" t="s">
        <v>1296</v>
      </c>
      <c r="F195" s="257" t="s">
        <v>1297</v>
      </c>
      <c r="G195" s="258" t="s">
        <v>531</v>
      </c>
      <c r="H195" s="259">
        <v>2</v>
      </c>
      <c r="I195" s="260"/>
      <c r="J195" s="261">
        <f>ROUND(I195*H195,2)</f>
        <v>0</v>
      </c>
      <c r="K195" s="257" t="s">
        <v>1</v>
      </c>
      <c r="L195" s="262"/>
      <c r="M195" s="263" t="s">
        <v>1</v>
      </c>
      <c r="N195" s="264" t="s">
        <v>38</v>
      </c>
      <c r="O195" s="72"/>
      <c r="P195" s="218">
        <f>O195*H195</f>
        <v>0</v>
      </c>
      <c r="Q195" s="218">
        <v>0</v>
      </c>
      <c r="R195" s="218">
        <f>Q195*H195</f>
        <v>0</v>
      </c>
      <c r="S195" s="218">
        <v>0</v>
      </c>
      <c r="T195" s="219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0" t="s">
        <v>264</v>
      </c>
      <c r="AT195" s="220" t="s">
        <v>358</v>
      </c>
      <c r="AU195" s="220" t="s">
        <v>83</v>
      </c>
      <c r="AY195" s="18" t="s">
        <v>172</v>
      </c>
      <c r="BE195" s="221">
        <f>IF(N195="základní",J195,0)</f>
        <v>0</v>
      </c>
      <c r="BF195" s="221">
        <f>IF(N195="snížená",J195,0)</f>
        <v>0</v>
      </c>
      <c r="BG195" s="221">
        <f>IF(N195="zákl. přenesená",J195,0)</f>
        <v>0</v>
      </c>
      <c r="BH195" s="221">
        <f>IF(N195="sníž. přenesená",J195,0)</f>
        <v>0</v>
      </c>
      <c r="BI195" s="221">
        <f>IF(N195="nulová",J195,0)</f>
        <v>0</v>
      </c>
      <c r="BJ195" s="18" t="s">
        <v>81</v>
      </c>
      <c r="BK195" s="221">
        <f>ROUND(I195*H195,2)</f>
        <v>0</v>
      </c>
      <c r="BL195" s="18" t="s">
        <v>223</v>
      </c>
      <c r="BM195" s="220" t="s">
        <v>357</v>
      </c>
    </row>
    <row r="196" spans="1:65" s="14" customFormat="1">
      <c r="B196" s="233"/>
      <c r="C196" s="234"/>
      <c r="D196" s="224" t="s">
        <v>180</v>
      </c>
      <c r="E196" s="235" t="s">
        <v>1</v>
      </c>
      <c r="F196" s="236" t="s">
        <v>1293</v>
      </c>
      <c r="G196" s="234"/>
      <c r="H196" s="237">
        <v>2</v>
      </c>
      <c r="I196" s="238"/>
      <c r="J196" s="234"/>
      <c r="K196" s="234"/>
      <c r="L196" s="239"/>
      <c r="M196" s="240"/>
      <c r="N196" s="241"/>
      <c r="O196" s="241"/>
      <c r="P196" s="241"/>
      <c r="Q196" s="241"/>
      <c r="R196" s="241"/>
      <c r="S196" s="241"/>
      <c r="T196" s="242"/>
      <c r="AT196" s="243" t="s">
        <v>180</v>
      </c>
      <c r="AU196" s="243" t="s">
        <v>83</v>
      </c>
      <c r="AV196" s="14" t="s">
        <v>83</v>
      </c>
      <c r="AW196" s="14" t="s">
        <v>30</v>
      </c>
      <c r="AX196" s="14" t="s">
        <v>73</v>
      </c>
      <c r="AY196" s="243" t="s">
        <v>172</v>
      </c>
    </row>
    <row r="197" spans="1:65" s="15" customFormat="1">
      <c r="B197" s="244"/>
      <c r="C197" s="245"/>
      <c r="D197" s="224" t="s">
        <v>180</v>
      </c>
      <c r="E197" s="246" t="s">
        <v>1</v>
      </c>
      <c r="F197" s="247" t="s">
        <v>186</v>
      </c>
      <c r="G197" s="245"/>
      <c r="H197" s="248">
        <v>2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AT197" s="254" t="s">
        <v>180</v>
      </c>
      <c r="AU197" s="254" t="s">
        <v>83</v>
      </c>
      <c r="AV197" s="15" t="s">
        <v>179</v>
      </c>
      <c r="AW197" s="15" t="s">
        <v>30</v>
      </c>
      <c r="AX197" s="15" t="s">
        <v>81</v>
      </c>
      <c r="AY197" s="254" t="s">
        <v>172</v>
      </c>
    </row>
    <row r="198" spans="1:65" s="2" customFormat="1" ht="16.5" customHeight="1">
      <c r="A198" s="35"/>
      <c r="B198" s="36"/>
      <c r="C198" s="255" t="s">
        <v>234</v>
      </c>
      <c r="D198" s="255" t="s">
        <v>358</v>
      </c>
      <c r="E198" s="256" t="s">
        <v>1298</v>
      </c>
      <c r="F198" s="257" t="s">
        <v>1299</v>
      </c>
      <c r="G198" s="258" t="s">
        <v>531</v>
      </c>
      <c r="H198" s="259">
        <v>4</v>
      </c>
      <c r="I198" s="260"/>
      <c r="J198" s="261">
        <f>ROUND(I198*H198,2)</f>
        <v>0</v>
      </c>
      <c r="K198" s="257" t="s">
        <v>1</v>
      </c>
      <c r="L198" s="262"/>
      <c r="M198" s="263" t="s">
        <v>1</v>
      </c>
      <c r="N198" s="264" t="s">
        <v>38</v>
      </c>
      <c r="O198" s="72"/>
      <c r="P198" s="218">
        <f>O198*H198</f>
        <v>0</v>
      </c>
      <c r="Q198" s="218">
        <v>0</v>
      </c>
      <c r="R198" s="218">
        <f>Q198*H198</f>
        <v>0</v>
      </c>
      <c r="S198" s="218">
        <v>0</v>
      </c>
      <c r="T198" s="219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0" t="s">
        <v>264</v>
      </c>
      <c r="AT198" s="220" t="s">
        <v>358</v>
      </c>
      <c r="AU198" s="220" t="s">
        <v>83</v>
      </c>
      <c r="AY198" s="18" t="s">
        <v>172</v>
      </c>
      <c r="BE198" s="221">
        <f>IF(N198="základní",J198,0)</f>
        <v>0</v>
      </c>
      <c r="BF198" s="221">
        <f>IF(N198="snížená",J198,0)</f>
        <v>0</v>
      </c>
      <c r="BG198" s="221">
        <f>IF(N198="zákl. přenesená",J198,0)</f>
        <v>0</v>
      </c>
      <c r="BH198" s="221">
        <f>IF(N198="sníž. přenesená",J198,0)</f>
        <v>0</v>
      </c>
      <c r="BI198" s="221">
        <f>IF(N198="nulová",J198,0)</f>
        <v>0</v>
      </c>
      <c r="BJ198" s="18" t="s">
        <v>81</v>
      </c>
      <c r="BK198" s="221">
        <f>ROUND(I198*H198,2)</f>
        <v>0</v>
      </c>
      <c r="BL198" s="18" t="s">
        <v>223</v>
      </c>
      <c r="BM198" s="220" t="s">
        <v>368</v>
      </c>
    </row>
    <row r="199" spans="1:65" s="14" customFormat="1">
      <c r="B199" s="233"/>
      <c r="C199" s="234"/>
      <c r="D199" s="224" t="s">
        <v>180</v>
      </c>
      <c r="E199" s="235" t="s">
        <v>1</v>
      </c>
      <c r="F199" s="236" t="s">
        <v>1289</v>
      </c>
      <c r="G199" s="234"/>
      <c r="H199" s="237">
        <v>1</v>
      </c>
      <c r="I199" s="238"/>
      <c r="J199" s="234"/>
      <c r="K199" s="234"/>
      <c r="L199" s="239"/>
      <c r="M199" s="240"/>
      <c r="N199" s="241"/>
      <c r="O199" s="241"/>
      <c r="P199" s="241"/>
      <c r="Q199" s="241"/>
      <c r="R199" s="241"/>
      <c r="S199" s="241"/>
      <c r="T199" s="242"/>
      <c r="AT199" s="243" t="s">
        <v>180</v>
      </c>
      <c r="AU199" s="243" t="s">
        <v>83</v>
      </c>
      <c r="AV199" s="14" t="s">
        <v>83</v>
      </c>
      <c r="AW199" s="14" t="s">
        <v>30</v>
      </c>
      <c r="AX199" s="14" t="s">
        <v>73</v>
      </c>
      <c r="AY199" s="243" t="s">
        <v>172</v>
      </c>
    </row>
    <row r="200" spans="1:65" s="14" customFormat="1">
      <c r="B200" s="233"/>
      <c r="C200" s="234"/>
      <c r="D200" s="224" t="s">
        <v>180</v>
      </c>
      <c r="E200" s="235" t="s">
        <v>1</v>
      </c>
      <c r="F200" s="236" t="s">
        <v>1293</v>
      </c>
      <c r="G200" s="234"/>
      <c r="H200" s="237">
        <v>2</v>
      </c>
      <c r="I200" s="238"/>
      <c r="J200" s="234"/>
      <c r="K200" s="234"/>
      <c r="L200" s="239"/>
      <c r="M200" s="240"/>
      <c r="N200" s="241"/>
      <c r="O200" s="241"/>
      <c r="P200" s="241"/>
      <c r="Q200" s="241"/>
      <c r="R200" s="241"/>
      <c r="S200" s="241"/>
      <c r="T200" s="242"/>
      <c r="AT200" s="243" t="s">
        <v>180</v>
      </c>
      <c r="AU200" s="243" t="s">
        <v>83</v>
      </c>
      <c r="AV200" s="14" t="s">
        <v>83</v>
      </c>
      <c r="AW200" s="14" t="s">
        <v>30</v>
      </c>
      <c r="AX200" s="14" t="s">
        <v>73</v>
      </c>
      <c r="AY200" s="243" t="s">
        <v>172</v>
      </c>
    </row>
    <row r="201" spans="1:65" s="14" customFormat="1">
      <c r="B201" s="233"/>
      <c r="C201" s="234"/>
      <c r="D201" s="224" t="s">
        <v>180</v>
      </c>
      <c r="E201" s="235" t="s">
        <v>1</v>
      </c>
      <c r="F201" s="236" t="s">
        <v>1290</v>
      </c>
      <c r="G201" s="234"/>
      <c r="H201" s="237">
        <v>1</v>
      </c>
      <c r="I201" s="238"/>
      <c r="J201" s="234"/>
      <c r="K201" s="234"/>
      <c r="L201" s="239"/>
      <c r="M201" s="240"/>
      <c r="N201" s="241"/>
      <c r="O201" s="241"/>
      <c r="P201" s="241"/>
      <c r="Q201" s="241"/>
      <c r="R201" s="241"/>
      <c r="S201" s="241"/>
      <c r="T201" s="242"/>
      <c r="AT201" s="243" t="s">
        <v>180</v>
      </c>
      <c r="AU201" s="243" t="s">
        <v>83</v>
      </c>
      <c r="AV201" s="14" t="s">
        <v>83</v>
      </c>
      <c r="AW201" s="14" t="s">
        <v>30</v>
      </c>
      <c r="AX201" s="14" t="s">
        <v>73</v>
      </c>
      <c r="AY201" s="243" t="s">
        <v>172</v>
      </c>
    </row>
    <row r="202" spans="1:65" s="15" customFormat="1">
      <c r="B202" s="244"/>
      <c r="C202" s="245"/>
      <c r="D202" s="224" t="s">
        <v>180</v>
      </c>
      <c r="E202" s="246" t="s">
        <v>1</v>
      </c>
      <c r="F202" s="247" t="s">
        <v>186</v>
      </c>
      <c r="G202" s="245"/>
      <c r="H202" s="248">
        <v>4</v>
      </c>
      <c r="I202" s="249"/>
      <c r="J202" s="245"/>
      <c r="K202" s="245"/>
      <c r="L202" s="250"/>
      <c r="M202" s="251"/>
      <c r="N202" s="252"/>
      <c r="O202" s="252"/>
      <c r="P202" s="252"/>
      <c r="Q202" s="252"/>
      <c r="R202" s="252"/>
      <c r="S202" s="252"/>
      <c r="T202" s="253"/>
      <c r="AT202" s="254" t="s">
        <v>180</v>
      </c>
      <c r="AU202" s="254" t="s">
        <v>83</v>
      </c>
      <c r="AV202" s="15" t="s">
        <v>179</v>
      </c>
      <c r="AW202" s="15" t="s">
        <v>30</v>
      </c>
      <c r="AX202" s="15" t="s">
        <v>81</v>
      </c>
      <c r="AY202" s="254" t="s">
        <v>172</v>
      </c>
    </row>
    <row r="203" spans="1:65" s="2" customFormat="1" ht="16.5" customHeight="1">
      <c r="A203" s="35"/>
      <c r="B203" s="36"/>
      <c r="C203" s="209" t="s">
        <v>7</v>
      </c>
      <c r="D203" s="209" t="s">
        <v>174</v>
      </c>
      <c r="E203" s="210" t="s">
        <v>1300</v>
      </c>
      <c r="F203" s="211" t="s">
        <v>1301</v>
      </c>
      <c r="G203" s="212" t="s">
        <v>531</v>
      </c>
      <c r="H203" s="213">
        <v>8</v>
      </c>
      <c r="I203" s="214"/>
      <c r="J203" s="215">
        <f>ROUND(I203*H203,2)</f>
        <v>0</v>
      </c>
      <c r="K203" s="211" t="s">
        <v>178</v>
      </c>
      <c r="L203" s="40"/>
      <c r="M203" s="216" t="s">
        <v>1</v>
      </c>
      <c r="N203" s="217" t="s">
        <v>38</v>
      </c>
      <c r="O203" s="72"/>
      <c r="P203" s="218">
        <f>O203*H203</f>
        <v>0</v>
      </c>
      <c r="Q203" s="218">
        <v>0</v>
      </c>
      <c r="R203" s="218">
        <f>Q203*H203</f>
        <v>0</v>
      </c>
      <c r="S203" s="218">
        <v>0</v>
      </c>
      <c r="T203" s="219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0" t="s">
        <v>223</v>
      </c>
      <c r="AT203" s="220" t="s">
        <v>174</v>
      </c>
      <c r="AU203" s="220" t="s">
        <v>83</v>
      </c>
      <c r="AY203" s="18" t="s">
        <v>172</v>
      </c>
      <c r="BE203" s="221">
        <f>IF(N203="základní",J203,0)</f>
        <v>0</v>
      </c>
      <c r="BF203" s="221">
        <f>IF(N203="snížená",J203,0)</f>
        <v>0</v>
      </c>
      <c r="BG203" s="221">
        <f>IF(N203="zákl. přenesená",J203,0)</f>
        <v>0</v>
      </c>
      <c r="BH203" s="221">
        <f>IF(N203="sníž. přenesená",J203,0)</f>
        <v>0</v>
      </c>
      <c r="BI203" s="221">
        <f>IF(N203="nulová",J203,0)</f>
        <v>0</v>
      </c>
      <c r="BJ203" s="18" t="s">
        <v>81</v>
      </c>
      <c r="BK203" s="221">
        <f>ROUND(I203*H203,2)</f>
        <v>0</v>
      </c>
      <c r="BL203" s="18" t="s">
        <v>223</v>
      </c>
      <c r="BM203" s="220" t="s">
        <v>378</v>
      </c>
    </row>
    <row r="204" spans="1:65" s="14" customFormat="1">
      <c r="B204" s="233"/>
      <c r="C204" s="234"/>
      <c r="D204" s="224" t="s">
        <v>180</v>
      </c>
      <c r="E204" s="235" t="s">
        <v>1</v>
      </c>
      <c r="F204" s="236" t="s">
        <v>1302</v>
      </c>
      <c r="G204" s="234"/>
      <c r="H204" s="237">
        <v>8</v>
      </c>
      <c r="I204" s="238"/>
      <c r="J204" s="234"/>
      <c r="K204" s="234"/>
      <c r="L204" s="239"/>
      <c r="M204" s="240"/>
      <c r="N204" s="241"/>
      <c r="O204" s="241"/>
      <c r="P204" s="241"/>
      <c r="Q204" s="241"/>
      <c r="R204" s="241"/>
      <c r="S204" s="241"/>
      <c r="T204" s="242"/>
      <c r="AT204" s="243" t="s">
        <v>180</v>
      </c>
      <c r="AU204" s="243" t="s">
        <v>83</v>
      </c>
      <c r="AV204" s="14" t="s">
        <v>83</v>
      </c>
      <c r="AW204" s="14" t="s">
        <v>30</v>
      </c>
      <c r="AX204" s="14" t="s">
        <v>73</v>
      </c>
      <c r="AY204" s="243" t="s">
        <v>172</v>
      </c>
    </row>
    <row r="205" spans="1:65" s="15" customFormat="1">
      <c r="B205" s="244"/>
      <c r="C205" s="245"/>
      <c r="D205" s="224" t="s">
        <v>180</v>
      </c>
      <c r="E205" s="246" t="s">
        <v>1</v>
      </c>
      <c r="F205" s="247" t="s">
        <v>186</v>
      </c>
      <c r="G205" s="245"/>
      <c r="H205" s="248">
        <v>8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AT205" s="254" t="s">
        <v>180</v>
      </c>
      <c r="AU205" s="254" t="s">
        <v>83</v>
      </c>
      <c r="AV205" s="15" t="s">
        <v>179</v>
      </c>
      <c r="AW205" s="15" t="s">
        <v>30</v>
      </c>
      <c r="AX205" s="15" t="s">
        <v>81</v>
      </c>
      <c r="AY205" s="254" t="s">
        <v>172</v>
      </c>
    </row>
    <row r="206" spans="1:65" s="2" customFormat="1" ht="16.5" customHeight="1">
      <c r="A206" s="35"/>
      <c r="B206" s="36"/>
      <c r="C206" s="209" t="s">
        <v>241</v>
      </c>
      <c r="D206" s="209" t="s">
        <v>174</v>
      </c>
      <c r="E206" s="210" t="s">
        <v>1303</v>
      </c>
      <c r="F206" s="211" t="s">
        <v>1304</v>
      </c>
      <c r="G206" s="212" t="s">
        <v>531</v>
      </c>
      <c r="H206" s="213">
        <v>4</v>
      </c>
      <c r="I206" s="214"/>
      <c r="J206" s="215">
        <f>ROUND(I206*H206,2)</f>
        <v>0</v>
      </c>
      <c r="K206" s="211" t="s">
        <v>178</v>
      </c>
      <c r="L206" s="40"/>
      <c r="M206" s="216" t="s">
        <v>1</v>
      </c>
      <c r="N206" s="217" t="s">
        <v>38</v>
      </c>
      <c r="O206" s="72"/>
      <c r="P206" s="218">
        <f>O206*H206</f>
        <v>0</v>
      </c>
      <c r="Q206" s="218">
        <v>0</v>
      </c>
      <c r="R206" s="218">
        <f>Q206*H206</f>
        <v>0</v>
      </c>
      <c r="S206" s="218">
        <v>0</v>
      </c>
      <c r="T206" s="219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0" t="s">
        <v>223</v>
      </c>
      <c r="AT206" s="220" t="s">
        <v>174</v>
      </c>
      <c r="AU206" s="220" t="s">
        <v>83</v>
      </c>
      <c r="AY206" s="18" t="s">
        <v>172</v>
      </c>
      <c r="BE206" s="221">
        <f>IF(N206="základní",J206,0)</f>
        <v>0</v>
      </c>
      <c r="BF206" s="221">
        <f>IF(N206="snížená",J206,0)</f>
        <v>0</v>
      </c>
      <c r="BG206" s="221">
        <f>IF(N206="zákl. přenesená",J206,0)</f>
        <v>0</v>
      </c>
      <c r="BH206" s="221">
        <f>IF(N206="sníž. přenesená",J206,0)</f>
        <v>0</v>
      </c>
      <c r="BI206" s="221">
        <f>IF(N206="nulová",J206,0)</f>
        <v>0</v>
      </c>
      <c r="BJ206" s="18" t="s">
        <v>81</v>
      </c>
      <c r="BK206" s="221">
        <f>ROUND(I206*H206,2)</f>
        <v>0</v>
      </c>
      <c r="BL206" s="18" t="s">
        <v>223</v>
      </c>
      <c r="BM206" s="220" t="s">
        <v>279</v>
      </c>
    </row>
    <row r="207" spans="1:65" s="14" customFormat="1">
      <c r="B207" s="233"/>
      <c r="C207" s="234"/>
      <c r="D207" s="224" t="s">
        <v>180</v>
      </c>
      <c r="E207" s="235" t="s">
        <v>1</v>
      </c>
      <c r="F207" s="236" t="s">
        <v>179</v>
      </c>
      <c r="G207" s="234"/>
      <c r="H207" s="237">
        <v>4</v>
      </c>
      <c r="I207" s="238"/>
      <c r="J207" s="234"/>
      <c r="K207" s="234"/>
      <c r="L207" s="239"/>
      <c r="M207" s="240"/>
      <c r="N207" s="241"/>
      <c r="O207" s="241"/>
      <c r="P207" s="241"/>
      <c r="Q207" s="241"/>
      <c r="R207" s="241"/>
      <c r="S207" s="241"/>
      <c r="T207" s="242"/>
      <c r="AT207" s="243" t="s">
        <v>180</v>
      </c>
      <c r="AU207" s="243" t="s">
        <v>83</v>
      </c>
      <c r="AV207" s="14" t="s">
        <v>83</v>
      </c>
      <c r="AW207" s="14" t="s">
        <v>30</v>
      </c>
      <c r="AX207" s="14" t="s">
        <v>73</v>
      </c>
      <c r="AY207" s="243" t="s">
        <v>172</v>
      </c>
    </row>
    <row r="208" spans="1:65" s="15" customFormat="1">
      <c r="B208" s="244"/>
      <c r="C208" s="245"/>
      <c r="D208" s="224" t="s">
        <v>180</v>
      </c>
      <c r="E208" s="246" t="s">
        <v>1</v>
      </c>
      <c r="F208" s="247" t="s">
        <v>186</v>
      </c>
      <c r="G208" s="245"/>
      <c r="H208" s="248">
        <v>4</v>
      </c>
      <c r="I208" s="249"/>
      <c r="J208" s="245"/>
      <c r="K208" s="245"/>
      <c r="L208" s="250"/>
      <c r="M208" s="251"/>
      <c r="N208" s="252"/>
      <c r="O208" s="252"/>
      <c r="P208" s="252"/>
      <c r="Q208" s="252"/>
      <c r="R208" s="252"/>
      <c r="S208" s="252"/>
      <c r="T208" s="253"/>
      <c r="AT208" s="254" t="s">
        <v>180</v>
      </c>
      <c r="AU208" s="254" t="s">
        <v>83</v>
      </c>
      <c r="AV208" s="15" t="s">
        <v>179</v>
      </c>
      <c r="AW208" s="15" t="s">
        <v>30</v>
      </c>
      <c r="AX208" s="15" t="s">
        <v>81</v>
      </c>
      <c r="AY208" s="254" t="s">
        <v>172</v>
      </c>
    </row>
    <row r="209" spans="1:65" s="2" customFormat="1" ht="21.75" customHeight="1">
      <c r="A209" s="35"/>
      <c r="B209" s="36"/>
      <c r="C209" s="209" t="s">
        <v>286</v>
      </c>
      <c r="D209" s="209" t="s">
        <v>174</v>
      </c>
      <c r="E209" s="210" t="s">
        <v>1305</v>
      </c>
      <c r="F209" s="211" t="s">
        <v>1306</v>
      </c>
      <c r="G209" s="212" t="s">
        <v>222</v>
      </c>
      <c r="H209" s="213">
        <v>8.0000000000000002E-3</v>
      </c>
      <c r="I209" s="214"/>
      <c r="J209" s="215">
        <f>ROUND(I209*H209,2)</f>
        <v>0</v>
      </c>
      <c r="K209" s="211" t="s">
        <v>178</v>
      </c>
      <c r="L209" s="40"/>
      <c r="M209" s="216" t="s">
        <v>1</v>
      </c>
      <c r="N209" s="217" t="s">
        <v>38</v>
      </c>
      <c r="O209" s="72"/>
      <c r="P209" s="218">
        <f>O209*H209</f>
        <v>0</v>
      </c>
      <c r="Q209" s="218">
        <v>0</v>
      </c>
      <c r="R209" s="218">
        <f>Q209*H209</f>
        <v>0</v>
      </c>
      <c r="S209" s="218">
        <v>0</v>
      </c>
      <c r="T209" s="219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0" t="s">
        <v>223</v>
      </c>
      <c r="AT209" s="220" t="s">
        <v>174</v>
      </c>
      <c r="AU209" s="220" t="s">
        <v>83</v>
      </c>
      <c r="AY209" s="18" t="s">
        <v>172</v>
      </c>
      <c r="BE209" s="221">
        <f>IF(N209="základní",J209,0)</f>
        <v>0</v>
      </c>
      <c r="BF209" s="221">
        <f>IF(N209="snížená",J209,0)</f>
        <v>0</v>
      </c>
      <c r="BG209" s="221">
        <f>IF(N209="zákl. přenesená",J209,0)</f>
        <v>0</v>
      </c>
      <c r="BH209" s="221">
        <f>IF(N209="sníž. přenesená",J209,0)</f>
        <v>0</v>
      </c>
      <c r="BI209" s="221">
        <f>IF(N209="nulová",J209,0)</f>
        <v>0</v>
      </c>
      <c r="BJ209" s="18" t="s">
        <v>81</v>
      </c>
      <c r="BK209" s="221">
        <f>ROUND(I209*H209,2)</f>
        <v>0</v>
      </c>
      <c r="BL209" s="18" t="s">
        <v>223</v>
      </c>
      <c r="BM209" s="220" t="s">
        <v>284</v>
      </c>
    </row>
    <row r="210" spans="1:65" s="2" customFormat="1" ht="21.75" customHeight="1">
      <c r="A210" s="35"/>
      <c r="B210" s="36"/>
      <c r="C210" s="209" t="s">
        <v>249</v>
      </c>
      <c r="D210" s="209" t="s">
        <v>174</v>
      </c>
      <c r="E210" s="210" t="s">
        <v>1307</v>
      </c>
      <c r="F210" s="211" t="s">
        <v>1308</v>
      </c>
      <c r="G210" s="212" t="s">
        <v>1246</v>
      </c>
      <c r="H210" s="268"/>
      <c r="I210" s="214"/>
      <c r="J210" s="215">
        <f>ROUND(I210*H210,2)</f>
        <v>0</v>
      </c>
      <c r="K210" s="211" t="s">
        <v>178</v>
      </c>
      <c r="L210" s="40"/>
      <c r="M210" s="216" t="s">
        <v>1</v>
      </c>
      <c r="N210" s="217" t="s">
        <v>38</v>
      </c>
      <c r="O210" s="72"/>
      <c r="P210" s="218">
        <f>O210*H210</f>
        <v>0</v>
      </c>
      <c r="Q210" s="218">
        <v>0</v>
      </c>
      <c r="R210" s="218">
        <f>Q210*H210</f>
        <v>0</v>
      </c>
      <c r="S210" s="218">
        <v>0</v>
      </c>
      <c r="T210" s="219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0" t="s">
        <v>223</v>
      </c>
      <c r="AT210" s="220" t="s">
        <v>174</v>
      </c>
      <c r="AU210" s="220" t="s">
        <v>83</v>
      </c>
      <c r="AY210" s="18" t="s">
        <v>172</v>
      </c>
      <c r="BE210" s="221">
        <f>IF(N210="základní",J210,0)</f>
        <v>0</v>
      </c>
      <c r="BF210" s="221">
        <f>IF(N210="snížená",J210,0)</f>
        <v>0</v>
      </c>
      <c r="BG210" s="221">
        <f>IF(N210="zákl. přenesená",J210,0)</f>
        <v>0</v>
      </c>
      <c r="BH210" s="221">
        <f>IF(N210="sníž. přenesená",J210,0)</f>
        <v>0</v>
      </c>
      <c r="BI210" s="221">
        <f>IF(N210="nulová",J210,0)</f>
        <v>0</v>
      </c>
      <c r="BJ210" s="18" t="s">
        <v>81</v>
      </c>
      <c r="BK210" s="221">
        <f>ROUND(I210*H210,2)</f>
        <v>0</v>
      </c>
      <c r="BL210" s="18" t="s">
        <v>223</v>
      </c>
      <c r="BM210" s="220" t="s">
        <v>289</v>
      </c>
    </row>
    <row r="211" spans="1:65" s="12" customFormat="1" ht="22.9" customHeight="1">
      <c r="B211" s="193"/>
      <c r="C211" s="194"/>
      <c r="D211" s="195" t="s">
        <v>72</v>
      </c>
      <c r="E211" s="207" t="s">
        <v>1309</v>
      </c>
      <c r="F211" s="207" t="s">
        <v>1310</v>
      </c>
      <c r="G211" s="194"/>
      <c r="H211" s="194"/>
      <c r="I211" s="197"/>
      <c r="J211" s="208">
        <f>BK211</f>
        <v>0</v>
      </c>
      <c r="K211" s="194"/>
      <c r="L211" s="199"/>
      <c r="M211" s="200"/>
      <c r="N211" s="201"/>
      <c r="O211" s="201"/>
      <c r="P211" s="202">
        <f>SUM(P212:P242)</f>
        <v>0</v>
      </c>
      <c r="Q211" s="201"/>
      <c r="R211" s="202">
        <f>SUM(R212:R242)</f>
        <v>0</v>
      </c>
      <c r="S211" s="201"/>
      <c r="T211" s="203">
        <f>SUM(T212:T242)</f>
        <v>0</v>
      </c>
      <c r="AR211" s="204" t="s">
        <v>83</v>
      </c>
      <c r="AT211" s="205" t="s">
        <v>72</v>
      </c>
      <c r="AU211" s="205" t="s">
        <v>81</v>
      </c>
      <c r="AY211" s="204" t="s">
        <v>172</v>
      </c>
      <c r="BK211" s="206">
        <f>SUM(BK212:BK242)</f>
        <v>0</v>
      </c>
    </row>
    <row r="212" spans="1:65" s="2" customFormat="1" ht="16.5" customHeight="1">
      <c r="A212" s="35"/>
      <c r="B212" s="36"/>
      <c r="C212" s="209" t="s">
        <v>294</v>
      </c>
      <c r="D212" s="209" t="s">
        <v>174</v>
      </c>
      <c r="E212" s="210" t="s">
        <v>1311</v>
      </c>
      <c r="F212" s="211" t="s">
        <v>1312</v>
      </c>
      <c r="G212" s="212" t="s">
        <v>245</v>
      </c>
      <c r="H212" s="213">
        <v>7.2</v>
      </c>
      <c r="I212" s="214"/>
      <c r="J212" s="215">
        <f>ROUND(I212*H212,2)</f>
        <v>0</v>
      </c>
      <c r="K212" s="211" t="s">
        <v>178</v>
      </c>
      <c r="L212" s="40"/>
      <c r="M212" s="216" t="s">
        <v>1</v>
      </c>
      <c r="N212" s="217" t="s">
        <v>38</v>
      </c>
      <c r="O212" s="72"/>
      <c r="P212" s="218">
        <f>O212*H212</f>
        <v>0</v>
      </c>
      <c r="Q212" s="218">
        <v>0</v>
      </c>
      <c r="R212" s="218">
        <f>Q212*H212</f>
        <v>0</v>
      </c>
      <c r="S212" s="218">
        <v>0</v>
      </c>
      <c r="T212" s="219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0" t="s">
        <v>223</v>
      </c>
      <c r="AT212" s="220" t="s">
        <v>174</v>
      </c>
      <c r="AU212" s="220" t="s">
        <v>83</v>
      </c>
      <c r="AY212" s="18" t="s">
        <v>172</v>
      </c>
      <c r="BE212" s="221">
        <f>IF(N212="základní",J212,0)</f>
        <v>0</v>
      </c>
      <c r="BF212" s="221">
        <f>IF(N212="snížená",J212,0)</f>
        <v>0</v>
      </c>
      <c r="BG212" s="221">
        <f>IF(N212="zákl. přenesená",J212,0)</f>
        <v>0</v>
      </c>
      <c r="BH212" s="221">
        <f>IF(N212="sníž. přenesená",J212,0)</f>
        <v>0</v>
      </c>
      <c r="BI212" s="221">
        <f>IF(N212="nulová",J212,0)</f>
        <v>0</v>
      </c>
      <c r="BJ212" s="18" t="s">
        <v>81</v>
      </c>
      <c r="BK212" s="221">
        <f>ROUND(I212*H212,2)</f>
        <v>0</v>
      </c>
      <c r="BL212" s="18" t="s">
        <v>223</v>
      </c>
      <c r="BM212" s="220" t="s">
        <v>293</v>
      </c>
    </row>
    <row r="213" spans="1:65" s="14" customFormat="1" ht="22.5">
      <c r="B213" s="233"/>
      <c r="C213" s="234"/>
      <c r="D213" s="224" t="s">
        <v>180</v>
      </c>
      <c r="E213" s="235" t="s">
        <v>1</v>
      </c>
      <c r="F213" s="236" t="s">
        <v>1313</v>
      </c>
      <c r="G213" s="234"/>
      <c r="H213" s="237">
        <v>3.6</v>
      </c>
      <c r="I213" s="238"/>
      <c r="J213" s="234"/>
      <c r="K213" s="234"/>
      <c r="L213" s="239"/>
      <c r="M213" s="240"/>
      <c r="N213" s="241"/>
      <c r="O213" s="241"/>
      <c r="P213" s="241"/>
      <c r="Q213" s="241"/>
      <c r="R213" s="241"/>
      <c r="S213" s="241"/>
      <c r="T213" s="242"/>
      <c r="AT213" s="243" t="s">
        <v>180</v>
      </c>
      <c r="AU213" s="243" t="s">
        <v>83</v>
      </c>
      <c r="AV213" s="14" t="s">
        <v>83</v>
      </c>
      <c r="AW213" s="14" t="s">
        <v>30</v>
      </c>
      <c r="AX213" s="14" t="s">
        <v>73</v>
      </c>
      <c r="AY213" s="243" t="s">
        <v>172</v>
      </c>
    </row>
    <row r="214" spans="1:65" s="14" customFormat="1" ht="22.5">
      <c r="B214" s="233"/>
      <c r="C214" s="234"/>
      <c r="D214" s="224" t="s">
        <v>180</v>
      </c>
      <c r="E214" s="235" t="s">
        <v>1</v>
      </c>
      <c r="F214" s="236" t="s">
        <v>1314</v>
      </c>
      <c r="G214" s="234"/>
      <c r="H214" s="237">
        <v>3.6</v>
      </c>
      <c r="I214" s="238"/>
      <c r="J214" s="234"/>
      <c r="K214" s="234"/>
      <c r="L214" s="239"/>
      <c r="M214" s="240"/>
      <c r="N214" s="241"/>
      <c r="O214" s="241"/>
      <c r="P214" s="241"/>
      <c r="Q214" s="241"/>
      <c r="R214" s="241"/>
      <c r="S214" s="241"/>
      <c r="T214" s="242"/>
      <c r="AT214" s="243" t="s">
        <v>180</v>
      </c>
      <c r="AU214" s="243" t="s">
        <v>83</v>
      </c>
      <c r="AV214" s="14" t="s">
        <v>83</v>
      </c>
      <c r="AW214" s="14" t="s">
        <v>30</v>
      </c>
      <c r="AX214" s="14" t="s">
        <v>73</v>
      </c>
      <c r="AY214" s="243" t="s">
        <v>172</v>
      </c>
    </row>
    <row r="215" spans="1:65" s="15" customFormat="1">
      <c r="B215" s="244"/>
      <c r="C215" s="245"/>
      <c r="D215" s="224" t="s">
        <v>180</v>
      </c>
      <c r="E215" s="246" t="s">
        <v>1</v>
      </c>
      <c r="F215" s="247" t="s">
        <v>186</v>
      </c>
      <c r="G215" s="245"/>
      <c r="H215" s="248">
        <v>7.2</v>
      </c>
      <c r="I215" s="249"/>
      <c r="J215" s="245"/>
      <c r="K215" s="245"/>
      <c r="L215" s="250"/>
      <c r="M215" s="251"/>
      <c r="N215" s="252"/>
      <c r="O215" s="252"/>
      <c r="P215" s="252"/>
      <c r="Q215" s="252"/>
      <c r="R215" s="252"/>
      <c r="S215" s="252"/>
      <c r="T215" s="253"/>
      <c r="AT215" s="254" t="s">
        <v>180</v>
      </c>
      <c r="AU215" s="254" t="s">
        <v>83</v>
      </c>
      <c r="AV215" s="15" t="s">
        <v>179</v>
      </c>
      <c r="AW215" s="15" t="s">
        <v>30</v>
      </c>
      <c r="AX215" s="15" t="s">
        <v>81</v>
      </c>
      <c r="AY215" s="254" t="s">
        <v>172</v>
      </c>
    </row>
    <row r="216" spans="1:65" s="2" customFormat="1" ht="21.75" customHeight="1">
      <c r="A216" s="35"/>
      <c r="B216" s="36"/>
      <c r="C216" s="209" t="s">
        <v>246</v>
      </c>
      <c r="D216" s="209" t="s">
        <v>174</v>
      </c>
      <c r="E216" s="210" t="s">
        <v>1315</v>
      </c>
      <c r="F216" s="211" t="s">
        <v>1316</v>
      </c>
      <c r="G216" s="212" t="s">
        <v>531</v>
      </c>
      <c r="H216" s="213">
        <v>2</v>
      </c>
      <c r="I216" s="214"/>
      <c r="J216" s="215">
        <f>ROUND(I216*H216,2)</f>
        <v>0</v>
      </c>
      <c r="K216" s="211" t="s">
        <v>178</v>
      </c>
      <c r="L216" s="40"/>
      <c r="M216" s="216" t="s">
        <v>1</v>
      </c>
      <c r="N216" s="217" t="s">
        <v>38</v>
      </c>
      <c r="O216" s="72"/>
      <c r="P216" s="218">
        <f>O216*H216</f>
        <v>0</v>
      </c>
      <c r="Q216" s="218">
        <v>0</v>
      </c>
      <c r="R216" s="218">
        <f>Q216*H216</f>
        <v>0</v>
      </c>
      <c r="S216" s="218">
        <v>0</v>
      </c>
      <c r="T216" s="219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0" t="s">
        <v>223</v>
      </c>
      <c r="AT216" s="220" t="s">
        <v>174</v>
      </c>
      <c r="AU216" s="220" t="s">
        <v>83</v>
      </c>
      <c r="AY216" s="18" t="s">
        <v>172</v>
      </c>
      <c r="BE216" s="221">
        <f>IF(N216="základní",J216,0)</f>
        <v>0</v>
      </c>
      <c r="BF216" s="221">
        <f>IF(N216="snížená",J216,0)</f>
        <v>0</v>
      </c>
      <c r="BG216" s="221">
        <f>IF(N216="zákl. přenesená",J216,0)</f>
        <v>0</v>
      </c>
      <c r="BH216" s="221">
        <f>IF(N216="sníž. přenesená",J216,0)</f>
        <v>0</v>
      </c>
      <c r="BI216" s="221">
        <f>IF(N216="nulová",J216,0)</f>
        <v>0</v>
      </c>
      <c r="BJ216" s="18" t="s">
        <v>81</v>
      </c>
      <c r="BK216" s="221">
        <f>ROUND(I216*H216,2)</f>
        <v>0</v>
      </c>
      <c r="BL216" s="18" t="s">
        <v>223</v>
      </c>
      <c r="BM216" s="220" t="s">
        <v>297</v>
      </c>
    </row>
    <row r="217" spans="1:65" s="14" customFormat="1">
      <c r="B217" s="233"/>
      <c r="C217" s="234"/>
      <c r="D217" s="224" t="s">
        <v>180</v>
      </c>
      <c r="E217" s="235" t="s">
        <v>1</v>
      </c>
      <c r="F217" s="236" t="s">
        <v>1281</v>
      </c>
      <c r="G217" s="234"/>
      <c r="H217" s="237">
        <v>1</v>
      </c>
      <c r="I217" s="238"/>
      <c r="J217" s="234"/>
      <c r="K217" s="234"/>
      <c r="L217" s="239"/>
      <c r="M217" s="240"/>
      <c r="N217" s="241"/>
      <c r="O217" s="241"/>
      <c r="P217" s="241"/>
      <c r="Q217" s="241"/>
      <c r="R217" s="241"/>
      <c r="S217" s="241"/>
      <c r="T217" s="242"/>
      <c r="AT217" s="243" t="s">
        <v>180</v>
      </c>
      <c r="AU217" s="243" t="s">
        <v>83</v>
      </c>
      <c r="AV217" s="14" t="s">
        <v>83</v>
      </c>
      <c r="AW217" s="14" t="s">
        <v>30</v>
      </c>
      <c r="AX217" s="14" t="s">
        <v>73</v>
      </c>
      <c r="AY217" s="243" t="s">
        <v>172</v>
      </c>
    </row>
    <row r="218" spans="1:65" s="14" customFormat="1">
      <c r="B218" s="233"/>
      <c r="C218" s="234"/>
      <c r="D218" s="224" t="s">
        <v>180</v>
      </c>
      <c r="E218" s="235" t="s">
        <v>1</v>
      </c>
      <c r="F218" s="236" t="s">
        <v>1282</v>
      </c>
      <c r="G218" s="234"/>
      <c r="H218" s="237">
        <v>1</v>
      </c>
      <c r="I218" s="238"/>
      <c r="J218" s="234"/>
      <c r="K218" s="234"/>
      <c r="L218" s="239"/>
      <c r="M218" s="240"/>
      <c r="N218" s="241"/>
      <c r="O218" s="241"/>
      <c r="P218" s="241"/>
      <c r="Q218" s="241"/>
      <c r="R218" s="241"/>
      <c r="S218" s="241"/>
      <c r="T218" s="242"/>
      <c r="AT218" s="243" t="s">
        <v>180</v>
      </c>
      <c r="AU218" s="243" t="s">
        <v>83</v>
      </c>
      <c r="AV218" s="14" t="s">
        <v>83</v>
      </c>
      <c r="AW218" s="14" t="s">
        <v>30</v>
      </c>
      <c r="AX218" s="14" t="s">
        <v>73</v>
      </c>
      <c r="AY218" s="243" t="s">
        <v>172</v>
      </c>
    </row>
    <row r="219" spans="1:65" s="15" customFormat="1">
      <c r="B219" s="244"/>
      <c r="C219" s="245"/>
      <c r="D219" s="224" t="s">
        <v>180</v>
      </c>
      <c r="E219" s="246" t="s">
        <v>1</v>
      </c>
      <c r="F219" s="247" t="s">
        <v>186</v>
      </c>
      <c r="G219" s="245"/>
      <c r="H219" s="248">
        <v>2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AT219" s="254" t="s">
        <v>180</v>
      </c>
      <c r="AU219" s="254" t="s">
        <v>83</v>
      </c>
      <c r="AV219" s="15" t="s">
        <v>179</v>
      </c>
      <c r="AW219" s="15" t="s">
        <v>30</v>
      </c>
      <c r="AX219" s="15" t="s">
        <v>81</v>
      </c>
      <c r="AY219" s="254" t="s">
        <v>172</v>
      </c>
    </row>
    <row r="220" spans="1:65" s="2" customFormat="1" ht="33" customHeight="1">
      <c r="A220" s="35"/>
      <c r="B220" s="36"/>
      <c r="C220" s="255" t="s">
        <v>302</v>
      </c>
      <c r="D220" s="255" t="s">
        <v>358</v>
      </c>
      <c r="E220" s="256" t="s">
        <v>1317</v>
      </c>
      <c r="F220" s="257" t="s">
        <v>1318</v>
      </c>
      <c r="G220" s="258" t="s">
        <v>531</v>
      </c>
      <c r="H220" s="259">
        <v>2</v>
      </c>
      <c r="I220" s="260"/>
      <c r="J220" s="261">
        <f>ROUND(I220*H220,2)</f>
        <v>0</v>
      </c>
      <c r="K220" s="257" t="s">
        <v>1</v>
      </c>
      <c r="L220" s="262"/>
      <c r="M220" s="263" t="s">
        <v>1</v>
      </c>
      <c r="N220" s="264" t="s">
        <v>38</v>
      </c>
      <c r="O220" s="72"/>
      <c r="P220" s="218">
        <f>O220*H220</f>
        <v>0</v>
      </c>
      <c r="Q220" s="218">
        <v>0</v>
      </c>
      <c r="R220" s="218">
        <f>Q220*H220</f>
        <v>0</v>
      </c>
      <c r="S220" s="218">
        <v>0</v>
      </c>
      <c r="T220" s="219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0" t="s">
        <v>264</v>
      </c>
      <c r="AT220" s="220" t="s">
        <v>358</v>
      </c>
      <c r="AU220" s="220" t="s">
        <v>83</v>
      </c>
      <c r="AY220" s="18" t="s">
        <v>172</v>
      </c>
      <c r="BE220" s="221">
        <f>IF(N220="základní",J220,0)</f>
        <v>0</v>
      </c>
      <c r="BF220" s="221">
        <f>IF(N220="snížená",J220,0)</f>
        <v>0</v>
      </c>
      <c r="BG220" s="221">
        <f>IF(N220="zákl. přenesená",J220,0)</f>
        <v>0</v>
      </c>
      <c r="BH220" s="221">
        <f>IF(N220="sníž. přenesená",J220,0)</f>
        <v>0</v>
      </c>
      <c r="BI220" s="221">
        <f>IF(N220="nulová",J220,0)</f>
        <v>0</v>
      </c>
      <c r="BJ220" s="18" t="s">
        <v>81</v>
      </c>
      <c r="BK220" s="221">
        <f>ROUND(I220*H220,2)</f>
        <v>0</v>
      </c>
      <c r="BL220" s="18" t="s">
        <v>223</v>
      </c>
      <c r="BM220" s="220" t="s">
        <v>301</v>
      </c>
    </row>
    <row r="221" spans="1:65" s="14" customFormat="1">
      <c r="B221" s="233"/>
      <c r="C221" s="234"/>
      <c r="D221" s="224" t="s">
        <v>180</v>
      </c>
      <c r="E221" s="235" t="s">
        <v>1</v>
      </c>
      <c r="F221" s="236" t="s">
        <v>1293</v>
      </c>
      <c r="G221" s="234"/>
      <c r="H221" s="237">
        <v>2</v>
      </c>
      <c r="I221" s="238"/>
      <c r="J221" s="234"/>
      <c r="K221" s="234"/>
      <c r="L221" s="239"/>
      <c r="M221" s="240"/>
      <c r="N221" s="241"/>
      <c r="O221" s="241"/>
      <c r="P221" s="241"/>
      <c r="Q221" s="241"/>
      <c r="R221" s="241"/>
      <c r="S221" s="241"/>
      <c r="T221" s="242"/>
      <c r="AT221" s="243" t="s">
        <v>180</v>
      </c>
      <c r="AU221" s="243" t="s">
        <v>83</v>
      </c>
      <c r="AV221" s="14" t="s">
        <v>83</v>
      </c>
      <c r="AW221" s="14" t="s">
        <v>30</v>
      </c>
      <c r="AX221" s="14" t="s">
        <v>73</v>
      </c>
      <c r="AY221" s="243" t="s">
        <v>172</v>
      </c>
    </row>
    <row r="222" spans="1:65" s="15" customFormat="1">
      <c r="B222" s="244"/>
      <c r="C222" s="245"/>
      <c r="D222" s="224" t="s">
        <v>180</v>
      </c>
      <c r="E222" s="246" t="s">
        <v>1</v>
      </c>
      <c r="F222" s="247" t="s">
        <v>186</v>
      </c>
      <c r="G222" s="245"/>
      <c r="H222" s="248">
        <v>2</v>
      </c>
      <c r="I222" s="249"/>
      <c r="J222" s="245"/>
      <c r="K222" s="245"/>
      <c r="L222" s="250"/>
      <c r="M222" s="251"/>
      <c r="N222" s="252"/>
      <c r="O222" s="252"/>
      <c r="P222" s="252"/>
      <c r="Q222" s="252"/>
      <c r="R222" s="252"/>
      <c r="S222" s="252"/>
      <c r="T222" s="253"/>
      <c r="AT222" s="254" t="s">
        <v>180</v>
      </c>
      <c r="AU222" s="254" t="s">
        <v>83</v>
      </c>
      <c r="AV222" s="15" t="s">
        <v>179</v>
      </c>
      <c r="AW222" s="15" t="s">
        <v>30</v>
      </c>
      <c r="AX222" s="15" t="s">
        <v>81</v>
      </c>
      <c r="AY222" s="254" t="s">
        <v>172</v>
      </c>
    </row>
    <row r="223" spans="1:65" s="2" customFormat="1" ht="33" customHeight="1">
      <c r="A223" s="35"/>
      <c r="B223" s="36"/>
      <c r="C223" s="255" t="s">
        <v>255</v>
      </c>
      <c r="D223" s="255" t="s">
        <v>358</v>
      </c>
      <c r="E223" s="256" t="s">
        <v>1319</v>
      </c>
      <c r="F223" s="257" t="s">
        <v>1320</v>
      </c>
      <c r="G223" s="258" t="s">
        <v>531</v>
      </c>
      <c r="H223" s="259">
        <v>1</v>
      </c>
      <c r="I223" s="260"/>
      <c r="J223" s="261">
        <f>ROUND(I223*H223,2)</f>
        <v>0</v>
      </c>
      <c r="K223" s="257" t="s">
        <v>1</v>
      </c>
      <c r="L223" s="262"/>
      <c r="M223" s="263" t="s">
        <v>1</v>
      </c>
      <c r="N223" s="264" t="s">
        <v>38</v>
      </c>
      <c r="O223" s="72"/>
      <c r="P223" s="218">
        <f>O223*H223</f>
        <v>0</v>
      </c>
      <c r="Q223" s="218">
        <v>0</v>
      </c>
      <c r="R223" s="218">
        <f>Q223*H223</f>
        <v>0</v>
      </c>
      <c r="S223" s="218">
        <v>0</v>
      </c>
      <c r="T223" s="219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0" t="s">
        <v>264</v>
      </c>
      <c r="AT223" s="220" t="s">
        <v>358</v>
      </c>
      <c r="AU223" s="220" t="s">
        <v>83</v>
      </c>
      <c r="AY223" s="18" t="s">
        <v>172</v>
      </c>
      <c r="BE223" s="221">
        <f>IF(N223="základní",J223,0)</f>
        <v>0</v>
      </c>
      <c r="BF223" s="221">
        <f>IF(N223="snížená",J223,0)</f>
        <v>0</v>
      </c>
      <c r="BG223" s="221">
        <f>IF(N223="zákl. přenesená",J223,0)</f>
        <v>0</v>
      </c>
      <c r="BH223" s="221">
        <f>IF(N223="sníž. přenesená",J223,0)</f>
        <v>0</v>
      </c>
      <c r="BI223" s="221">
        <f>IF(N223="nulová",J223,0)</f>
        <v>0</v>
      </c>
      <c r="BJ223" s="18" t="s">
        <v>81</v>
      </c>
      <c r="BK223" s="221">
        <f>ROUND(I223*H223,2)</f>
        <v>0</v>
      </c>
      <c r="BL223" s="18" t="s">
        <v>223</v>
      </c>
      <c r="BM223" s="220" t="s">
        <v>305</v>
      </c>
    </row>
    <row r="224" spans="1:65" s="14" customFormat="1">
      <c r="B224" s="233"/>
      <c r="C224" s="234"/>
      <c r="D224" s="224" t="s">
        <v>180</v>
      </c>
      <c r="E224" s="235" t="s">
        <v>1</v>
      </c>
      <c r="F224" s="236" t="s">
        <v>1321</v>
      </c>
      <c r="G224" s="234"/>
      <c r="H224" s="237">
        <v>1</v>
      </c>
      <c r="I224" s="238"/>
      <c r="J224" s="234"/>
      <c r="K224" s="234"/>
      <c r="L224" s="239"/>
      <c r="M224" s="240"/>
      <c r="N224" s="241"/>
      <c r="O224" s="241"/>
      <c r="P224" s="241"/>
      <c r="Q224" s="241"/>
      <c r="R224" s="241"/>
      <c r="S224" s="241"/>
      <c r="T224" s="242"/>
      <c r="AT224" s="243" t="s">
        <v>180</v>
      </c>
      <c r="AU224" s="243" t="s">
        <v>83</v>
      </c>
      <c r="AV224" s="14" t="s">
        <v>83</v>
      </c>
      <c r="AW224" s="14" t="s">
        <v>30</v>
      </c>
      <c r="AX224" s="14" t="s">
        <v>73</v>
      </c>
      <c r="AY224" s="243" t="s">
        <v>172</v>
      </c>
    </row>
    <row r="225" spans="1:65" s="15" customFormat="1">
      <c r="B225" s="244"/>
      <c r="C225" s="245"/>
      <c r="D225" s="224" t="s">
        <v>180</v>
      </c>
      <c r="E225" s="246" t="s">
        <v>1</v>
      </c>
      <c r="F225" s="247" t="s">
        <v>186</v>
      </c>
      <c r="G225" s="245"/>
      <c r="H225" s="248">
        <v>1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AT225" s="254" t="s">
        <v>180</v>
      </c>
      <c r="AU225" s="254" t="s">
        <v>83</v>
      </c>
      <c r="AV225" s="15" t="s">
        <v>179</v>
      </c>
      <c r="AW225" s="15" t="s">
        <v>30</v>
      </c>
      <c r="AX225" s="15" t="s">
        <v>81</v>
      </c>
      <c r="AY225" s="254" t="s">
        <v>172</v>
      </c>
    </row>
    <row r="226" spans="1:65" s="2" customFormat="1" ht="33" customHeight="1">
      <c r="A226" s="35"/>
      <c r="B226" s="36"/>
      <c r="C226" s="255" t="s">
        <v>311</v>
      </c>
      <c r="D226" s="255" t="s">
        <v>358</v>
      </c>
      <c r="E226" s="256" t="s">
        <v>1322</v>
      </c>
      <c r="F226" s="257" t="s">
        <v>1323</v>
      </c>
      <c r="G226" s="258" t="s">
        <v>531</v>
      </c>
      <c r="H226" s="259">
        <v>1</v>
      </c>
      <c r="I226" s="260"/>
      <c r="J226" s="261">
        <f>ROUND(I226*H226,2)</f>
        <v>0</v>
      </c>
      <c r="K226" s="257" t="s">
        <v>1</v>
      </c>
      <c r="L226" s="262"/>
      <c r="M226" s="263" t="s">
        <v>1</v>
      </c>
      <c r="N226" s="264" t="s">
        <v>38</v>
      </c>
      <c r="O226" s="72"/>
      <c r="P226" s="218">
        <f>O226*H226</f>
        <v>0</v>
      </c>
      <c r="Q226" s="218">
        <v>0</v>
      </c>
      <c r="R226" s="218">
        <f>Q226*H226</f>
        <v>0</v>
      </c>
      <c r="S226" s="218">
        <v>0</v>
      </c>
      <c r="T226" s="219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0" t="s">
        <v>264</v>
      </c>
      <c r="AT226" s="220" t="s">
        <v>358</v>
      </c>
      <c r="AU226" s="220" t="s">
        <v>83</v>
      </c>
      <c r="AY226" s="18" t="s">
        <v>172</v>
      </c>
      <c r="BE226" s="221">
        <f>IF(N226="základní",J226,0)</f>
        <v>0</v>
      </c>
      <c r="BF226" s="221">
        <f>IF(N226="snížená",J226,0)</f>
        <v>0</v>
      </c>
      <c r="BG226" s="221">
        <f>IF(N226="zákl. přenesená",J226,0)</f>
        <v>0</v>
      </c>
      <c r="BH226" s="221">
        <f>IF(N226="sníž. přenesená",J226,0)</f>
        <v>0</v>
      </c>
      <c r="BI226" s="221">
        <f>IF(N226="nulová",J226,0)</f>
        <v>0</v>
      </c>
      <c r="BJ226" s="18" t="s">
        <v>81</v>
      </c>
      <c r="BK226" s="221">
        <f>ROUND(I226*H226,2)</f>
        <v>0</v>
      </c>
      <c r="BL226" s="18" t="s">
        <v>223</v>
      </c>
      <c r="BM226" s="220" t="s">
        <v>309</v>
      </c>
    </row>
    <row r="227" spans="1:65" s="14" customFormat="1">
      <c r="B227" s="233"/>
      <c r="C227" s="234"/>
      <c r="D227" s="224" t="s">
        <v>180</v>
      </c>
      <c r="E227" s="235" t="s">
        <v>1</v>
      </c>
      <c r="F227" s="236" t="s">
        <v>1289</v>
      </c>
      <c r="G227" s="234"/>
      <c r="H227" s="237">
        <v>1</v>
      </c>
      <c r="I227" s="238"/>
      <c r="J227" s="234"/>
      <c r="K227" s="234"/>
      <c r="L227" s="239"/>
      <c r="M227" s="240"/>
      <c r="N227" s="241"/>
      <c r="O227" s="241"/>
      <c r="P227" s="241"/>
      <c r="Q227" s="241"/>
      <c r="R227" s="241"/>
      <c r="S227" s="241"/>
      <c r="T227" s="242"/>
      <c r="AT227" s="243" t="s">
        <v>180</v>
      </c>
      <c r="AU227" s="243" t="s">
        <v>83</v>
      </c>
      <c r="AV227" s="14" t="s">
        <v>83</v>
      </c>
      <c r="AW227" s="14" t="s">
        <v>30</v>
      </c>
      <c r="AX227" s="14" t="s">
        <v>73</v>
      </c>
      <c r="AY227" s="243" t="s">
        <v>172</v>
      </c>
    </row>
    <row r="228" spans="1:65" s="15" customFormat="1">
      <c r="B228" s="244"/>
      <c r="C228" s="245"/>
      <c r="D228" s="224" t="s">
        <v>180</v>
      </c>
      <c r="E228" s="246" t="s">
        <v>1</v>
      </c>
      <c r="F228" s="247" t="s">
        <v>186</v>
      </c>
      <c r="G228" s="245"/>
      <c r="H228" s="248">
        <v>1</v>
      </c>
      <c r="I228" s="249"/>
      <c r="J228" s="245"/>
      <c r="K228" s="245"/>
      <c r="L228" s="250"/>
      <c r="M228" s="251"/>
      <c r="N228" s="252"/>
      <c r="O228" s="252"/>
      <c r="P228" s="252"/>
      <c r="Q228" s="252"/>
      <c r="R228" s="252"/>
      <c r="S228" s="252"/>
      <c r="T228" s="253"/>
      <c r="AT228" s="254" t="s">
        <v>180</v>
      </c>
      <c r="AU228" s="254" t="s">
        <v>83</v>
      </c>
      <c r="AV228" s="15" t="s">
        <v>179</v>
      </c>
      <c r="AW228" s="15" t="s">
        <v>30</v>
      </c>
      <c r="AX228" s="15" t="s">
        <v>81</v>
      </c>
      <c r="AY228" s="254" t="s">
        <v>172</v>
      </c>
    </row>
    <row r="229" spans="1:65" s="2" customFormat="1" ht="21.75" customHeight="1">
      <c r="A229" s="35"/>
      <c r="B229" s="36"/>
      <c r="C229" s="209" t="s">
        <v>260</v>
      </c>
      <c r="D229" s="209" t="s">
        <v>174</v>
      </c>
      <c r="E229" s="210" t="s">
        <v>1324</v>
      </c>
      <c r="F229" s="211" t="s">
        <v>1325</v>
      </c>
      <c r="G229" s="212" t="s">
        <v>531</v>
      </c>
      <c r="H229" s="213">
        <v>4</v>
      </c>
      <c r="I229" s="214"/>
      <c r="J229" s="215">
        <f>ROUND(I229*H229,2)</f>
        <v>0</v>
      </c>
      <c r="K229" s="211" t="s">
        <v>178</v>
      </c>
      <c r="L229" s="40"/>
      <c r="M229" s="216" t="s">
        <v>1</v>
      </c>
      <c r="N229" s="217" t="s">
        <v>38</v>
      </c>
      <c r="O229" s="72"/>
      <c r="P229" s="218">
        <f>O229*H229</f>
        <v>0</v>
      </c>
      <c r="Q229" s="218">
        <v>0</v>
      </c>
      <c r="R229" s="218">
        <f>Q229*H229</f>
        <v>0</v>
      </c>
      <c r="S229" s="218">
        <v>0</v>
      </c>
      <c r="T229" s="219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0" t="s">
        <v>223</v>
      </c>
      <c r="AT229" s="220" t="s">
        <v>174</v>
      </c>
      <c r="AU229" s="220" t="s">
        <v>83</v>
      </c>
      <c r="AY229" s="18" t="s">
        <v>172</v>
      </c>
      <c r="BE229" s="221">
        <f>IF(N229="základní",J229,0)</f>
        <v>0</v>
      </c>
      <c r="BF229" s="221">
        <f>IF(N229="snížená",J229,0)</f>
        <v>0</v>
      </c>
      <c r="BG229" s="221">
        <f>IF(N229="zákl. přenesená",J229,0)</f>
        <v>0</v>
      </c>
      <c r="BH229" s="221">
        <f>IF(N229="sníž. přenesená",J229,0)</f>
        <v>0</v>
      </c>
      <c r="BI229" s="221">
        <f>IF(N229="nulová",J229,0)</f>
        <v>0</v>
      </c>
      <c r="BJ229" s="18" t="s">
        <v>81</v>
      </c>
      <c r="BK229" s="221">
        <f>ROUND(I229*H229,2)</f>
        <v>0</v>
      </c>
      <c r="BL229" s="18" t="s">
        <v>223</v>
      </c>
      <c r="BM229" s="220" t="s">
        <v>314</v>
      </c>
    </row>
    <row r="230" spans="1:65" s="14" customFormat="1">
      <c r="B230" s="233"/>
      <c r="C230" s="234"/>
      <c r="D230" s="224" t="s">
        <v>180</v>
      </c>
      <c r="E230" s="235" t="s">
        <v>1</v>
      </c>
      <c r="F230" s="236" t="s">
        <v>179</v>
      </c>
      <c r="G230" s="234"/>
      <c r="H230" s="237">
        <v>4</v>
      </c>
      <c r="I230" s="238"/>
      <c r="J230" s="234"/>
      <c r="K230" s="234"/>
      <c r="L230" s="239"/>
      <c r="M230" s="240"/>
      <c r="N230" s="241"/>
      <c r="O230" s="241"/>
      <c r="P230" s="241"/>
      <c r="Q230" s="241"/>
      <c r="R230" s="241"/>
      <c r="S230" s="241"/>
      <c r="T230" s="242"/>
      <c r="AT230" s="243" t="s">
        <v>180</v>
      </c>
      <c r="AU230" s="243" t="s">
        <v>83</v>
      </c>
      <c r="AV230" s="14" t="s">
        <v>83</v>
      </c>
      <c r="AW230" s="14" t="s">
        <v>30</v>
      </c>
      <c r="AX230" s="14" t="s">
        <v>73</v>
      </c>
      <c r="AY230" s="243" t="s">
        <v>172</v>
      </c>
    </row>
    <row r="231" spans="1:65" s="15" customFormat="1">
      <c r="B231" s="244"/>
      <c r="C231" s="245"/>
      <c r="D231" s="224" t="s">
        <v>180</v>
      </c>
      <c r="E231" s="246" t="s">
        <v>1</v>
      </c>
      <c r="F231" s="247" t="s">
        <v>186</v>
      </c>
      <c r="G231" s="245"/>
      <c r="H231" s="248">
        <v>4</v>
      </c>
      <c r="I231" s="249"/>
      <c r="J231" s="245"/>
      <c r="K231" s="245"/>
      <c r="L231" s="250"/>
      <c r="M231" s="251"/>
      <c r="N231" s="252"/>
      <c r="O231" s="252"/>
      <c r="P231" s="252"/>
      <c r="Q231" s="252"/>
      <c r="R231" s="252"/>
      <c r="S231" s="252"/>
      <c r="T231" s="253"/>
      <c r="AT231" s="254" t="s">
        <v>180</v>
      </c>
      <c r="AU231" s="254" t="s">
        <v>83</v>
      </c>
      <c r="AV231" s="15" t="s">
        <v>179</v>
      </c>
      <c r="AW231" s="15" t="s">
        <v>30</v>
      </c>
      <c r="AX231" s="15" t="s">
        <v>81</v>
      </c>
      <c r="AY231" s="254" t="s">
        <v>172</v>
      </c>
    </row>
    <row r="232" spans="1:65" s="2" customFormat="1" ht="21.75" customHeight="1">
      <c r="A232" s="35"/>
      <c r="B232" s="36"/>
      <c r="C232" s="209" t="s">
        <v>320</v>
      </c>
      <c r="D232" s="209" t="s">
        <v>174</v>
      </c>
      <c r="E232" s="210" t="s">
        <v>1326</v>
      </c>
      <c r="F232" s="211" t="s">
        <v>1327</v>
      </c>
      <c r="G232" s="212" t="s">
        <v>531</v>
      </c>
      <c r="H232" s="213">
        <v>2</v>
      </c>
      <c r="I232" s="214"/>
      <c r="J232" s="215">
        <f>ROUND(I232*H232,2)</f>
        <v>0</v>
      </c>
      <c r="K232" s="211" t="s">
        <v>178</v>
      </c>
      <c r="L232" s="40"/>
      <c r="M232" s="216" t="s">
        <v>1</v>
      </c>
      <c r="N232" s="217" t="s">
        <v>38</v>
      </c>
      <c r="O232" s="72"/>
      <c r="P232" s="218">
        <f>O232*H232</f>
        <v>0</v>
      </c>
      <c r="Q232" s="218">
        <v>0</v>
      </c>
      <c r="R232" s="218">
        <f>Q232*H232</f>
        <v>0</v>
      </c>
      <c r="S232" s="218">
        <v>0</v>
      </c>
      <c r="T232" s="219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0" t="s">
        <v>223</v>
      </c>
      <c r="AT232" s="220" t="s">
        <v>174</v>
      </c>
      <c r="AU232" s="220" t="s">
        <v>83</v>
      </c>
      <c r="AY232" s="18" t="s">
        <v>172</v>
      </c>
      <c r="BE232" s="221">
        <f>IF(N232="základní",J232,0)</f>
        <v>0</v>
      </c>
      <c r="BF232" s="221">
        <f>IF(N232="snížená",J232,0)</f>
        <v>0</v>
      </c>
      <c r="BG232" s="221">
        <f>IF(N232="zákl. přenesená",J232,0)</f>
        <v>0</v>
      </c>
      <c r="BH232" s="221">
        <f>IF(N232="sníž. přenesená",J232,0)</f>
        <v>0</v>
      </c>
      <c r="BI232" s="221">
        <f>IF(N232="nulová",J232,0)</f>
        <v>0</v>
      </c>
      <c r="BJ232" s="18" t="s">
        <v>81</v>
      </c>
      <c r="BK232" s="221">
        <f>ROUND(I232*H232,2)</f>
        <v>0</v>
      </c>
      <c r="BL232" s="18" t="s">
        <v>223</v>
      </c>
      <c r="BM232" s="220" t="s">
        <v>318</v>
      </c>
    </row>
    <row r="233" spans="1:65" s="14" customFormat="1">
      <c r="B233" s="233"/>
      <c r="C233" s="234"/>
      <c r="D233" s="224" t="s">
        <v>180</v>
      </c>
      <c r="E233" s="235" t="s">
        <v>1</v>
      </c>
      <c r="F233" s="236" t="s">
        <v>83</v>
      </c>
      <c r="G233" s="234"/>
      <c r="H233" s="237">
        <v>2</v>
      </c>
      <c r="I233" s="238"/>
      <c r="J233" s="234"/>
      <c r="K233" s="234"/>
      <c r="L233" s="239"/>
      <c r="M233" s="240"/>
      <c r="N233" s="241"/>
      <c r="O233" s="241"/>
      <c r="P233" s="241"/>
      <c r="Q233" s="241"/>
      <c r="R233" s="241"/>
      <c r="S233" s="241"/>
      <c r="T233" s="242"/>
      <c r="AT233" s="243" t="s">
        <v>180</v>
      </c>
      <c r="AU233" s="243" t="s">
        <v>83</v>
      </c>
      <c r="AV233" s="14" t="s">
        <v>83</v>
      </c>
      <c r="AW233" s="14" t="s">
        <v>30</v>
      </c>
      <c r="AX233" s="14" t="s">
        <v>73</v>
      </c>
      <c r="AY233" s="243" t="s">
        <v>172</v>
      </c>
    </row>
    <row r="234" spans="1:65" s="15" customFormat="1">
      <c r="B234" s="244"/>
      <c r="C234" s="245"/>
      <c r="D234" s="224" t="s">
        <v>180</v>
      </c>
      <c r="E234" s="246" t="s">
        <v>1</v>
      </c>
      <c r="F234" s="247" t="s">
        <v>186</v>
      </c>
      <c r="G234" s="245"/>
      <c r="H234" s="248">
        <v>2</v>
      </c>
      <c r="I234" s="249"/>
      <c r="J234" s="245"/>
      <c r="K234" s="245"/>
      <c r="L234" s="250"/>
      <c r="M234" s="251"/>
      <c r="N234" s="252"/>
      <c r="O234" s="252"/>
      <c r="P234" s="252"/>
      <c r="Q234" s="252"/>
      <c r="R234" s="252"/>
      <c r="S234" s="252"/>
      <c r="T234" s="253"/>
      <c r="AT234" s="254" t="s">
        <v>180</v>
      </c>
      <c r="AU234" s="254" t="s">
        <v>83</v>
      </c>
      <c r="AV234" s="15" t="s">
        <v>179</v>
      </c>
      <c r="AW234" s="15" t="s">
        <v>30</v>
      </c>
      <c r="AX234" s="15" t="s">
        <v>81</v>
      </c>
      <c r="AY234" s="254" t="s">
        <v>172</v>
      </c>
    </row>
    <row r="235" spans="1:65" s="2" customFormat="1" ht="21.75" customHeight="1">
      <c r="A235" s="35"/>
      <c r="B235" s="36"/>
      <c r="C235" s="209" t="s">
        <v>264</v>
      </c>
      <c r="D235" s="209" t="s">
        <v>174</v>
      </c>
      <c r="E235" s="210" t="s">
        <v>1328</v>
      </c>
      <c r="F235" s="211" t="s">
        <v>1329</v>
      </c>
      <c r="G235" s="212" t="s">
        <v>531</v>
      </c>
      <c r="H235" s="213">
        <v>2</v>
      </c>
      <c r="I235" s="214"/>
      <c r="J235" s="215">
        <f>ROUND(I235*H235,2)</f>
        <v>0</v>
      </c>
      <c r="K235" s="211" t="s">
        <v>178</v>
      </c>
      <c r="L235" s="40"/>
      <c r="M235" s="216" t="s">
        <v>1</v>
      </c>
      <c r="N235" s="217" t="s">
        <v>38</v>
      </c>
      <c r="O235" s="72"/>
      <c r="P235" s="218">
        <f>O235*H235</f>
        <v>0</v>
      </c>
      <c r="Q235" s="218">
        <v>0</v>
      </c>
      <c r="R235" s="218">
        <f>Q235*H235</f>
        <v>0</v>
      </c>
      <c r="S235" s="218">
        <v>0</v>
      </c>
      <c r="T235" s="219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0" t="s">
        <v>223</v>
      </c>
      <c r="AT235" s="220" t="s">
        <v>174</v>
      </c>
      <c r="AU235" s="220" t="s">
        <v>83</v>
      </c>
      <c r="AY235" s="18" t="s">
        <v>172</v>
      </c>
      <c r="BE235" s="221">
        <f>IF(N235="základní",J235,0)</f>
        <v>0</v>
      </c>
      <c r="BF235" s="221">
        <f>IF(N235="snížená",J235,0)</f>
        <v>0</v>
      </c>
      <c r="BG235" s="221">
        <f>IF(N235="zákl. přenesená",J235,0)</f>
        <v>0</v>
      </c>
      <c r="BH235" s="221">
        <f>IF(N235="sníž. přenesená",J235,0)</f>
        <v>0</v>
      </c>
      <c r="BI235" s="221">
        <f>IF(N235="nulová",J235,0)</f>
        <v>0</v>
      </c>
      <c r="BJ235" s="18" t="s">
        <v>81</v>
      </c>
      <c r="BK235" s="221">
        <f>ROUND(I235*H235,2)</f>
        <v>0</v>
      </c>
      <c r="BL235" s="18" t="s">
        <v>223</v>
      </c>
      <c r="BM235" s="220" t="s">
        <v>323</v>
      </c>
    </row>
    <row r="236" spans="1:65" s="14" customFormat="1">
      <c r="B236" s="233"/>
      <c r="C236" s="234"/>
      <c r="D236" s="224" t="s">
        <v>180</v>
      </c>
      <c r="E236" s="235" t="s">
        <v>1</v>
      </c>
      <c r="F236" s="236" t="s">
        <v>1330</v>
      </c>
      <c r="G236" s="234"/>
      <c r="H236" s="237">
        <v>2</v>
      </c>
      <c r="I236" s="238"/>
      <c r="J236" s="234"/>
      <c r="K236" s="234"/>
      <c r="L236" s="239"/>
      <c r="M236" s="240"/>
      <c r="N236" s="241"/>
      <c r="O236" s="241"/>
      <c r="P236" s="241"/>
      <c r="Q236" s="241"/>
      <c r="R236" s="241"/>
      <c r="S236" s="241"/>
      <c r="T236" s="242"/>
      <c r="AT236" s="243" t="s">
        <v>180</v>
      </c>
      <c r="AU236" s="243" t="s">
        <v>83</v>
      </c>
      <c r="AV236" s="14" t="s">
        <v>83</v>
      </c>
      <c r="AW236" s="14" t="s">
        <v>30</v>
      </c>
      <c r="AX236" s="14" t="s">
        <v>73</v>
      </c>
      <c r="AY236" s="243" t="s">
        <v>172</v>
      </c>
    </row>
    <row r="237" spans="1:65" s="15" customFormat="1">
      <c r="B237" s="244"/>
      <c r="C237" s="245"/>
      <c r="D237" s="224" t="s">
        <v>180</v>
      </c>
      <c r="E237" s="246" t="s">
        <v>1</v>
      </c>
      <c r="F237" s="247" t="s">
        <v>186</v>
      </c>
      <c r="G237" s="245"/>
      <c r="H237" s="248">
        <v>2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AT237" s="254" t="s">
        <v>180</v>
      </c>
      <c r="AU237" s="254" t="s">
        <v>83</v>
      </c>
      <c r="AV237" s="15" t="s">
        <v>179</v>
      </c>
      <c r="AW237" s="15" t="s">
        <v>30</v>
      </c>
      <c r="AX237" s="15" t="s">
        <v>81</v>
      </c>
      <c r="AY237" s="254" t="s">
        <v>172</v>
      </c>
    </row>
    <row r="238" spans="1:65" s="2" customFormat="1" ht="16.5" customHeight="1">
      <c r="A238" s="35"/>
      <c r="B238" s="36"/>
      <c r="C238" s="209" t="s">
        <v>329</v>
      </c>
      <c r="D238" s="209" t="s">
        <v>174</v>
      </c>
      <c r="E238" s="210" t="s">
        <v>1331</v>
      </c>
      <c r="F238" s="211" t="s">
        <v>1332</v>
      </c>
      <c r="G238" s="212" t="s">
        <v>531</v>
      </c>
      <c r="H238" s="213">
        <v>4</v>
      </c>
      <c r="I238" s="214"/>
      <c r="J238" s="215">
        <f>ROUND(I238*H238,2)</f>
        <v>0</v>
      </c>
      <c r="K238" s="211" t="s">
        <v>178</v>
      </c>
      <c r="L238" s="40"/>
      <c r="M238" s="216" t="s">
        <v>1</v>
      </c>
      <c r="N238" s="217" t="s">
        <v>38</v>
      </c>
      <c r="O238" s="72"/>
      <c r="P238" s="218">
        <f>O238*H238</f>
        <v>0</v>
      </c>
      <c r="Q238" s="218">
        <v>0</v>
      </c>
      <c r="R238" s="218">
        <f>Q238*H238</f>
        <v>0</v>
      </c>
      <c r="S238" s="218">
        <v>0</v>
      </c>
      <c r="T238" s="219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20" t="s">
        <v>223</v>
      </c>
      <c r="AT238" s="220" t="s">
        <v>174</v>
      </c>
      <c r="AU238" s="220" t="s">
        <v>83</v>
      </c>
      <c r="AY238" s="18" t="s">
        <v>172</v>
      </c>
      <c r="BE238" s="221">
        <f>IF(N238="základní",J238,0)</f>
        <v>0</v>
      </c>
      <c r="BF238" s="221">
        <f>IF(N238="snížená",J238,0)</f>
        <v>0</v>
      </c>
      <c r="BG238" s="221">
        <f>IF(N238="zákl. přenesená",J238,0)</f>
        <v>0</v>
      </c>
      <c r="BH238" s="221">
        <f>IF(N238="sníž. přenesená",J238,0)</f>
        <v>0</v>
      </c>
      <c r="BI238" s="221">
        <f>IF(N238="nulová",J238,0)</f>
        <v>0</v>
      </c>
      <c r="BJ238" s="18" t="s">
        <v>81</v>
      </c>
      <c r="BK238" s="221">
        <f>ROUND(I238*H238,2)</f>
        <v>0</v>
      </c>
      <c r="BL238" s="18" t="s">
        <v>223</v>
      </c>
      <c r="BM238" s="220" t="s">
        <v>326</v>
      </c>
    </row>
    <row r="239" spans="1:65" s="14" customFormat="1">
      <c r="B239" s="233"/>
      <c r="C239" s="234"/>
      <c r="D239" s="224" t="s">
        <v>180</v>
      </c>
      <c r="E239" s="235" t="s">
        <v>1</v>
      </c>
      <c r="F239" s="236" t="s">
        <v>179</v>
      </c>
      <c r="G239" s="234"/>
      <c r="H239" s="237">
        <v>4</v>
      </c>
      <c r="I239" s="238"/>
      <c r="J239" s="234"/>
      <c r="K239" s="234"/>
      <c r="L239" s="239"/>
      <c r="M239" s="240"/>
      <c r="N239" s="241"/>
      <c r="O239" s="241"/>
      <c r="P239" s="241"/>
      <c r="Q239" s="241"/>
      <c r="R239" s="241"/>
      <c r="S239" s="241"/>
      <c r="T239" s="242"/>
      <c r="AT239" s="243" t="s">
        <v>180</v>
      </c>
      <c r="AU239" s="243" t="s">
        <v>83</v>
      </c>
      <c r="AV239" s="14" t="s">
        <v>83</v>
      </c>
      <c r="AW239" s="14" t="s">
        <v>30</v>
      </c>
      <c r="AX239" s="14" t="s">
        <v>73</v>
      </c>
      <c r="AY239" s="243" t="s">
        <v>172</v>
      </c>
    </row>
    <row r="240" spans="1:65" s="15" customFormat="1">
      <c r="B240" s="244"/>
      <c r="C240" s="245"/>
      <c r="D240" s="224" t="s">
        <v>180</v>
      </c>
      <c r="E240" s="246" t="s">
        <v>1</v>
      </c>
      <c r="F240" s="247" t="s">
        <v>186</v>
      </c>
      <c r="G240" s="245"/>
      <c r="H240" s="248">
        <v>4</v>
      </c>
      <c r="I240" s="249"/>
      <c r="J240" s="245"/>
      <c r="K240" s="245"/>
      <c r="L240" s="250"/>
      <c r="M240" s="251"/>
      <c r="N240" s="252"/>
      <c r="O240" s="252"/>
      <c r="P240" s="252"/>
      <c r="Q240" s="252"/>
      <c r="R240" s="252"/>
      <c r="S240" s="252"/>
      <c r="T240" s="253"/>
      <c r="AT240" s="254" t="s">
        <v>180</v>
      </c>
      <c r="AU240" s="254" t="s">
        <v>83</v>
      </c>
      <c r="AV240" s="15" t="s">
        <v>179</v>
      </c>
      <c r="AW240" s="15" t="s">
        <v>30</v>
      </c>
      <c r="AX240" s="15" t="s">
        <v>81</v>
      </c>
      <c r="AY240" s="254" t="s">
        <v>172</v>
      </c>
    </row>
    <row r="241" spans="1:65" s="2" customFormat="1" ht="21.75" customHeight="1">
      <c r="A241" s="35"/>
      <c r="B241" s="36"/>
      <c r="C241" s="209" t="s">
        <v>268</v>
      </c>
      <c r="D241" s="209" t="s">
        <v>174</v>
      </c>
      <c r="E241" s="210" t="s">
        <v>1333</v>
      </c>
      <c r="F241" s="211" t="s">
        <v>1334</v>
      </c>
      <c r="G241" s="212" t="s">
        <v>222</v>
      </c>
      <c r="H241" s="213">
        <v>0.221</v>
      </c>
      <c r="I241" s="214"/>
      <c r="J241" s="215">
        <f>ROUND(I241*H241,2)</f>
        <v>0</v>
      </c>
      <c r="K241" s="211" t="s">
        <v>178</v>
      </c>
      <c r="L241" s="40"/>
      <c r="M241" s="216" t="s">
        <v>1</v>
      </c>
      <c r="N241" s="217" t="s">
        <v>38</v>
      </c>
      <c r="O241" s="72"/>
      <c r="P241" s="218">
        <f>O241*H241</f>
        <v>0</v>
      </c>
      <c r="Q241" s="218">
        <v>0</v>
      </c>
      <c r="R241" s="218">
        <f>Q241*H241</f>
        <v>0</v>
      </c>
      <c r="S241" s="218">
        <v>0</v>
      </c>
      <c r="T241" s="219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20" t="s">
        <v>223</v>
      </c>
      <c r="AT241" s="220" t="s">
        <v>174</v>
      </c>
      <c r="AU241" s="220" t="s">
        <v>83</v>
      </c>
      <c r="AY241" s="18" t="s">
        <v>172</v>
      </c>
      <c r="BE241" s="221">
        <f>IF(N241="základní",J241,0)</f>
        <v>0</v>
      </c>
      <c r="BF241" s="221">
        <f>IF(N241="snížená",J241,0)</f>
        <v>0</v>
      </c>
      <c r="BG241" s="221">
        <f>IF(N241="zákl. přenesená",J241,0)</f>
        <v>0</v>
      </c>
      <c r="BH241" s="221">
        <f>IF(N241="sníž. přenesená",J241,0)</f>
        <v>0</v>
      </c>
      <c r="BI241" s="221">
        <f>IF(N241="nulová",J241,0)</f>
        <v>0</v>
      </c>
      <c r="BJ241" s="18" t="s">
        <v>81</v>
      </c>
      <c r="BK241" s="221">
        <f>ROUND(I241*H241,2)</f>
        <v>0</v>
      </c>
      <c r="BL241" s="18" t="s">
        <v>223</v>
      </c>
      <c r="BM241" s="220" t="s">
        <v>332</v>
      </c>
    </row>
    <row r="242" spans="1:65" s="2" customFormat="1" ht="21.75" customHeight="1">
      <c r="A242" s="35"/>
      <c r="B242" s="36"/>
      <c r="C242" s="209" t="s">
        <v>340</v>
      </c>
      <c r="D242" s="209" t="s">
        <v>174</v>
      </c>
      <c r="E242" s="210" t="s">
        <v>1335</v>
      </c>
      <c r="F242" s="211" t="s">
        <v>1336</v>
      </c>
      <c r="G242" s="212" t="s">
        <v>1246</v>
      </c>
      <c r="H242" s="268"/>
      <c r="I242" s="214"/>
      <c r="J242" s="215">
        <f>ROUND(I242*H242,2)</f>
        <v>0</v>
      </c>
      <c r="K242" s="211" t="s">
        <v>178</v>
      </c>
      <c r="L242" s="40"/>
      <c r="M242" s="216" t="s">
        <v>1</v>
      </c>
      <c r="N242" s="217" t="s">
        <v>38</v>
      </c>
      <c r="O242" s="72"/>
      <c r="P242" s="218">
        <f>O242*H242</f>
        <v>0</v>
      </c>
      <c r="Q242" s="218">
        <v>0</v>
      </c>
      <c r="R242" s="218">
        <f>Q242*H242</f>
        <v>0</v>
      </c>
      <c r="S242" s="218">
        <v>0</v>
      </c>
      <c r="T242" s="219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20" t="s">
        <v>223</v>
      </c>
      <c r="AT242" s="220" t="s">
        <v>174</v>
      </c>
      <c r="AU242" s="220" t="s">
        <v>83</v>
      </c>
      <c r="AY242" s="18" t="s">
        <v>172</v>
      </c>
      <c r="BE242" s="221">
        <f>IF(N242="základní",J242,0)</f>
        <v>0</v>
      </c>
      <c r="BF242" s="221">
        <f>IF(N242="snížená",J242,0)</f>
        <v>0</v>
      </c>
      <c r="BG242" s="221">
        <f>IF(N242="zákl. přenesená",J242,0)</f>
        <v>0</v>
      </c>
      <c r="BH242" s="221">
        <f>IF(N242="sníž. přenesená",J242,0)</f>
        <v>0</v>
      </c>
      <c r="BI242" s="221">
        <f>IF(N242="nulová",J242,0)</f>
        <v>0</v>
      </c>
      <c r="BJ242" s="18" t="s">
        <v>81</v>
      </c>
      <c r="BK242" s="221">
        <f>ROUND(I242*H242,2)</f>
        <v>0</v>
      </c>
      <c r="BL242" s="18" t="s">
        <v>223</v>
      </c>
      <c r="BM242" s="220" t="s">
        <v>343</v>
      </c>
    </row>
    <row r="243" spans="1:65" s="12" customFormat="1" ht="22.9" customHeight="1">
      <c r="B243" s="193"/>
      <c r="C243" s="194"/>
      <c r="D243" s="195" t="s">
        <v>72</v>
      </c>
      <c r="E243" s="207" t="s">
        <v>816</v>
      </c>
      <c r="F243" s="207" t="s">
        <v>817</v>
      </c>
      <c r="G243" s="194"/>
      <c r="H243" s="194"/>
      <c r="I243" s="197"/>
      <c r="J243" s="208">
        <f>BK243</f>
        <v>0</v>
      </c>
      <c r="K243" s="194"/>
      <c r="L243" s="199"/>
      <c r="M243" s="200"/>
      <c r="N243" s="201"/>
      <c r="O243" s="201"/>
      <c r="P243" s="202">
        <f>SUM(P244:P250)</f>
        <v>0</v>
      </c>
      <c r="Q243" s="201"/>
      <c r="R243" s="202">
        <f>SUM(R244:R250)</f>
        <v>0</v>
      </c>
      <c r="S243" s="201"/>
      <c r="T243" s="203">
        <f>SUM(T244:T250)</f>
        <v>0</v>
      </c>
      <c r="AR243" s="204" t="s">
        <v>83</v>
      </c>
      <c r="AT243" s="205" t="s">
        <v>72</v>
      </c>
      <c r="AU243" s="205" t="s">
        <v>81</v>
      </c>
      <c r="AY243" s="204" t="s">
        <v>172</v>
      </c>
      <c r="BK243" s="206">
        <f>SUM(BK244:BK250)</f>
        <v>0</v>
      </c>
    </row>
    <row r="244" spans="1:65" s="2" customFormat="1" ht="16.5" customHeight="1">
      <c r="A244" s="35"/>
      <c r="B244" s="36"/>
      <c r="C244" s="255" t="s">
        <v>273</v>
      </c>
      <c r="D244" s="255" t="s">
        <v>358</v>
      </c>
      <c r="E244" s="256" t="s">
        <v>1337</v>
      </c>
      <c r="F244" s="257" t="s">
        <v>1338</v>
      </c>
      <c r="G244" s="258" t="s">
        <v>820</v>
      </c>
      <c r="H244" s="259">
        <v>10</v>
      </c>
      <c r="I244" s="260"/>
      <c r="J244" s="261">
        <f>ROUND(I244*H244,2)</f>
        <v>0</v>
      </c>
      <c r="K244" s="257" t="s">
        <v>1</v>
      </c>
      <c r="L244" s="262"/>
      <c r="M244" s="263" t="s">
        <v>1</v>
      </c>
      <c r="N244" s="264" t="s">
        <v>38</v>
      </c>
      <c r="O244" s="72"/>
      <c r="P244" s="218">
        <f>O244*H244</f>
        <v>0</v>
      </c>
      <c r="Q244" s="218">
        <v>0</v>
      </c>
      <c r="R244" s="218">
        <f>Q244*H244</f>
        <v>0</v>
      </c>
      <c r="S244" s="218">
        <v>0</v>
      </c>
      <c r="T244" s="219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20" t="s">
        <v>264</v>
      </c>
      <c r="AT244" s="220" t="s">
        <v>358</v>
      </c>
      <c r="AU244" s="220" t="s">
        <v>83</v>
      </c>
      <c r="AY244" s="18" t="s">
        <v>172</v>
      </c>
      <c r="BE244" s="221">
        <f>IF(N244="základní",J244,0)</f>
        <v>0</v>
      </c>
      <c r="BF244" s="221">
        <f>IF(N244="snížená",J244,0)</f>
        <v>0</v>
      </c>
      <c r="BG244" s="221">
        <f>IF(N244="zákl. přenesená",J244,0)</f>
        <v>0</v>
      </c>
      <c r="BH244" s="221">
        <f>IF(N244="sníž. přenesená",J244,0)</f>
        <v>0</v>
      </c>
      <c r="BI244" s="221">
        <f>IF(N244="nulová",J244,0)</f>
        <v>0</v>
      </c>
      <c r="BJ244" s="18" t="s">
        <v>81</v>
      </c>
      <c r="BK244" s="221">
        <f>ROUND(I244*H244,2)</f>
        <v>0</v>
      </c>
      <c r="BL244" s="18" t="s">
        <v>223</v>
      </c>
      <c r="BM244" s="220" t="s">
        <v>346</v>
      </c>
    </row>
    <row r="245" spans="1:65" s="14" customFormat="1">
      <c r="B245" s="233"/>
      <c r="C245" s="234"/>
      <c r="D245" s="224" t="s">
        <v>180</v>
      </c>
      <c r="E245" s="235" t="s">
        <v>1</v>
      </c>
      <c r="F245" s="236" t="s">
        <v>208</v>
      </c>
      <c r="G245" s="234"/>
      <c r="H245" s="237">
        <v>10</v>
      </c>
      <c r="I245" s="238"/>
      <c r="J245" s="234"/>
      <c r="K245" s="234"/>
      <c r="L245" s="239"/>
      <c r="M245" s="240"/>
      <c r="N245" s="241"/>
      <c r="O245" s="241"/>
      <c r="P245" s="241"/>
      <c r="Q245" s="241"/>
      <c r="R245" s="241"/>
      <c r="S245" s="241"/>
      <c r="T245" s="242"/>
      <c r="AT245" s="243" t="s">
        <v>180</v>
      </c>
      <c r="AU245" s="243" t="s">
        <v>83</v>
      </c>
      <c r="AV245" s="14" t="s">
        <v>83</v>
      </c>
      <c r="AW245" s="14" t="s">
        <v>30</v>
      </c>
      <c r="AX245" s="14" t="s">
        <v>73</v>
      </c>
      <c r="AY245" s="243" t="s">
        <v>172</v>
      </c>
    </row>
    <row r="246" spans="1:65" s="15" customFormat="1">
      <c r="B246" s="244"/>
      <c r="C246" s="245"/>
      <c r="D246" s="224" t="s">
        <v>180</v>
      </c>
      <c r="E246" s="246" t="s">
        <v>1</v>
      </c>
      <c r="F246" s="247" t="s">
        <v>186</v>
      </c>
      <c r="G246" s="245"/>
      <c r="H246" s="248">
        <v>10</v>
      </c>
      <c r="I246" s="249"/>
      <c r="J246" s="245"/>
      <c r="K246" s="245"/>
      <c r="L246" s="250"/>
      <c r="M246" s="251"/>
      <c r="N246" s="252"/>
      <c r="O246" s="252"/>
      <c r="P246" s="252"/>
      <c r="Q246" s="252"/>
      <c r="R246" s="252"/>
      <c r="S246" s="252"/>
      <c r="T246" s="253"/>
      <c r="AT246" s="254" t="s">
        <v>180</v>
      </c>
      <c r="AU246" s="254" t="s">
        <v>83</v>
      </c>
      <c r="AV246" s="15" t="s">
        <v>179</v>
      </c>
      <c r="AW246" s="15" t="s">
        <v>30</v>
      </c>
      <c r="AX246" s="15" t="s">
        <v>81</v>
      </c>
      <c r="AY246" s="254" t="s">
        <v>172</v>
      </c>
    </row>
    <row r="247" spans="1:65" s="2" customFormat="1" ht="21.75" customHeight="1">
      <c r="A247" s="35"/>
      <c r="B247" s="36"/>
      <c r="C247" s="209" t="s">
        <v>351</v>
      </c>
      <c r="D247" s="209" t="s">
        <v>174</v>
      </c>
      <c r="E247" s="210" t="s">
        <v>1339</v>
      </c>
      <c r="F247" s="211" t="s">
        <v>1340</v>
      </c>
      <c r="G247" s="212" t="s">
        <v>820</v>
      </c>
      <c r="H247" s="213">
        <v>10</v>
      </c>
      <c r="I247" s="214"/>
      <c r="J247" s="215">
        <f>ROUND(I247*H247,2)</f>
        <v>0</v>
      </c>
      <c r="K247" s="211" t="s">
        <v>178</v>
      </c>
      <c r="L247" s="40"/>
      <c r="M247" s="216" t="s">
        <v>1</v>
      </c>
      <c r="N247" s="217" t="s">
        <v>38</v>
      </c>
      <c r="O247" s="72"/>
      <c r="P247" s="218">
        <f>O247*H247</f>
        <v>0</v>
      </c>
      <c r="Q247" s="218">
        <v>0</v>
      </c>
      <c r="R247" s="218">
        <f>Q247*H247</f>
        <v>0</v>
      </c>
      <c r="S247" s="218">
        <v>0</v>
      </c>
      <c r="T247" s="219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20" t="s">
        <v>223</v>
      </c>
      <c r="AT247" s="220" t="s">
        <v>174</v>
      </c>
      <c r="AU247" s="220" t="s">
        <v>83</v>
      </c>
      <c r="AY247" s="18" t="s">
        <v>172</v>
      </c>
      <c r="BE247" s="221">
        <f>IF(N247="základní",J247,0)</f>
        <v>0</v>
      </c>
      <c r="BF247" s="221">
        <f>IF(N247="snížená",J247,0)</f>
        <v>0</v>
      </c>
      <c r="BG247" s="221">
        <f>IF(N247="zákl. přenesená",J247,0)</f>
        <v>0</v>
      </c>
      <c r="BH247" s="221">
        <f>IF(N247="sníž. přenesená",J247,0)</f>
        <v>0</v>
      </c>
      <c r="BI247" s="221">
        <f>IF(N247="nulová",J247,0)</f>
        <v>0</v>
      </c>
      <c r="BJ247" s="18" t="s">
        <v>81</v>
      </c>
      <c r="BK247" s="221">
        <f>ROUND(I247*H247,2)</f>
        <v>0</v>
      </c>
      <c r="BL247" s="18" t="s">
        <v>223</v>
      </c>
      <c r="BM247" s="220" t="s">
        <v>386</v>
      </c>
    </row>
    <row r="248" spans="1:65" s="14" customFormat="1">
      <c r="B248" s="233"/>
      <c r="C248" s="234"/>
      <c r="D248" s="224" t="s">
        <v>180</v>
      </c>
      <c r="E248" s="235" t="s">
        <v>1</v>
      </c>
      <c r="F248" s="236" t="s">
        <v>208</v>
      </c>
      <c r="G248" s="234"/>
      <c r="H248" s="237">
        <v>10</v>
      </c>
      <c r="I248" s="238"/>
      <c r="J248" s="234"/>
      <c r="K248" s="234"/>
      <c r="L248" s="239"/>
      <c r="M248" s="240"/>
      <c r="N248" s="241"/>
      <c r="O248" s="241"/>
      <c r="P248" s="241"/>
      <c r="Q248" s="241"/>
      <c r="R248" s="241"/>
      <c r="S248" s="241"/>
      <c r="T248" s="242"/>
      <c r="AT248" s="243" t="s">
        <v>180</v>
      </c>
      <c r="AU248" s="243" t="s">
        <v>83</v>
      </c>
      <c r="AV248" s="14" t="s">
        <v>83</v>
      </c>
      <c r="AW248" s="14" t="s">
        <v>30</v>
      </c>
      <c r="AX248" s="14" t="s">
        <v>73</v>
      </c>
      <c r="AY248" s="243" t="s">
        <v>172</v>
      </c>
    </row>
    <row r="249" spans="1:65" s="15" customFormat="1">
      <c r="B249" s="244"/>
      <c r="C249" s="245"/>
      <c r="D249" s="224" t="s">
        <v>180</v>
      </c>
      <c r="E249" s="246" t="s">
        <v>1</v>
      </c>
      <c r="F249" s="247" t="s">
        <v>186</v>
      </c>
      <c r="G249" s="245"/>
      <c r="H249" s="248">
        <v>10</v>
      </c>
      <c r="I249" s="249"/>
      <c r="J249" s="245"/>
      <c r="K249" s="245"/>
      <c r="L249" s="250"/>
      <c r="M249" s="251"/>
      <c r="N249" s="252"/>
      <c r="O249" s="252"/>
      <c r="P249" s="252"/>
      <c r="Q249" s="252"/>
      <c r="R249" s="252"/>
      <c r="S249" s="252"/>
      <c r="T249" s="253"/>
      <c r="AT249" s="254" t="s">
        <v>180</v>
      </c>
      <c r="AU249" s="254" t="s">
        <v>83</v>
      </c>
      <c r="AV249" s="15" t="s">
        <v>179</v>
      </c>
      <c r="AW249" s="15" t="s">
        <v>30</v>
      </c>
      <c r="AX249" s="15" t="s">
        <v>81</v>
      </c>
      <c r="AY249" s="254" t="s">
        <v>172</v>
      </c>
    </row>
    <row r="250" spans="1:65" s="2" customFormat="1" ht="21.75" customHeight="1">
      <c r="A250" s="35"/>
      <c r="B250" s="36"/>
      <c r="C250" s="209" t="s">
        <v>357</v>
      </c>
      <c r="D250" s="209" t="s">
        <v>174</v>
      </c>
      <c r="E250" s="210" t="s">
        <v>1341</v>
      </c>
      <c r="F250" s="211" t="s">
        <v>1342</v>
      </c>
      <c r="G250" s="212" t="s">
        <v>1246</v>
      </c>
      <c r="H250" s="268"/>
      <c r="I250" s="214"/>
      <c r="J250" s="215">
        <f>ROUND(I250*H250,2)</f>
        <v>0</v>
      </c>
      <c r="K250" s="211" t="s">
        <v>178</v>
      </c>
      <c r="L250" s="40"/>
      <c r="M250" s="216" t="s">
        <v>1</v>
      </c>
      <c r="N250" s="217" t="s">
        <v>38</v>
      </c>
      <c r="O250" s="72"/>
      <c r="P250" s="218">
        <f>O250*H250</f>
        <v>0</v>
      </c>
      <c r="Q250" s="218">
        <v>0</v>
      </c>
      <c r="R250" s="218">
        <f>Q250*H250</f>
        <v>0</v>
      </c>
      <c r="S250" s="218">
        <v>0</v>
      </c>
      <c r="T250" s="219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20" t="s">
        <v>223</v>
      </c>
      <c r="AT250" s="220" t="s">
        <v>174</v>
      </c>
      <c r="AU250" s="220" t="s">
        <v>83</v>
      </c>
      <c r="AY250" s="18" t="s">
        <v>172</v>
      </c>
      <c r="BE250" s="221">
        <f>IF(N250="základní",J250,0)</f>
        <v>0</v>
      </c>
      <c r="BF250" s="221">
        <f>IF(N250="snížená",J250,0)</f>
        <v>0</v>
      </c>
      <c r="BG250" s="221">
        <f>IF(N250="zákl. přenesená",J250,0)</f>
        <v>0</v>
      </c>
      <c r="BH250" s="221">
        <f>IF(N250="sníž. přenesená",J250,0)</f>
        <v>0</v>
      </c>
      <c r="BI250" s="221">
        <f>IF(N250="nulová",J250,0)</f>
        <v>0</v>
      </c>
      <c r="BJ250" s="18" t="s">
        <v>81</v>
      </c>
      <c r="BK250" s="221">
        <f>ROUND(I250*H250,2)</f>
        <v>0</v>
      </c>
      <c r="BL250" s="18" t="s">
        <v>223</v>
      </c>
      <c r="BM250" s="220" t="s">
        <v>398</v>
      </c>
    </row>
    <row r="251" spans="1:65" s="12" customFormat="1" ht="22.9" customHeight="1">
      <c r="B251" s="193"/>
      <c r="C251" s="194"/>
      <c r="D251" s="195" t="s">
        <v>72</v>
      </c>
      <c r="E251" s="207" t="s">
        <v>1343</v>
      </c>
      <c r="F251" s="207" t="s">
        <v>1344</v>
      </c>
      <c r="G251" s="194"/>
      <c r="H251" s="194"/>
      <c r="I251" s="197"/>
      <c r="J251" s="208">
        <f>BK251</f>
        <v>0</v>
      </c>
      <c r="K251" s="194"/>
      <c r="L251" s="199"/>
      <c r="M251" s="200"/>
      <c r="N251" s="201"/>
      <c r="O251" s="201"/>
      <c r="P251" s="202">
        <f>SUM(P252:P260)</f>
        <v>0</v>
      </c>
      <c r="Q251" s="201"/>
      <c r="R251" s="202">
        <f>SUM(R252:R260)</f>
        <v>0</v>
      </c>
      <c r="S251" s="201"/>
      <c r="T251" s="203">
        <f>SUM(T252:T260)</f>
        <v>0</v>
      </c>
      <c r="AR251" s="204" t="s">
        <v>83</v>
      </c>
      <c r="AT251" s="205" t="s">
        <v>72</v>
      </c>
      <c r="AU251" s="205" t="s">
        <v>81</v>
      </c>
      <c r="AY251" s="204" t="s">
        <v>172</v>
      </c>
      <c r="BK251" s="206">
        <f>SUM(BK252:BK260)</f>
        <v>0</v>
      </c>
    </row>
    <row r="252" spans="1:65" s="2" customFormat="1" ht="21.75" customHeight="1">
      <c r="A252" s="35"/>
      <c r="B252" s="36"/>
      <c r="C252" s="209" t="s">
        <v>363</v>
      </c>
      <c r="D252" s="209" t="s">
        <v>174</v>
      </c>
      <c r="E252" s="210" t="s">
        <v>1345</v>
      </c>
      <c r="F252" s="211" t="s">
        <v>1346</v>
      </c>
      <c r="G252" s="212" t="s">
        <v>195</v>
      </c>
      <c r="H252" s="213">
        <v>32</v>
      </c>
      <c r="I252" s="214"/>
      <c r="J252" s="215">
        <f>ROUND(I252*H252,2)</f>
        <v>0</v>
      </c>
      <c r="K252" s="211" t="s">
        <v>178</v>
      </c>
      <c r="L252" s="40"/>
      <c r="M252" s="216" t="s">
        <v>1</v>
      </c>
      <c r="N252" s="217" t="s">
        <v>38</v>
      </c>
      <c r="O252" s="72"/>
      <c r="P252" s="218">
        <f>O252*H252</f>
        <v>0</v>
      </c>
      <c r="Q252" s="218">
        <v>0</v>
      </c>
      <c r="R252" s="218">
        <f>Q252*H252</f>
        <v>0</v>
      </c>
      <c r="S252" s="218">
        <v>0</v>
      </c>
      <c r="T252" s="219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20" t="s">
        <v>223</v>
      </c>
      <c r="AT252" s="220" t="s">
        <v>174</v>
      </c>
      <c r="AU252" s="220" t="s">
        <v>83</v>
      </c>
      <c r="AY252" s="18" t="s">
        <v>172</v>
      </c>
      <c r="BE252" s="221">
        <f>IF(N252="základní",J252,0)</f>
        <v>0</v>
      </c>
      <c r="BF252" s="221">
        <f>IF(N252="snížená",J252,0)</f>
        <v>0</v>
      </c>
      <c r="BG252" s="221">
        <f>IF(N252="zákl. přenesená",J252,0)</f>
        <v>0</v>
      </c>
      <c r="BH252" s="221">
        <f>IF(N252="sníž. přenesená",J252,0)</f>
        <v>0</v>
      </c>
      <c r="BI252" s="221">
        <f>IF(N252="nulová",J252,0)</f>
        <v>0</v>
      </c>
      <c r="BJ252" s="18" t="s">
        <v>81</v>
      </c>
      <c r="BK252" s="221">
        <f>ROUND(I252*H252,2)</f>
        <v>0</v>
      </c>
      <c r="BL252" s="18" t="s">
        <v>223</v>
      </c>
      <c r="BM252" s="220" t="s">
        <v>411</v>
      </c>
    </row>
    <row r="253" spans="1:65" s="14" customFormat="1">
      <c r="B253" s="233"/>
      <c r="C253" s="234"/>
      <c r="D253" s="224" t="s">
        <v>180</v>
      </c>
      <c r="E253" s="235" t="s">
        <v>1</v>
      </c>
      <c r="F253" s="236" t="s">
        <v>264</v>
      </c>
      <c r="G253" s="234"/>
      <c r="H253" s="237">
        <v>32</v>
      </c>
      <c r="I253" s="238"/>
      <c r="J253" s="234"/>
      <c r="K253" s="234"/>
      <c r="L253" s="239"/>
      <c r="M253" s="240"/>
      <c r="N253" s="241"/>
      <c r="O253" s="241"/>
      <c r="P253" s="241"/>
      <c r="Q253" s="241"/>
      <c r="R253" s="241"/>
      <c r="S253" s="241"/>
      <c r="T253" s="242"/>
      <c r="AT253" s="243" t="s">
        <v>180</v>
      </c>
      <c r="AU253" s="243" t="s">
        <v>83</v>
      </c>
      <c r="AV253" s="14" t="s">
        <v>83</v>
      </c>
      <c r="AW253" s="14" t="s">
        <v>30</v>
      </c>
      <c r="AX253" s="14" t="s">
        <v>73</v>
      </c>
      <c r="AY253" s="243" t="s">
        <v>172</v>
      </c>
    </row>
    <row r="254" spans="1:65" s="15" customFormat="1">
      <c r="B254" s="244"/>
      <c r="C254" s="245"/>
      <c r="D254" s="224" t="s">
        <v>180</v>
      </c>
      <c r="E254" s="246" t="s">
        <v>1</v>
      </c>
      <c r="F254" s="247" t="s">
        <v>186</v>
      </c>
      <c r="G254" s="245"/>
      <c r="H254" s="248">
        <v>32</v>
      </c>
      <c r="I254" s="249"/>
      <c r="J254" s="245"/>
      <c r="K254" s="245"/>
      <c r="L254" s="250"/>
      <c r="M254" s="251"/>
      <c r="N254" s="252"/>
      <c r="O254" s="252"/>
      <c r="P254" s="252"/>
      <c r="Q254" s="252"/>
      <c r="R254" s="252"/>
      <c r="S254" s="252"/>
      <c r="T254" s="253"/>
      <c r="AT254" s="254" t="s">
        <v>180</v>
      </c>
      <c r="AU254" s="254" t="s">
        <v>83</v>
      </c>
      <c r="AV254" s="15" t="s">
        <v>179</v>
      </c>
      <c r="AW254" s="15" t="s">
        <v>30</v>
      </c>
      <c r="AX254" s="15" t="s">
        <v>81</v>
      </c>
      <c r="AY254" s="254" t="s">
        <v>172</v>
      </c>
    </row>
    <row r="255" spans="1:65" s="2" customFormat="1" ht="21.75" customHeight="1">
      <c r="A255" s="35"/>
      <c r="B255" s="36"/>
      <c r="C255" s="209" t="s">
        <v>368</v>
      </c>
      <c r="D255" s="209" t="s">
        <v>174</v>
      </c>
      <c r="E255" s="210" t="s">
        <v>1347</v>
      </c>
      <c r="F255" s="211" t="s">
        <v>1348</v>
      </c>
      <c r="G255" s="212" t="s">
        <v>195</v>
      </c>
      <c r="H255" s="213">
        <v>32</v>
      </c>
      <c r="I255" s="214"/>
      <c r="J255" s="215">
        <f>ROUND(I255*H255,2)</f>
        <v>0</v>
      </c>
      <c r="K255" s="211" t="s">
        <v>178</v>
      </c>
      <c r="L255" s="40"/>
      <c r="M255" s="216" t="s">
        <v>1</v>
      </c>
      <c r="N255" s="217" t="s">
        <v>38</v>
      </c>
      <c r="O255" s="72"/>
      <c r="P255" s="218">
        <f>O255*H255</f>
        <v>0</v>
      </c>
      <c r="Q255" s="218">
        <v>0</v>
      </c>
      <c r="R255" s="218">
        <f>Q255*H255</f>
        <v>0</v>
      </c>
      <c r="S255" s="218">
        <v>0</v>
      </c>
      <c r="T255" s="219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20" t="s">
        <v>223</v>
      </c>
      <c r="AT255" s="220" t="s">
        <v>174</v>
      </c>
      <c r="AU255" s="220" t="s">
        <v>83</v>
      </c>
      <c r="AY255" s="18" t="s">
        <v>172</v>
      </c>
      <c r="BE255" s="221">
        <f>IF(N255="základní",J255,0)</f>
        <v>0</v>
      </c>
      <c r="BF255" s="221">
        <f>IF(N255="snížená",J255,0)</f>
        <v>0</v>
      </c>
      <c r="BG255" s="221">
        <f>IF(N255="zákl. přenesená",J255,0)</f>
        <v>0</v>
      </c>
      <c r="BH255" s="221">
        <f>IF(N255="sníž. přenesená",J255,0)</f>
        <v>0</v>
      </c>
      <c r="BI255" s="221">
        <f>IF(N255="nulová",J255,0)</f>
        <v>0</v>
      </c>
      <c r="BJ255" s="18" t="s">
        <v>81</v>
      </c>
      <c r="BK255" s="221">
        <f>ROUND(I255*H255,2)</f>
        <v>0</v>
      </c>
      <c r="BL255" s="18" t="s">
        <v>223</v>
      </c>
      <c r="BM255" s="220" t="s">
        <v>433</v>
      </c>
    </row>
    <row r="256" spans="1:65" s="14" customFormat="1">
      <c r="B256" s="233"/>
      <c r="C256" s="234"/>
      <c r="D256" s="224" t="s">
        <v>180</v>
      </c>
      <c r="E256" s="235" t="s">
        <v>1</v>
      </c>
      <c r="F256" s="236" t="s">
        <v>264</v>
      </c>
      <c r="G256" s="234"/>
      <c r="H256" s="237">
        <v>32</v>
      </c>
      <c r="I256" s="238"/>
      <c r="J256" s="234"/>
      <c r="K256" s="234"/>
      <c r="L256" s="239"/>
      <c r="M256" s="240"/>
      <c r="N256" s="241"/>
      <c r="O256" s="241"/>
      <c r="P256" s="241"/>
      <c r="Q256" s="241"/>
      <c r="R256" s="241"/>
      <c r="S256" s="241"/>
      <c r="T256" s="242"/>
      <c r="AT256" s="243" t="s">
        <v>180</v>
      </c>
      <c r="AU256" s="243" t="s">
        <v>83</v>
      </c>
      <c r="AV256" s="14" t="s">
        <v>83</v>
      </c>
      <c r="AW256" s="14" t="s">
        <v>30</v>
      </c>
      <c r="AX256" s="14" t="s">
        <v>73</v>
      </c>
      <c r="AY256" s="243" t="s">
        <v>172</v>
      </c>
    </row>
    <row r="257" spans="1:65" s="15" customFormat="1">
      <c r="B257" s="244"/>
      <c r="C257" s="245"/>
      <c r="D257" s="224" t="s">
        <v>180</v>
      </c>
      <c r="E257" s="246" t="s">
        <v>1</v>
      </c>
      <c r="F257" s="247" t="s">
        <v>186</v>
      </c>
      <c r="G257" s="245"/>
      <c r="H257" s="248">
        <v>32</v>
      </c>
      <c r="I257" s="249"/>
      <c r="J257" s="245"/>
      <c r="K257" s="245"/>
      <c r="L257" s="250"/>
      <c r="M257" s="251"/>
      <c r="N257" s="252"/>
      <c r="O257" s="252"/>
      <c r="P257" s="252"/>
      <c r="Q257" s="252"/>
      <c r="R257" s="252"/>
      <c r="S257" s="252"/>
      <c r="T257" s="253"/>
      <c r="AT257" s="254" t="s">
        <v>180</v>
      </c>
      <c r="AU257" s="254" t="s">
        <v>83</v>
      </c>
      <c r="AV257" s="15" t="s">
        <v>179</v>
      </c>
      <c r="AW257" s="15" t="s">
        <v>30</v>
      </c>
      <c r="AX257" s="15" t="s">
        <v>81</v>
      </c>
      <c r="AY257" s="254" t="s">
        <v>172</v>
      </c>
    </row>
    <row r="258" spans="1:65" s="2" customFormat="1" ht="21.75" customHeight="1">
      <c r="A258" s="35"/>
      <c r="B258" s="36"/>
      <c r="C258" s="209" t="s">
        <v>373</v>
      </c>
      <c r="D258" s="209" t="s">
        <v>174</v>
      </c>
      <c r="E258" s="210" t="s">
        <v>1349</v>
      </c>
      <c r="F258" s="211" t="s">
        <v>1350</v>
      </c>
      <c r="G258" s="212" t="s">
        <v>195</v>
      </c>
      <c r="H258" s="213">
        <v>10</v>
      </c>
      <c r="I258" s="214"/>
      <c r="J258" s="215">
        <f>ROUND(I258*H258,2)</f>
        <v>0</v>
      </c>
      <c r="K258" s="211" t="s">
        <v>178</v>
      </c>
      <c r="L258" s="40"/>
      <c r="M258" s="216" t="s">
        <v>1</v>
      </c>
      <c r="N258" s="217" t="s">
        <v>38</v>
      </c>
      <c r="O258" s="72"/>
      <c r="P258" s="218">
        <f>O258*H258</f>
        <v>0</v>
      </c>
      <c r="Q258" s="218">
        <v>0</v>
      </c>
      <c r="R258" s="218">
        <f>Q258*H258</f>
        <v>0</v>
      </c>
      <c r="S258" s="218">
        <v>0</v>
      </c>
      <c r="T258" s="219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20" t="s">
        <v>223</v>
      </c>
      <c r="AT258" s="220" t="s">
        <v>174</v>
      </c>
      <c r="AU258" s="220" t="s">
        <v>83</v>
      </c>
      <c r="AY258" s="18" t="s">
        <v>172</v>
      </c>
      <c r="BE258" s="221">
        <f>IF(N258="základní",J258,0)</f>
        <v>0</v>
      </c>
      <c r="BF258" s="221">
        <f>IF(N258="snížená",J258,0)</f>
        <v>0</v>
      </c>
      <c r="BG258" s="221">
        <f>IF(N258="zákl. přenesená",J258,0)</f>
        <v>0</v>
      </c>
      <c r="BH258" s="221">
        <f>IF(N258="sníž. přenesená",J258,0)</f>
        <v>0</v>
      </c>
      <c r="BI258" s="221">
        <f>IF(N258="nulová",J258,0)</f>
        <v>0</v>
      </c>
      <c r="BJ258" s="18" t="s">
        <v>81</v>
      </c>
      <c r="BK258" s="221">
        <f>ROUND(I258*H258,2)</f>
        <v>0</v>
      </c>
      <c r="BL258" s="18" t="s">
        <v>223</v>
      </c>
      <c r="BM258" s="220" t="s">
        <v>437</v>
      </c>
    </row>
    <row r="259" spans="1:65" s="14" customFormat="1">
      <c r="B259" s="233"/>
      <c r="C259" s="234"/>
      <c r="D259" s="224" t="s">
        <v>180</v>
      </c>
      <c r="E259" s="235" t="s">
        <v>1</v>
      </c>
      <c r="F259" s="236" t="s">
        <v>208</v>
      </c>
      <c r="G259" s="234"/>
      <c r="H259" s="237">
        <v>10</v>
      </c>
      <c r="I259" s="238"/>
      <c r="J259" s="234"/>
      <c r="K259" s="234"/>
      <c r="L259" s="239"/>
      <c r="M259" s="240"/>
      <c r="N259" s="241"/>
      <c r="O259" s="241"/>
      <c r="P259" s="241"/>
      <c r="Q259" s="241"/>
      <c r="R259" s="241"/>
      <c r="S259" s="241"/>
      <c r="T259" s="242"/>
      <c r="AT259" s="243" t="s">
        <v>180</v>
      </c>
      <c r="AU259" s="243" t="s">
        <v>83</v>
      </c>
      <c r="AV259" s="14" t="s">
        <v>83</v>
      </c>
      <c r="AW259" s="14" t="s">
        <v>30</v>
      </c>
      <c r="AX259" s="14" t="s">
        <v>73</v>
      </c>
      <c r="AY259" s="243" t="s">
        <v>172</v>
      </c>
    </row>
    <row r="260" spans="1:65" s="15" customFormat="1">
      <c r="B260" s="244"/>
      <c r="C260" s="245"/>
      <c r="D260" s="224" t="s">
        <v>180</v>
      </c>
      <c r="E260" s="246" t="s">
        <v>1</v>
      </c>
      <c r="F260" s="247" t="s">
        <v>186</v>
      </c>
      <c r="G260" s="245"/>
      <c r="H260" s="248">
        <v>10</v>
      </c>
      <c r="I260" s="249"/>
      <c r="J260" s="245"/>
      <c r="K260" s="245"/>
      <c r="L260" s="250"/>
      <c r="M260" s="251"/>
      <c r="N260" s="252"/>
      <c r="O260" s="252"/>
      <c r="P260" s="252"/>
      <c r="Q260" s="252"/>
      <c r="R260" s="252"/>
      <c r="S260" s="252"/>
      <c r="T260" s="253"/>
      <c r="AT260" s="254" t="s">
        <v>180</v>
      </c>
      <c r="AU260" s="254" t="s">
        <v>83</v>
      </c>
      <c r="AV260" s="15" t="s">
        <v>179</v>
      </c>
      <c r="AW260" s="15" t="s">
        <v>30</v>
      </c>
      <c r="AX260" s="15" t="s">
        <v>81</v>
      </c>
      <c r="AY260" s="254" t="s">
        <v>172</v>
      </c>
    </row>
    <row r="261" spans="1:65" s="12" customFormat="1" ht="25.9" customHeight="1">
      <c r="B261" s="193"/>
      <c r="C261" s="194"/>
      <c r="D261" s="195" t="s">
        <v>72</v>
      </c>
      <c r="E261" s="196" t="s">
        <v>1351</v>
      </c>
      <c r="F261" s="196" t="s">
        <v>1352</v>
      </c>
      <c r="G261" s="194"/>
      <c r="H261" s="194"/>
      <c r="I261" s="197"/>
      <c r="J261" s="198">
        <f>BK261</f>
        <v>0</v>
      </c>
      <c r="K261" s="194"/>
      <c r="L261" s="199"/>
      <c r="M261" s="200"/>
      <c r="N261" s="201"/>
      <c r="O261" s="201"/>
      <c r="P261" s="202">
        <f>SUM(P262:P266)</f>
        <v>0</v>
      </c>
      <c r="Q261" s="201"/>
      <c r="R261" s="202">
        <f>SUM(R262:R266)</f>
        <v>0</v>
      </c>
      <c r="S261" s="201"/>
      <c r="T261" s="203">
        <f>SUM(T262:T266)</f>
        <v>0</v>
      </c>
      <c r="AR261" s="204" t="s">
        <v>179</v>
      </c>
      <c r="AT261" s="205" t="s">
        <v>72</v>
      </c>
      <c r="AU261" s="205" t="s">
        <v>73</v>
      </c>
      <c r="AY261" s="204" t="s">
        <v>172</v>
      </c>
      <c r="BK261" s="206">
        <f>SUM(BK262:BK266)</f>
        <v>0</v>
      </c>
    </row>
    <row r="262" spans="1:65" s="2" customFormat="1" ht="16.5" customHeight="1">
      <c r="A262" s="35"/>
      <c r="B262" s="36"/>
      <c r="C262" s="209" t="s">
        <v>378</v>
      </c>
      <c r="D262" s="209" t="s">
        <v>174</v>
      </c>
      <c r="E262" s="210" t="s">
        <v>1353</v>
      </c>
      <c r="F262" s="211" t="s">
        <v>1354</v>
      </c>
      <c r="G262" s="212" t="s">
        <v>1117</v>
      </c>
      <c r="H262" s="213">
        <v>24</v>
      </c>
      <c r="I262" s="214"/>
      <c r="J262" s="215">
        <f>ROUND(I262*H262,2)</f>
        <v>0</v>
      </c>
      <c r="K262" s="211" t="s">
        <v>1</v>
      </c>
      <c r="L262" s="40"/>
      <c r="M262" s="216" t="s">
        <v>1</v>
      </c>
      <c r="N262" s="217" t="s">
        <v>38</v>
      </c>
      <c r="O262" s="72"/>
      <c r="P262" s="218">
        <f>O262*H262</f>
        <v>0</v>
      </c>
      <c r="Q262" s="218">
        <v>0</v>
      </c>
      <c r="R262" s="218">
        <f>Q262*H262</f>
        <v>0</v>
      </c>
      <c r="S262" s="218">
        <v>0</v>
      </c>
      <c r="T262" s="219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20" t="s">
        <v>1355</v>
      </c>
      <c r="AT262" s="220" t="s">
        <v>174</v>
      </c>
      <c r="AU262" s="220" t="s">
        <v>81</v>
      </c>
      <c r="AY262" s="18" t="s">
        <v>172</v>
      </c>
      <c r="BE262" s="221">
        <f>IF(N262="základní",J262,0)</f>
        <v>0</v>
      </c>
      <c r="BF262" s="221">
        <f>IF(N262="snížená",J262,0)</f>
        <v>0</v>
      </c>
      <c r="BG262" s="221">
        <f>IF(N262="zákl. přenesená",J262,0)</f>
        <v>0</v>
      </c>
      <c r="BH262" s="221">
        <f>IF(N262="sníž. přenesená",J262,0)</f>
        <v>0</v>
      </c>
      <c r="BI262" s="221">
        <f>IF(N262="nulová",J262,0)</f>
        <v>0</v>
      </c>
      <c r="BJ262" s="18" t="s">
        <v>81</v>
      </c>
      <c r="BK262" s="221">
        <f>ROUND(I262*H262,2)</f>
        <v>0</v>
      </c>
      <c r="BL262" s="18" t="s">
        <v>1355</v>
      </c>
      <c r="BM262" s="220" t="s">
        <v>443</v>
      </c>
    </row>
    <row r="263" spans="1:65" s="2" customFormat="1" ht="21.75" customHeight="1">
      <c r="A263" s="35"/>
      <c r="B263" s="36"/>
      <c r="C263" s="209" t="s">
        <v>383</v>
      </c>
      <c r="D263" s="209" t="s">
        <v>174</v>
      </c>
      <c r="E263" s="210" t="s">
        <v>1356</v>
      </c>
      <c r="F263" s="211" t="s">
        <v>1357</v>
      </c>
      <c r="G263" s="212" t="s">
        <v>531</v>
      </c>
      <c r="H263" s="213">
        <v>2</v>
      </c>
      <c r="I263" s="214"/>
      <c r="J263" s="215">
        <f>ROUND(I263*H263,2)</f>
        <v>0</v>
      </c>
      <c r="K263" s="211" t="s">
        <v>1</v>
      </c>
      <c r="L263" s="40"/>
      <c r="M263" s="216" t="s">
        <v>1</v>
      </c>
      <c r="N263" s="217" t="s">
        <v>38</v>
      </c>
      <c r="O263" s="72"/>
      <c r="P263" s="218">
        <f>O263*H263</f>
        <v>0</v>
      </c>
      <c r="Q263" s="218">
        <v>0</v>
      </c>
      <c r="R263" s="218">
        <f>Q263*H263</f>
        <v>0</v>
      </c>
      <c r="S263" s="218">
        <v>0</v>
      </c>
      <c r="T263" s="219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20" t="s">
        <v>1355</v>
      </c>
      <c r="AT263" s="220" t="s">
        <v>174</v>
      </c>
      <c r="AU263" s="220" t="s">
        <v>81</v>
      </c>
      <c r="AY263" s="18" t="s">
        <v>172</v>
      </c>
      <c r="BE263" s="221">
        <f>IF(N263="základní",J263,0)</f>
        <v>0</v>
      </c>
      <c r="BF263" s="221">
        <f>IF(N263="snížená",J263,0)</f>
        <v>0</v>
      </c>
      <c r="BG263" s="221">
        <f>IF(N263="zákl. přenesená",J263,0)</f>
        <v>0</v>
      </c>
      <c r="BH263" s="221">
        <f>IF(N263="sníž. přenesená",J263,0)</f>
        <v>0</v>
      </c>
      <c r="BI263" s="221">
        <f>IF(N263="nulová",J263,0)</f>
        <v>0</v>
      </c>
      <c r="BJ263" s="18" t="s">
        <v>81</v>
      </c>
      <c r="BK263" s="221">
        <f>ROUND(I263*H263,2)</f>
        <v>0</v>
      </c>
      <c r="BL263" s="18" t="s">
        <v>1355</v>
      </c>
      <c r="BM263" s="220" t="s">
        <v>451</v>
      </c>
    </row>
    <row r="264" spans="1:65" s="2" customFormat="1" ht="16.5" customHeight="1">
      <c r="A264" s="35"/>
      <c r="B264" s="36"/>
      <c r="C264" s="209" t="s">
        <v>279</v>
      </c>
      <c r="D264" s="209" t="s">
        <v>174</v>
      </c>
      <c r="E264" s="210" t="s">
        <v>1358</v>
      </c>
      <c r="F264" s="211" t="s">
        <v>1359</v>
      </c>
      <c r="G264" s="212" t="s">
        <v>531</v>
      </c>
      <c r="H264" s="213">
        <v>2</v>
      </c>
      <c r="I264" s="214"/>
      <c r="J264" s="215">
        <f>ROUND(I264*H264,2)</f>
        <v>0</v>
      </c>
      <c r="K264" s="211" t="s">
        <v>1</v>
      </c>
      <c r="L264" s="40"/>
      <c r="M264" s="216" t="s">
        <v>1</v>
      </c>
      <c r="N264" s="217" t="s">
        <v>38</v>
      </c>
      <c r="O264" s="72"/>
      <c r="P264" s="218">
        <f>O264*H264</f>
        <v>0</v>
      </c>
      <c r="Q264" s="218">
        <v>0</v>
      </c>
      <c r="R264" s="218">
        <f>Q264*H264</f>
        <v>0</v>
      </c>
      <c r="S264" s="218">
        <v>0</v>
      </c>
      <c r="T264" s="219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20" t="s">
        <v>1355</v>
      </c>
      <c r="AT264" s="220" t="s">
        <v>174</v>
      </c>
      <c r="AU264" s="220" t="s">
        <v>81</v>
      </c>
      <c r="AY264" s="18" t="s">
        <v>172</v>
      </c>
      <c r="BE264" s="221">
        <f>IF(N264="základní",J264,0)</f>
        <v>0</v>
      </c>
      <c r="BF264" s="221">
        <f>IF(N264="snížená",J264,0)</f>
        <v>0</v>
      </c>
      <c r="BG264" s="221">
        <f>IF(N264="zákl. přenesená",J264,0)</f>
        <v>0</v>
      </c>
      <c r="BH264" s="221">
        <f>IF(N264="sníž. přenesená",J264,0)</f>
        <v>0</v>
      </c>
      <c r="BI264" s="221">
        <f>IF(N264="nulová",J264,0)</f>
        <v>0</v>
      </c>
      <c r="BJ264" s="18" t="s">
        <v>81</v>
      </c>
      <c r="BK264" s="221">
        <f>ROUND(I264*H264,2)</f>
        <v>0</v>
      </c>
      <c r="BL264" s="18" t="s">
        <v>1355</v>
      </c>
      <c r="BM264" s="220" t="s">
        <v>455</v>
      </c>
    </row>
    <row r="265" spans="1:65" s="2" customFormat="1" ht="16.5" customHeight="1">
      <c r="A265" s="35"/>
      <c r="B265" s="36"/>
      <c r="C265" s="209" t="s">
        <v>395</v>
      </c>
      <c r="D265" s="209" t="s">
        <v>174</v>
      </c>
      <c r="E265" s="210" t="s">
        <v>1360</v>
      </c>
      <c r="F265" s="211" t="s">
        <v>1361</v>
      </c>
      <c r="G265" s="212" t="s">
        <v>1073</v>
      </c>
      <c r="H265" s="213">
        <v>1</v>
      </c>
      <c r="I265" s="214"/>
      <c r="J265" s="215">
        <f>ROUND(I265*H265,2)</f>
        <v>0</v>
      </c>
      <c r="K265" s="211" t="s">
        <v>1</v>
      </c>
      <c r="L265" s="40"/>
      <c r="M265" s="216" t="s">
        <v>1</v>
      </c>
      <c r="N265" s="217" t="s">
        <v>38</v>
      </c>
      <c r="O265" s="72"/>
      <c r="P265" s="218">
        <f>O265*H265</f>
        <v>0</v>
      </c>
      <c r="Q265" s="218">
        <v>0</v>
      </c>
      <c r="R265" s="218">
        <f>Q265*H265</f>
        <v>0</v>
      </c>
      <c r="S265" s="218">
        <v>0</v>
      </c>
      <c r="T265" s="219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20" t="s">
        <v>1355</v>
      </c>
      <c r="AT265" s="220" t="s">
        <v>174</v>
      </c>
      <c r="AU265" s="220" t="s">
        <v>81</v>
      </c>
      <c r="AY265" s="18" t="s">
        <v>172</v>
      </c>
      <c r="BE265" s="221">
        <f>IF(N265="základní",J265,0)</f>
        <v>0</v>
      </c>
      <c r="BF265" s="221">
        <f>IF(N265="snížená",J265,0)</f>
        <v>0</v>
      </c>
      <c r="BG265" s="221">
        <f>IF(N265="zákl. přenesená",J265,0)</f>
        <v>0</v>
      </c>
      <c r="BH265" s="221">
        <f>IF(N265="sníž. přenesená",J265,0)</f>
        <v>0</v>
      </c>
      <c r="BI265" s="221">
        <f>IF(N265="nulová",J265,0)</f>
        <v>0</v>
      </c>
      <c r="BJ265" s="18" t="s">
        <v>81</v>
      </c>
      <c r="BK265" s="221">
        <f>ROUND(I265*H265,2)</f>
        <v>0</v>
      </c>
      <c r="BL265" s="18" t="s">
        <v>1355</v>
      </c>
      <c r="BM265" s="220" t="s">
        <v>460</v>
      </c>
    </row>
    <row r="266" spans="1:65" s="2" customFormat="1" ht="16.5" customHeight="1">
      <c r="A266" s="35"/>
      <c r="B266" s="36"/>
      <c r="C266" s="209" t="s">
        <v>284</v>
      </c>
      <c r="D266" s="209" t="s">
        <v>174</v>
      </c>
      <c r="E266" s="210" t="s">
        <v>1362</v>
      </c>
      <c r="F266" s="211" t="s">
        <v>1363</v>
      </c>
      <c r="G266" s="212" t="s">
        <v>1117</v>
      </c>
      <c r="H266" s="213">
        <v>8</v>
      </c>
      <c r="I266" s="214"/>
      <c r="J266" s="215">
        <f>ROUND(I266*H266,2)</f>
        <v>0</v>
      </c>
      <c r="K266" s="211" t="s">
        <v>1</v>
      </c>
      <c r="L266" s="40"/>
      <c r="M266" s="269" t="s">
        <v>1</v>
      </c>
      <c r="N266" s="270" t="s">
        <v>38</v>
      </c>
      <c r="O266" s="271"/>
      <c r="P266" s="272">
        <f>O266*H266</f>
        <v>0</v>
      </c>
      <c r="Q266" s="272">
        <v>0</v>
      </c>
      <c r="R266" s="272">
        <f>Q266*H266</f>
        <v>0</v>
      </c>
      <c r="S266" s="272">
        <v>0</v>
      </c>
      <c r="T266" s="273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20" t="s">
        <v>1355</v>
      </c>
      <c r="AT266" s="220" t="s">
        <v>174</v>
      </c>
      <c r="AU266" s="220" t="s">
        <v>81</v>
      </c>
      <c r="AY266" s="18" t="s">
        <v>172</v>
      </c>
      <c r="BE266" s="221">
        <f>IF(N266="základní",J266,0)</f>
        <v>0</v>
      </c>
      <c r="BF266" s="221">
        <f>IF(N266="snížená",J266,0)</f>
        <v>0</v>
      </c>
      <c r="BG266" s="221">
        <f>IF(N266="zákl. přenesená",J266,0)</f>
        <v>0</v>
      </c>
      <c r="BH266" s="221">
        <f>IF(N266="sníž. přenesená",J266,0)</f>
        <v>0</v>
      </c>
      <c r="BI266" s="221">
        <f>IF(N266="nulová",J266,0)</f>
        <v>0</v>
      </c>
      <c r="BJ266" s="18" t="s">
        <v>81</v>
      </c>
      <c r="BK266" s="221">
        <f>ROUND(I266*H266,2)</f>
        <v>0</v>
      </c>
      <c r="BL266" s="18" t="s">
        <v>1355</v>
      </c>
      <c r="BM266" s="220" t="s">
        <v>469</v>
      </c>
    </row>
    <row r="267" spans="1:65" s="2" customFormat="1" ht="6.95" customHeight="1">
      <c r="A267" s="35"/>
      <c r="B267" s="55"/>
      <c r="C267" s="56"/>
      <c r="D267" s="56"/>
      <c r="E267" s="56"/>
      <c r="F267" s="56"/>
      <c r="G267" s="56"/>
      <c r="H267" s="56"/>
      <c r="I267" s="159"/>
      <c r="J267" s="56"/>
      <c r="K267" s="56"/>
      <c r="L267" s="40"/>
      <c r="M267" s="35"/>
      <c r="O267" s="35"/>
      <c r="P267" s="35"/>
      <c r="Q267" s="35"/>
      <c r="R267" s="35"/>
      <c r="S267" s="35"/>
      <c r="T267" s="35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</row>
  </sheetData>
  <sheetProtection algorithmName="SHA-512" hashValue="baa1F1H6+zFykFgcZ/WLVBxBN4tto++38P4hmkTMHhVuM3BEG2brzSCwdTjhCAa6d02P7Kua5EELNRhWxXhGzQ==" saltValue="jRLmFyxjBNHYvLCiFXKBbXxIB5NSCuhcBuWkrvFYCI5wyw5RSz2qU37Btxnfd2WKJ8eaGiMh9OF4Zkc1CsJgaQ==" spinCount="100000" sheet="1" objects="1" scenarios="1" formatColumns="0" formatRows="0" autoFilter="0"/>
  <autoFilter ref="C123:K266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56"/>
  <sheetViews>
    <sheetView showGridLines="0" workbookViewId="0">
      <selection activeCell="E18" sqref="E18:H1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6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6"/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92</v>
      </c>
    </row>
    <row r="3" spans="1:46" s="1" customFormat="1" ht="6.95" customHeight="1">
      <c r="B3" s="117"/>
      <c r="C3" s="118"/>
      <c r="D3" s="118"/>
      <c r="E3" s="118"/>
      <c r="F3" s="118"/>
      <c r="G3" s="118"/>
      <c r="H3" s="118"/>
      <c r="I3" s="119"/>
      <c r="J3" s="118"/>
      <c r="K3" s="118"/>
      <c r="L3" s="21"/>
      <c r="AT3" s="18" t="s">
        <v>83</v>
      </c>
    </row>
    <row r="4" spans="1:46" s="1" customFormat="1" ht="24.95" customHeight="1">
      <c r="B4" s="21"/>
      <c r="D4" s="120" t="s">
        <v>118</v>
      </c>
      <c r="I4" s="116"/>
      <c r="L4" s="21"/>
      <c r="M4" s="121" t="s">
        <v>10</v>
      </c>
      <c r="AT4" s="18" t="s">
        <v>4</v>
      </c>
    </row>
    <row r="5" spans="1:46" s="1" customFormat="1" ht="6.95" customHeight="1">
      <c r="B5" s="21"/>
      <c r="I5" s="116"/>
      <c r="L5" s="21"/>
    </row>
    <row r="6" spans="1:46" s="1" customFormat="1" ht="12" customHeight="1">
      <c r="B6" s="21"/>
      <c r="D6" s="122" t="s">
        <v>16</v>
      </c>
      <c r="I6" s="116"/>
      <c r="L6" s="21"/>
    </row>
    <row r="7" spans="1:46" s="1" customFormat="1" ht="23.25" customHeight="1">
      <c r="B7" s="21"/>
      <c r="E7" s="333" t="str">
        <f>'Rekapitulace stavby'!K6</f>
        <v>Fakultní nemocnice Olomouc -  Stavební úpravy objektu U – Klinika psychiatrie</v>
      </c>
      <c r="F7" s="334"/>
      <c r="G7" s="334"/>
      <c r="H7" s="334"/>
      <c r="I7" s="116"/>
      <c r="L7" s="21"/>
    </row>
    <row r="8" spans="1:46" s="2" customFormat="1" ht="12" customHeight="1">
      <c r="A8" s="35"/>
      <c r="B8" s="40"/>
      <c r="C8" s="35"/>
      <c r="D8" s="122" t="s">
        <v>119</v>
      </c>
      <c r="E8" s="35"/>
      <c r="F8" s="35"/>
      <c r="G8" s="35"/>
      <c r="H8" s="35"/>
      <c r="I8" s="123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35" t="s">
        <v>1364</v>
      </c>
      <c r="F9" s="336"/>
      <c r="G9" s="336"/>
      <c r="H9" s="336"/>
      <c r="I9" s="123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123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22" t="s">
        <v>18</v>
      </c>
      <c r="E11" s="35"/>
      <c r="F11" s="111" t="s">
        <v>1</v>
      </c>
      <c r="G11" s="35"/>
      <c r="H11" s="35"/>
      <c r="I11" s="124" t="s">
        <v>19</v>
      </c>
      <c r="J11" s="111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22" t="s">
        <v>20</v>
      </c>
      <c r="E12" s="35"/>
      <c r="F12" s="111" t="s">
        <v>21</v>
      </c>
      <c r="G12" s="35"/>
      <c r="H12" s="35"/>
      <c r="I12" s="124" t="s">
        <v>22</v>
      </c>
      <c r="J12" s="125" t="str">
        <f>'Rekapitulace stavby'!AN8</f>
        <v>25. 3. 2020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23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2" t="s">
        <v>24</v>
      </c>
      <c r="E14" s="35"/>
      <c r="F14" s="35"/>
      <c r="G14" s="35"/>
      <c r="H14" s="35"/>
      <c r="I14" s="124" t="s">
        <v>25</v>
      </c>
      <c r="J14" s="111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tr">
        <f>IF('Rekapitulace stavby'!E11="","",'Rekapitulace stavby'!E11)</f>
        <v xml:space="preserve"> </v>
      </c>
      <c r="F15" s="35"/>
      <c r="G15" s="35"/>
      <c r="H15" s="35"/>
      <c r="I15" s="124" t="s">
        <v>26</v>
      </c>
      <c r="J15" s="111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23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22" t="s">
        <v>27</v>
      </c>
      <c r="E17" s="35"/>
      <c r="F17" s="35"/>
      <c r="G17" s="35"/>
      <c r="H17" s="35"/>
      <c r="I17" s="124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7" t="str">
        <f>'Rekapitulace stavby'!E14</f>
        <v>Vyplň údaj</v>
      </c>
      <c r="F18" s="338"/>
      <c r="G18" s="338"/>
      <c r="H18" s="338"/>
      <c r="I18" s="124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23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22" t="s">
        <v>29</v>
      </c>
      <c r="E20" s="35"/>
      <c r="F20" s="35"/>
      <c r="G20" s="35"/>
      <c r="H20" s="35"/>
      <c r="I20" s="124" t="s">
        <v>25</v>
      </c>
      <c r="J20" s="111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tr">
        <f>IF('Rekapitulace stavby'!E17="","",'Rekapitulace stavby'!E17)</f>
        <v xml:space="preserve"> </v>
      </c>
      <c r="F21" s="35"/>
      <c r="G21" s="35"/>
      <c r="H21" s="35"/>
      <c r="I21" s="124" t="s">
        <v>26</v>
      </c>
      <c r="J21" s="111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23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22" t="s">
        <v>31</v>
      </c>
      <c r="E23" s="35"/>
      <c r="F23" s="35"/>
      <c r="G23" s="35"/>
      <c r="H23" s="35"/>
      <c r="I23" s="124" t="s">
        <v>25</v>
      </c>
      <c r="J23" s="111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tr">
        <f>IF('Rekapitulace stavby'!E20="","",'Rekapitulace stavby'!E20)</f>
        <v xml:space="preserve"> </v>
      </c>
      <c r="F24" s="35"/>
      <c r="G24" s="35"/>
      <c r="H24" s="35"/>
      <c r="I24" s="124" t="s">
        <v>26</v>
      </c>
      <c r="J24" s="111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23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22" t="s">
        <v>32</v>
      </c>
      <c r="E26" s="35"/>
      <c r="F26" s="35"/>
      <c r="G26" s="35"/>
      <c r="H26" s="35"/>
      <c r="I26" s="123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6"/>
      <c r="B27" s="127"/>
      <c r="C27" s="126"/>
      <c r="D27" s="126"/>
      <c r="E27" s="339" t="s">
        <v>1</v>
      </c>
      <c r="F27" s="339"/>
      <c r="G27" s="339"/>
      <c r="H27" s="339"/>
      <c r="I27" s="128"/>
      <c r="J27" s="126"/>
      <c r="K27" s="126"/>
      <c r="L27" s="129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23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30"/>
      <c r="E29" s="130"/>
      <c r="F29" s="130"/>
      <c r="G29" s="130"/>
      <c r="H29" s="130"/>
      <c r="I29" s="131"/>
      <c r="J29" s="130"/>
      <c r="K29" s="130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32" t="s">
        <v>33</v>
      </c>
      <c r="E30" s="35"/>
      <c r="F30" s="35"/>
      <c r="G30" s="35"/>
      <c r="H30" s="35"/>
      <c r="I30" s="123"/>
      <c r="J30" s="133">
        <f>ROUND(J118,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30"/>
      <c r="E31" s="130"/>
      <c r="F31" s="130"/>
      <c r="G31" s="130"/>
      <c r="H31" s="130"/>
      <c r="I31" s="131"/>
      <c r="J31" s="130"/>
      <c r="K31" s="130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34" t="s">
        <v>35</v>
      </c>
      <c r="G32" s="35"/>
      <c r="H32" s="35"/>
      <c r="I32" s="135" t="s">
        <v>34</v>
      </c>
      <c r="J32" s="134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36" t="s">
        <v>37</v>
      </c>
      <c r="E33" s="122" t="s">
        <v>38</v>
      </c>
      <c r="F33" s="137">
        <f>ROUND((SUM(BE118:BE155)),  2)</f>
        <v>0</v>
      </c>
      <c r="G33" s="35"/>
      <c r="H33" s="35"/>
      <c r="I33" s="138">
        <v>0.21</v>
      </c>
      <c r="J33" s="137">
        <f>ROUND(((SUM(BE118:BE155))*I33),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22" t="s">
        <v>39</v>
      </c>
      <c r="F34" s="137">
        <f>ROUND((SUM(BF118:BF155)),  2)</f>
        <v>0</v>
      </c>
      <c r="G34" s="35"/>
      <c r="H34" s="35"/>
      <c r="I34" s="138">
        <v>0.15</v>
      </c>
      <c r="J34" s="137">
        <f>ROUND(((SUM(BF118:BF155))*I34),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22" t="s">
        <v>40</v>
      </c>
      <c r="F35" s="137">
        <f>ROUND((SUM(BG118:BG155)),  2)</f>
        <v>0</v>
      </c>
      <c r="G35" s="35"/>
      <c r="H35" s="35"/>
      <c r="I35" s="138">
        <v>0.21</v>
      </c>
      <c r="J35" s="137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22" t="s">
        <v>41</v>
      </c>
      <c r="F36" s="137">
        <f>ROUND((SUM(BH118:BH155)),  2)</f>
        <v>0</v>
      </c>
      <c r="G36" s="35"/>
      <c r="H36" s="35"/>
      <c r="I36" s="138">
        <v>0.15</v>
      </c>
      <c r="J36" s="137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2" t="s">
        <v>42</v>
      </c>
      <c r="F37" s="137">
        <f>ROUND((SUM(BI118:BI155)),  2)</f>
        <v>0</v>
      </c>
      <c r="G37" s="35"/>
      <c r="H37" s="35"/>
      <c r="I37" s="138">
        <v>0</v>
      </c>
      <c r="J37" s="137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23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9"/>
      <c r="D39" s="140" t="s">
        <v>43</v>
      </c>
      <c r="E39" s="141"/>
      <c r="F39" s="141"/>
      <c r="G39" s="142" t="s">
        <v>44</v>
      </c>
      <c r="H39" s="143" t="s">
        <v>45</v>
      </c>
      <c r="I39" s="144"/>
      <c r="J39" s="145">
        <f>SUM(J30:J37)</f>
        <v>0</v>
      </c>
      <c r="K39" s="146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123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I41" s="116"/>
      <c r="L41" s="21"/>
    </row>
    <row r="42" spans="1:31" s="1" customFormat="1" ht="14.45" customHeight="1">
      <c r="B42" s="21"/>
      <c r="I42" s="116"/>
      <c r="L42" s="21"/>
    </row>
    <row r="43" spans="1:31" s="1" customFormat="1" ht="14.45" customHeight="1">
      <c r="B43" s="21"/>
      <c r="I43" s="116"/>
      <c r="L43" s="21"/>
    </row>
    <row r="44" spans="1:31" s="1" customFormat="1" ht="14.45" customHeight="1">
      <c r="B44" s="21"/>
      <c r="I44" s="116"/>
      <c r="L44" s="21"/>
    </row>
    <row r="45" spans="1:31" s="1" customFormat="1" ht="14.45" customHeight="1">
      <c r="B45" s="21"/>
      <c r="I45" s="116"/>
      <c r="L45" s="21"/>
    </row>
    <row r="46" spans="1:31" s="1" customFormat="1" ht="14.45" customHeight="1">
      <c r="B46" s="21"/>
      <c r="I46" s="116"/>
      <c r="L46" s="21"/>
    </row>
    <row r="47" spans="1:31" s="1" customFormat="1" ht="14.45" customHeight="1">
      <c r="B47" s="21"/>
      <c r="I47" s="116"/>
      <c r="L47" s="21"/>
    </row>
    <row r="48" spans="1:31" s="1" customFormat="1" ht="14.45" customHeight="1">
      <c r="B48" s="21"/>
      <c r="I48" s="116"/>
      <c r="L48" s="21"/>
    </row>
    <row r="49" spans="1:31" s="1" customFormat="1" ht="14.45" customHeight="1">
      <c r="B49" s="21"/>
      <c r="I49" s="116"/>
      <c r="L49" s="21"/>
    </row>
    <row r="50" spans="1:31" s="2" customFormat="1" ht="14.45" customHeight="1">
      <c r="B50" s="52"/>
      <c r="D50" s="147" t="s">
        <v>46</v>
      </c>
      <c r="E50" s="148"/>
      <c r="F50" s="148"/>
      <c r="G50" s="147" t="s">
        <v>47</v>
      </c>
      <c r="H50" s="148"/>
      <c r="I50" s="149"/>
      <c r="J50" s="148"/>
      <c r="K50" s="148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50" t="s">
        <v>48</v>
      </c>
      <c r="E61" s="151"/>
      <c r="F61" s="152" t="s">
        <v>49</v>
      </c>
      <c r="G61" s="150" t="s">
        <v>48</v>
      </c>
      <c r="H61" s="151"/>
      <c r="I61" s="153"/>
      <c r="J61" s="154" t="s">
        <v>49</v>
      </c>
      <c r="K61" s="151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47" t="s">
        <v>50</v>
      </c>
      <c r="E65" s="155"/>
      <c r="F65" s="155"/>
      <c r="G65" s="147" t="s">
        <v>51</v>
      </c>
      <c r="H65" s="155"/>
      <c r="I65" s="156"/>
      <c r="J65" s="155"/>
      <c r="K65" s="15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50" t="s">
        <v>48</v>
      </c>
      <c r="E76" s="151"/>
      <c r="F76" s="152" t="s">
        <v>49</v>
      </c>
      <c r="G76" s="150" t="s">
        <v>48</v>
      </c>
      <c r="H76" s="151"/>
      <c r="I76" s="153"/>
      <c r="J76" s="154" t="s">
        <v>49</v>
      </c>
      <c r="K76" s="151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7"/>
      <c r="C77" s="158"/>
      <c r="D77" s="158"/>
      <c r="E77" s="158"/>
      <c r="F77" s="158"/>
      <c r="G77" s="158"/>
      <c r="H77" s="158"/>
      <c r="I77" s="159"/>
      <c r="J77" s="158"/>
      <c r="K77" s="1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60"/>
      <c r="C81" s="161"/>
      <c r="D81" s="161"/>
      <c r="E81" s="161"/>
      <c r="F81" s="161"/>
      <c r="G81" s="161"/>
      <c r="H81" s="161"/>
      <c r="I81" s="162"/>
      <c r="J81" s="161"/>
      <c r="K81" s="161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122</v>
      </c>
      <c r="D82" s="37"/>
      <c r="E82" s="37"/>
      <c r="F82" s="37"/>
      <c r="G82" s="37"/>
      <c r="H82" s="37"/>
      <c r="I82" s="123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23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23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23.25" customHeight="1">
      <c r="A85" s="35"/>
      <c r="B85" s="36"/>
      <c r="C85" s="37"/>
      <c r="D85" s="37"/>
      <c r="E85" s="331" t="str">
        <f>E7</f>
        <v>Fakultní nemocnice Olomouc -  Stavební úpravy objektu U – Klinika psychiatrie</v>
      </c>
      <c r="F85" s="332"/>
      <c r="G85" s="332"/>
      <c r="H85" s="332"/>
      <c r="I85" s="123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119</v>
      </c>
      <c r="D86" s="37"/>
      <c r="E86" s="37"/>
      <c r="F86" s="37"/>
      <c r="G86" s="37"/>
      <c r="H86" s="37"/>
      <c r="I86" s="123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24" t="str">
        <f>E9</f>
        <v>D.1.01.4c - Elektroinstalace</v>
      </c>
      <c r="F87" s="330"/>
      <c r="G87" s="330"/>
      <c r="H87" s="330"/>
      <c r="I87" s="123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23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124" t="s">
        <v>22</v>
      </c>
      <c r="J89" s="67" t="str">
        <f>IF(J12="","",J12)</f>
        <v>25. 3. 2020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23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124" t="s">
        <v>29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124" t="s">
        <v>31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23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63" t="s">
        <v>123</v>
      </c>
      <c r="D94" s="164"/>
      <c r="E94" s="164"/>
      <c r="F94" s="164"/>
      <c r="G94" s="164"/>
      <c r="H94" s="164"/>
      <c r="I94" s="165"/>
      <c r="J94" s="166" t="s">
        <v>124</v>
      </c>
      <c r="K94" s="164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23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7" t="s">
        <v>125</v>
      </c>
      <c r="D96" s="37"/>
      <c r="E96" s="37"/>
      <c r="F96" s="37"/>
      <c r="G96" s="37"/>
      <c r="H96" s="37"/>
      <c r="I96" s="123"/>
      <c r="J96" s="85">
        <f>J118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126</v>
      </c>
    </row>
    <row r="97" spans="1:31" s="9" customFormat="1" ht="24.95" customHeight="1">
      <c r="B97" s="168"/>
      <c r="C97" s="169"/>
      <c r="D97" s="170" t="s">
        <v>1365</v>
      </c>
      <c r="E97" s="171"/>
      <c r="F97" s="171"/>
      <c r="G97" s="171"/>
      <c r="H97" s="171"/>
      <c r="I97" s="172"/>
      <c r="J97" s="173">
        <f>J119</f>
        <v>0</v>
      </c>
      <c r="K97" s="169"/>
      <c r="L97" s="174"/>
    </row>
    <row r="98" spans="1:31" s="9" customFormat="1" ht="24.95" customHeight="1">
      <c r="B98" s="168"/>
      <c r="C98" s="169"/>
      <c r="D98" s="170" t="s">
        <v>1366</v>
      </c>
      <c r="E98" s="171"/>
      <c r="F98" s="171"/>
      <c r="G98" s="171"/>
      <c r="H98" s="171"/>
      <c r="I98" s="172"/>
      <c r="J98" s="173">
        <f>J140</f>
        <v>0</v>
      </c>
      <c r="K98" s="169"/>
      <c r="L98" s="174"/>
    </row>
    <row r="99" spans="1:31" s="2" customFormat="1" ht="21.75" customHeight="1">
      <c r="A99" s="35"/>
      <c r="B99" s="36"/>
      <c r="C99" s="37"/>
      <c r="D99" s="37"/>
      <c r="E99" s="37"/>
      <c r="F99" s="37"/>
      <c r="G99" s="37"/>
      <c r="H99" s="37"/>
      <c r="I99" s="123"/>
      <c r="J99" s="37"/>
      <c r="K99" s="37"/>
      <c r="L99" s="52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pans="1:31" s="2" customFormat="1" ht="6.95" customHeight="1">
      <c r="A100" s="35"/>
      <c r="B100" s="55"/>
      <c r="C100" s="56"/>
      <c r="D100" s="56"/>
      <c r="E100" s="56"/>
      <c r="F100" s="56"/>
      <c r="G100" s="56"/>
      <c r="H100" s="56"/>
      <c r="I100" s="159"/>
      <c r="J100" s="56"/>
      <c r="K100" s="56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pans="1:31" s="2" customFormat="1" ht="6.95" customHeight="1">
      <c r="A104" s="35"/>
      <c r="B104" s="57"/>
      <c r="C104" s="58"/>
      <c r="D104" s="58"/>
      <c r="E104" s="58"/>
      <c r="F104" s="58"/>
      <c r="G104" s="58"/>
      <c r="H104" s="58"/>
      <c r="I104" s="162"/>
      <c r="J104" s="58"/>
      <c r="K104" s="58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31" s="2" customFormat="1" ht="24.95" customHeight="1">
      <c r="A105" s="35"/>
      <c r="B105" s="36"/>
      <c r="C105" s="24" t="s">
        <v>157</v>
      </c>
      <c r="D105" s="37"/>
      <c r="E105" s="37"/>
      <c r="F105" s="37"/>
      <c r="G105" s="37"/>
      <c r="H105" s="37"/>
      <c r="I105" s="123"/>
      <c r="J105" s="37"/>
      <c r="K105" s="37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6.95" customHeight="1">
      <c r="A106" s="35"/>
      <c r="B106" s="36"/>
      <c r="C106" s="37"/>
      <c r="D106" s="37"/>
      <c r="E106" s="37"/>
      <c r="F106" s="37"/>
      <c r="G106" s="37"/>
      <c r="H106" s="37"/>
      <c r="I106" s="123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12" customHeight="1">
      <c r="A107" s="35"/>
      <c r="B107" s="36"/>
      <c r="C107" s="30" t="s">
        <v>16</v>
      </c>
      <c r="D107" s="37"/>
      <c r="E107" s="37"/>
      <c r="F107" s="37"/>
      <c r="G107" s="37"/>
      <c r="H107" s="37"/>
      <c r="I107" s="123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23.25" customHeight="1">
      <c r="A108" s="35"/>
      <c r="B108" s="36"/>
      <c r="C108" s="37"/>
      <c r="D108" s="37"/>
      <c r="E108" s="331" t="str">
        <f>E7</f>
        <v>Fakultní nemocnice Olomouc -  Stavební úpravy objektu U – Klinika psychiatrie</v>
      </c>
      <c r="F108" s="332"/>
      <c r="G108" s="332"/>
      <c r="H108" s="332"/>
      <c r="I108" s="123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2" customHeight="1">
      <c r="A109" s="35"/>
      <c r="B109" s="36"/>
      <c r="C109" s="30" t="s">
        <v>119</v>
      </c>
      <c r="D109" s="37"/>
      <c r="E109" s="37"/>
      <c r="F109" s="37"/>
      <c r="G109" s="37"/>
      <c r="H109" s="37"/>
      <c r="I109" s="123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6.5" customHeight="1">
      <c r="A110" s="35"/>
      <c r="B110" s="36"/>
      <c r="C110" s="37"/>
      <c r="D110" s="37"/>
      <c r="E110" s="324" t="str">
        <f>E9</f>
        <v>D.1.01.4c - Elektroinstalace</v>
      </c>
      <c r="F110" s="330"/>
      <c r="G110" s="330"/>
      <c r="H110" s="330"/>
      <c r="I110" s="123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6.95" customHeight="1">
      <c r="A111" s="35"/>
      <c r="B111" s="36"/>
      <c r="C111" s="37"/>
      <c r="D111" s="37"/>
      <c r="E111" s="37"/>
      <c r="F111" s="37"/>
      <c r="G111" s="37"/>
      <c r="H111" s="37"/>
      <c r="I111" s="123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2" customHeight="1">
      <c r="A112" s="35"/>
      <c r="B112" s="36"/>
      <c r="C112" s="30" t="s">
        <v>20</v>
      </c>
      <c r="D112" s="37"/>
      <c r="E112" s="37"/>
      <c r="F112" s="28" t="str">
        <f>F12</f>
        <v xml:space="preserve"> </v>
      </c>
      <c r="G112" s="37"/>
      <c r="H112" s="37"/>
      <c r="I112" s="124" t="s">
        <v>22</v>
      </c>
      <c r="J112" s="67" t="str">
        <f>IF(J12="","",J12)</f>
        <v>25. 3. 2020</v>
      </c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6.95" customHeight="1">
      <c r="A113" s="35"/>
      <c r="B113" s="36"/>
      <c r="C113" s="37"/>
      <c r="D113" s="37"/>
      <c r="E113" s="37"/>
      <c r="F113" s="37"/>
      <c r="G113" s="37"/>
      <c r="H113" s="37"/>
      <c r="I113" s="123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5.2" customHeight="1">
      <c r="A114" s="35"/>
      <c r="B114" s="36"/>
      <c r="C114" s="30" t="s">
        <v>24</v>
      </c>
      <c r="D114" s="37"/>
      <c r="E114" s="37"/>
      <c r="F114" s="28" t="str">
        <f>E15</f>
        <v xml:space="preserve"> </v>
      </c>
      <c r="G114" s="37"/>
      <c r="H114" s="37"/>
      <c r="I114" s="124" t="s">
        <v>29</v>
      </c>
      <c r="J114" s="33" t="str">
        <f>E21</f>
        <v xml:space="preserve"> </v>
      </c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5.2" customHeight="1">
      <c r="A115" s="35"/>
      <c r="B115" s="36"/>
      <c r="C115" s="30" t="s">
        <v>27</v>
      </c>
      <c r="D115" s="37"/>
      <c r="E115" s="37"/>
      <c r="F115" s="28" t="str">
        <f>IF(E18="","",E18)</f>
        <v>Vyplň údaj</v>
      </c>
      <c r="G115" s="37"/>
      <c r="H115" s="37"/>
      <c r="I115" s="124" t="s">
        <v>31</v>
      </c>
      <c r="J115" s="33" t="str">
        <f>E24</f>
        <v xml:space="preserve"> </v>
      </c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0.35" customHeight="1">
      <c r="A116" s="35"/>
      <c r="B116" s="36"/>
      <c r="C116" s="37"/>
      <c r="D116" s="37"/>
      <c r="E116" s="37"/>
      <c r="F116" s="37"/>
      <c r="G116" s="37"/>
      <c r="H116" s="37"/>
      <c r="I116" s="123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11" customFormat="1" ht="29.25" customHeight="1">
      <c r="A117" s="181"/>
      <c r="B117" s="182"/>
      <c r="C117" s="183" t="s">
        <v>158</v>
      </c>
      <c r="D117" s="184" t="s">
        <v>58</v>
      </c>
      <c r="E117" s="184" t="s">
        <v>54</v>
      </c>
      <c r="F117" s="184" t="s">
        <v>55</v>
      </c>
      <c r="G117" s="184" t="s">
        <v>159</v>
      </c>
      <c r="H117" s="184" t="s">
        <v>160</v>
      </c>
      <c r="I117" s="185" t="s">
        <v>161</v>
      </c>
      <c r="J117" s="184" t="s">
        <v>124</v>
      </c>
      <c r="K117" s="186" t="s">
        <v>162</v>
      </c>
      <c r="L117" s="187"/>
      <c r="M117" s="76" t="s">
        <v>1</v>
      </c>
      <c r="N117" s="77" t="s">
        <v>37</v>
      </c>
      <c r="O117" s="77" t="s">
        <v>163</v>
      </c>
      <c r="P117" s="77" t="s">
        <v>164</v>
      </c>
      <c r="Q117" s="77" t="s">
        <v>165</v>
      </c>
      <c r="R117" s="77" t="s">
        <v>166</v>
      </c>
      <c r="S117" s="77" t="s">
        <v>167</v>
      </c>
      <c r="T117" s="78" t="s">
        <v>168</v>
      </c>
      <c r="U117" s="181"/>
      <c r="V117" s="181"/>
      <c r="W117" s="181"/>
      <c r="X117" s="181"/>
      <c r="Y117" s="181"/>
      <c r="Z117" s="181"/>
      <c r="AA117" s="181"/>
      <c r="AB117" s="181"/>
      <c r="AC117" s="181"/>
      <c r="AD117" s="181"/>
      <c r="AE117" s="181"/>
    </row>
    <row r="118" spans="1:65" s="2" customFormat="1" ht="22.9" customHeight="1">
      <c r="A118" s="35"/>
      <c r="B118" s="36"/>
      <c r="C118" s="83" t="s">
        <v>169</v>
      </c>
      <c r="D118" s="37"/>
      <c r="E118" s="37"/>
      <c r="F118" s="37"/>
      <c r="G118" s="37"/>
      <c r="H118" s="37"/>
      <c r="I118" s="123"/>
      <c r="J118" s="188">
        <f>BK118</f>
        <v>0</v>
      </c>
      <c r="K118" s="37"/>
      <c r="L118" s="40"/>
      <c r="M118" s="79"/>
      <c r="N118" s="189"/>
      <c r="O118" s="80"/>
      <c r="P118" s="190">
        <f>P119+P140</f>
        <v>0</v>
      </c>
      <c r="Q118" s="80"/>
      <c r="R118" s="190">
        <f>R119+R140</f>
        <v>0</v>
      </c>
      <c r="S118" s="80"/>
      <c r="T118" s="191">
        <f>T119+T140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72</v>
      </c>
      <c r="AU118" s="18" t="s">
        <v>126</v>
      </c>
      <c r="BK118" s="192">
        <f>BK119+BK140</f>
        <v>0</v>
      </c>
    </row>
    <row r="119" spans="1:65" s="12" customFormat="1" ht="25.9" customHeight="1">
      <c r="B119" s="193"/>
      <c r="C119" s="194"/>
      <c r="D119" s="195" t="s">
        <v>72</v>
      </c>
      <c r="E119" s="196" t="s">
        <v>1202</v>
      </c>
      <c r="F119" s="196" t="s">
        <v>1367</v>
      </c>
      <c r="G119" s="194"/>
      <c r="H119" s="194"/>
      <c r="I119" s="197"/>
      <c r="J119" s="198">
        <f>BK119</f>
        <v>0</v>
      </c>
      <c r="K119" s="194"/>
      <c r="L119" s="199"/>
      <c r="M119" s="200"/>
      <c r="N119" s="201"/>
      <c r="O119" s="201"/>
      <c r="P119" s="202">
        <f>SUM(P120:P139)</f>
        <v>0</v>
      </c>
      <c r="Q119" s="201"/>
      <c r="R119" s="202">
        <f>SUM(R120:R139)</f>
        <v>0</v>
      </c>
      <c r="S119" s="201"/>
      <c r="T119" s="203">
        <f>SUM(T120:T139)</f>
        <v>0</v>
      </c>
      <c r="AR119" s="204" t="s">
        <v>81</v>
      </c>
      <c r="AT119" s="205" t="s">
        <v>72</v>
      </c>
      <c r="AU119" s="205" t="s">
        <v>73</v>
      </c>
      <c r="AY119" s="204" t="s">
        <v>172</v>
      </c>
      <c r="BK119" s="206">
        <f>SUM(BK120:BK139)</f>
        <v>0</v>
      </c>
    </row>
    <row r="120" spans="1:65" s="2" customFormat="1" ht="16.5" customHeight="1">
      <c r="A120" s="35"/>
      <c r="B120" s="36"/>
      <c r="C120" s="255" t="s">
        <v>81</v>
      </c>
      <c r="D120" s="255" t="s">
        <v>358</v>
      </c>
      <c r="E120" s="256" t="s">
        <v>1368</v>
      </c>
      <c r="F120" s="257" t="s">
        <v>1369</v>
      </c>
      <c r="G120" s="258" t="s">
        <v>1370</v>
      </c>
      <c r="H120" s="259">
        <v>1</v>
      </c>
      <c r="I120" s="260"/>
      <c r="J120" s="261">
        <f t="shared" ref="J120:J139" si="0">ROUND(I120*H120,2)</f>
        <v>0</v>
      </c>
      <c r="K120" s="257" t="s">
        <v>1</v>
      </c>
      <c r="L120" s="262"/>
      <c r="M120" s="263" t="s">
        <v>1</v>
      </c>
      <c r="N120" s="264" t="s">
        <v>38</v>
      </c>
      <c r="O120" s="72"/>
      <c r="P120" s="218">
        <f t="shared" ref="P120:P139" si="1">O120*H120</f>
        <v>0</v>
      </c>
      <c r="Q120" s="218">
        <v>0</v>
      </c>
      <c r="R120" s="218">
        <f t="shared" ref="R120:R139" si="2">Q120*H120</f>
        <v>0</v>
      </c>
      <c r="S120" s="218">
        <v>0</v>
      </c>
      <c r="T120" s="219">
        <f t="shared" ref="T120:T139" si="3"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20" t="s">
        <v>205</v>
      </c>
      <c r="AT120" s="220" t="s">
        <v>358</v>
      </c>
      <c r="AU120" s="220" t="s">
        <v>81</v>
      </c>
      <c r="AY120" s="18" t="s">
        <v>172</v>
      </c>
      <c r="BE120" s="221">
        <f t="shared" ref="BE120:BE139" si="4">IF(N120="základní",J120,0)</f>
        <v>0</v>
      </c>
      <c r="BF120" s="221">
        <f t="shared" ref="BF120:BF139" si="5">IF(N120="snížená",J120,0)</f>
        <v>0</v>
      </c>
      <c r="BG120" s="221">
        <f t="shared" ref="BG120:BG139" si="6">IF(N120="zákl. přenesená",J120,0)</f>
        <v>0</v>
      </c>
      <c r="BH120" s="221">
        <f t="shared" ref="BH120:BH139" si="7">IF(N120="sníž. přenesená",J120,0)</f>
        <v>0</v>
      </c>
      <c r="BI120" s="221">
        <f t="shared" ref="BI120:BI139" si="8">IF(N120="nulová",J120,0)</f>
        <v>0</v>
      </c>
      <c r="BJ120" s="18" t="s">
        <v>81</v>
      </c>
      <c r="BK120" s="221">
        <f t="shared" ref="BK120:BK139" si="9">ROUND(I120*H120,2)</f>
        <v>0</v>
      </c>
      <c r="BL120" s="18" t="s">
        <v>179</v>
      </c>
      <c r="BM120" s="220" t="s">
        <v>83</v>
      </c>
    </row>
    <row r="121" spans="1:65" s="2" customFormat="1" ht="16.5" customHeight="1">
      <c r="A121" s="35"/>
      <c r="B121" s="36"/>
      <c r="C121" s="255" t="s">
        <v>83</v>
      </c>
      <c r="D121" s="255" t="s">
        <v>358</v>
      </c>
      <c r="E121" s="256" t="s">
        <v>1371</v>
      </c>
      <c r="F121" s="257" t="s">
        <v>1372</v>
      </c>
      <c r="G121" s="258" t="s">
        <v>1370</v>
      </c>
      <c r="H121" s="259">
        <v>2</v>
      </c>
      <c r="I121" s="260"/>
      <c r="J121" s="261">
        <f t="shared" si="0"/>
        <v>0</v>
      </c>
      <c r="K121" s="257" t="s">
        <v>1</v>
      </c>
      <c r="L121" s="262"/>
      <c r="M121" s="263" t="s">
        <v>1</v>
      </c>
      <c r="N121" s="264" t="s">
        <v>38</v>
      </c>
      <c r="O121" s="72"/>
      <c r="P121" s="218">
        <f t="shared" si="1"/>
        <v>0</v>
      </c>
      <c r="Q121" s="218">
        <v>0</v>
      </c>
      <c r="R121" s="218">
        <f t="shared" si="2"/>
        <v>0</v>
      </c>
      <c r="S121" s="218">
        <v>0</v>
      </c>
      <c r="T121" s="219">
        <f t="shared" si="3"/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0" t="s">
        <v>205</v>
      </c>
      <c r="AT121" s="220" t="s">
        <v>358</v>
      </c>
      <c r="AU121" s="220" t="s">
        <v>81</v>
      </c>
      <c r="AY121" s="18" t="s">
        <v>172</v>
      </c>
      <c r="BE121" s="221">
        <f t="shared" si="4"/>
        <v>0</v>
      </c>
      <c r="BF121" s="221">
        <f t="shared" si="5"/>
        <v>0</v>
      </c>
      <c r="BG121" s="221">
        <f t="shared" si="6"/>
        <v>0</v>
      </c>
      <c r="BH121" s="221">
        <f t="shared" si="7"/>
        <v>0</v>
      </c>
      <c r="BI121" s="221">
        <f t="shared" si="8"/>
        <v>0</v>
      </c>
      <c r="BJ121" s="18" t="s">
        <v>81</v>
      </c>
      <c r="BK121" s="221">
        <f t="shared" si="9"/>
        <v>0</v>
      </c>
      <c r="BL121" s="18" t="s">
        <v>179</v>
      </c>
      <c r="BM121" s="220" t="s">
        <v>179</v>
      </c>
    </row>
    <row r="122" spans="1:65" s="2" customFormat="1" ht="16.5" customHeight="1">
      <c r="A122" s="35"/>
      <c r="B122" s="36"/>
      <c r="C122" s="255" t="s">
        <v>192</v>
      </c>
      <c r="D122" s="255" t="s">
        <v>358</v>
      </c>
      <c r="E122" s="256" t="s">
        <v>1373</v>
      </c>
      <c r="F122" s="257" t="s">
        <v>1374</v>
      </c>
      <c r="G122" s="258" t="s">
        <v>1370</v>
      </c>
      <c r="H122" s="259">
        <v>5</v>
      </c>
      <c r="I122" s="260"/>
      <c r="J122" s="261">
        <f t="shared" si="0"/>
        <v>0</v>
      </c>
      <c r="K122" s="257" t="s">
        <v>1</v>
      </c>
      <c r="L122" s="262"/>
      <c r="M122" s="263" t="s">
        <v>1</v>
      </c>
      <c r="N122" s="264" t="s">
        <v>38</v>
      </c>
      <c r="O122" s="72"/>
      <c r="P122" s="218">
        <f t="shared" si="1"/>
        <v>0</v>
      </c>
      <c r="Q122" s="218">
        <v>0</v>
      </c>
      <c r="R122" s="218">
        <f t="shared" si="2"/>
        <v>0</v>
      </c>
      <c r="S122" s="218">
        <v>0</v>
      </c>
      <c r="T122" s="219">
        <f t="shared" si="3"/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0" t="s">
        <v>205</v>
      </c>
      <c r="AT122" s="220" t="s">
        <v>358</v>
      </c>
      <c r="AU122" s="220" t="s">
        <v>81</v>
      </c>
      <c r="AY122" s="18" t="s">
        <v>172</v>
      </c>
      <c r="BE122" s="221">
        <f t="shared" si="4"/>
        <v>0</v>
      </c>
      <c r="BF122" s="221">
        <f t="shared" si="5"/>
        <v>0</v>
      </c>
      <c r="BG122" s="221">
        <f t="shared" si="6"/>
        <v>0</v>
      </c>
      <c r="BH122" s="221">
        <f t="shared" si="7"/>
        <v>0</v>
      </c>
      <c r="BI122" s="221">
        <f t="shared" si="8"/>
        <v>0</v>
      </c>
      <c r="BJ122" s="18" t="s">
        <v>81</v>
      </c>
      <c r="BK122" s="221">
        <f t="shared" si="9"/>
        <v>0</v>
      </c>
      <c r="BL122" s="18" t="s">
        <v>179</v>
      </c>
      <c r="BM122" s="220" t="s">
        <v>199</v>
      </c>
    </row>
    <row r="123" spans="1:65" s="2" customFormat="1" ht="16.5" customHeight="1">
      <c r="A123" s="35"/>
      <c r="B123" s="36"/>
      <c r="C123" s="255" t="s">
        <v>179</v>
      </c>
      <c r="D123" s="255" t="s">
        <v>358</v>
      </c>
      <c r="E123" s="256" t="s">
        <v>1375</v>
      </c>
      <c r="F123" s="257" t="s">
        <v>1376</v>
      </c>
      <c r="G123" s="258" t="s">
        <v>1370</v>
      </c>
      <c r="H123" s="259">
        <v>50</v>
      </c>
      <c r="I123" s="260"/>
      <c r="J123" s="261">
        <f t="shared" si="0"/>
        <v>0</v>
      </c>
      <c r="K123" s="257" t="s">
        <v>1</v>
      </c>
      <c r="L123" s="262"/>
      <c r="M123" s="263" t="s">
        <v>1</v>
      </c>
      <c r="N123" s="264" t="s">
        <v>38</v>
      </c>
      <c r="O123" s="72"/>
      <c r="P123" s="218">
        <f t="shared" si="1"/>
        <v>0</v>
      </c>
      <c r="Q123" s="218">
        <v>0</v>
      </c>
      <c r="R123" s="218">
        <f t="shared" si="2"/>
        <v>0</v>
      </c>
      <c r="S123" s="218">
        <v>0</v>
      </c>
      <c r="T123" s="219">
        <f t="shared" si="3"/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0" t="s">
        <v>205</v>
      </c>
      <c r="AT123" s="220" t="s">
        <v>358</v>
      </c>
      <c r="AU123" s="220" t="s">
        <v>81</v>
      </c>
      <c r="AY123" s="18" t="s">
        <v>172</v>
      </c>
      <c r="BE123" s="221">
        <f t="shared" si="4"/>
        <v>0</v>
      </c>
      <c r="BF123" s="221">
        <f t="shared" si="5"/>
        <v>0</v>
      </c>
      <c r="BG123" s="221">
        <f t="shared" si="6"/>
        <v>0</v>
      </c>
      <c r="BH123" s="221">
        <f t="shared" si="7"/>
        <v>0</v>
      </c>
      <c r="BI123" s="221">
        <f t="shared" si="8"/>
        <v>0</v>
      </c>
      <c r="BJ123" s="18" t="s">
        <v>81</v>
      </c>
      <c r="BK123" s="221">
        <f t="shared" si="9"/>
        <v>0</v>
      </c>
      <c r="BL123" s="18" t="s">
        <v>179</v>
      </c>
      <c r="BM123" s="220" t="s">
        <v>205</v>
      </c>
    </row>
    <row r="124" spans="1:65" s="2" customFormat="1" ht="16.5" customHeight="1">
      <c r="A124" s="35"/>
      <c r="B124" s="36"/>
      <c r="C124" s="255" t="s">
        <v>202</v>
      </c>
      <c r="D124" s="255" t="s">
        <v>358</v>
      </c>
      <c r="E124" s="256" t="s">
        <v>1377</v>
      </c>
      <c r="F124" s="257" t="s">
        <v>1378</v>
      </c>
      <c r="G124" s="258" t="s">
        <v>1370</v>
      </c>
      <c r="H124" s="259">
        <v>7</v>
      </c>
      <c r="I124" s="260"/>
      <c r="J124" s="261">
        <f t="shared" si="0"/>
        <v>0</v>
      </c>
      <c r="K124" s="257" t="s">
        <v>1</v>
      </c>
      <c r="L124" s="262"/>
      <c r="M124" s="263" t="s">
        <v>1</v>
      </c>
      <c r="N124" s="264" t="s">
        <v>38</v>
      </c>
      <c r="O124" s="72"/>
      <c r="P124" s="218">
        <f t="shared" si="1"/>
        <v>0</v>
      </c>
      <c r="Q124" s="218">
        <v>0</v>
      </c>
      <c r="R124" s="218">
        <f t="shared" si="2"/>
        <v>0</v>
      </c>
      <c r="S124" s="218">
        <v>0</v>
      </c>
      <c r="T124" s="219">
        <f t="shared" si="3"/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0" t="s">
        <v>205</v>
      </c>
      <c r="AT124" s="220" t="s">
        <v>358</v>
      </c>
      <c r="AU124" s="220" t="s">
        <v>81</v>
      </c>
      <c r="AY124" s="18" t="s">
        <v>172</v>
      </c>
      <c r="BE124" s="221">
        <f t="shared" si="4"/>
        <v>0</v>
      </c>
      <c r="BF124" s="221">
        <f t="shared" si="5"/>
        <v>0</v>
      </c>
      <c r="BG124" s="221">
        <f t="shared" si="6"/>
        <v>0</v>
      </c>
      <c r="BH124" s="221">
        <f t="shared" si="7"/>
        <v>0</v>
      </c>
      <c r="BI124" s="221">
        <f t="shared" si="8"/>
        <v>0</v>
      </c>
      <c r="BJ124" s="18" t="s">
        <v>81</v>
      </c>
      <c r="BK124" s="221">
        <f t="shared" si="9"/>
        <v>0</v>
      </c>
      <c r="BL124" s="18" t="s">
        <v>179</v>
      </c>
      <c r="BM124" s="220" t="s">
        <v>208</v>
      </c>
    </row>
    <row r="125" spans="1:65" s="2" customFormat="1" ht="16.5" customHeight="1">
      <c r="A125" s="35"/>
      <c r="B125" s="36"/>
      <c r="C125" s="255" t="s">
        <v>199</v>
      </c>
      <c r="D125" s="255" t="s">
        <v>358</v>
      </c>
      <c r="E125" s="256" t="s">
        <v>1379</v>
      </c>
      <c r="F125" s="257" t="s">
        <v>1380</v>
      </c>
      <c r="G125" s="258" t="s">
        <v>1370</v>
      </c>
      <c r="H125" s="259">
        <v>18</v>
      </c>
      <c r="I125" s="260"/>
      <c r="J125" s="261">
        <f t="shared" si="0"/>
        <v>0</v>
      </c>
      <c r="K125" s="257" t="s">
        <v>1</v>
      </c>
      <c r="L125" s="262"/>
      <c r="M125" s="263" t="s">
        <v>1</v>
      </c>
      <c r="N125" s="264" t="s">
        <v>38</v>
      </c>
      <c r="O125" s="72"/>
      <c r="P125" s="218">
        <f t="shared" si="1"/>
        <v>0</v>
      </c>
      <c r="Q125" s="218">
        <v>0</v>
      </c>
      <c r="R125" s="218">
        <f t="shared" si="2"/>
        <v>0</v>
      </c>
      <c r="S125" s="218">
        <v>0</v>
      </c>
      <c r="T125" s="219">
        <f t="shared" si="3"/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0" t="s">
        <v>205</v>
      </c>
      <c r="AT125" s="220" t="s">
        <v>358</v>
      </c>
      <c r="AU125" s="220" t="s">
        <v>81</v>
      </c>
      <c r="AY125" s="18" t="s">
        <v>172</v>
      </c>
      <c r="BE125" s="221">
        <f t="shared" si="4"/>
        <v>0</v>
      </c>
      <c r="BF125" s="221">
        <f t="shared" si="5"/>
        <v>0</v>
      </c>
      <c r="BG125" s="221">
        <f t="shared" si="6"/>
        <v>0</v>
      </c>
      <c r="BH125" s="221">
        <f t="shared" si="7"/>
        <v>0</v>
      </c>
      <c r="BI125" s="221">
        <f t="shared" si="8"/>
        <v>0</v>
      </c>
      <c r="BJ125" s="18" t="s">
        <v>81</v>
      </c>
      <c r="BK125" s="221">
        <f t="shared" si="9"/>
        <v>0</v>
      </c>
      <c r="BL125" s="18" t="s">
        <v>179</v>
      </c>
      <c r="BM125" s="220" t="s">
        <v>212</v>
      </c>
    </row>
    <row r="126" spans="1:65" s="2" customFormat="1" ht="16.5" customHeight="1">
      <c r="A126" s="35"/>
      <c r="B126" s="36"/>
      <c r="C126" s="255" t="s">
        <v>209</v>
      </c>
      <c r="D126" s="255" t="s">
        <v>358</v>
      </c>
      <c r="E126" s="256" t="s">
        <v>1381</v>
      </c>
      <c r="F126" s="257" t="s">
        <v>1382</v>
      </c>
      <c r="G126" s="258" t="s">
        <v>245</v>
      </c>
      <c r="H126" s="259">
        <v>0.1</v>
      </c>
      <c r="I126" s="260"/>
      <c r="J126" s="261">
        <f t="shared" si="0"/>
        <v>0</v>
      </c>
      <c r="K126" s="257" t="s">
        <v>1</v>
      </c>
      <c r="L126" s="262"/>
      <c r="M126" s="263" t="s">
        <v>1</v>
      </c>
      <c r="N126" s="264" t="s">
        <v>38</v>
      </c>
      <c r="O126" s="72"/>
      <c r="P126" s="218">
        <f t="shared" si="1"/>
        <v>0</v>
      </c>
      <c r="Q126" s="218">
        <v>0</v>
      </c>
      <c r="R126" s="218">
        <f t="shared" si="2"/>
        <v>0</v>
      </c>
      <c r="S126" s="218">
        <v>0</v>
      </c>
      <c r="T126" s="219">
        <f t="shared" si="3"/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0" t="s">
        <v>205</v>
      </c>
      <c r="AT126" s="220" t="s">
        <v>358</v>
      </c>
      <c r="AU126" s="220" t="s">
        <v>81</v>
      </c>
      <c r="AY126" s="18" t="s">
        <v>172</v>
      </c>
      <c r="BE126" s="221">
        <f t="shared" si="4"/>
        <v>0</v>
      </c>
      <c r="BF126" s="221">
        <f t="shared" si="5"/>
        <v>0</v>
      </c>
      <c r="BG126" s="221">
        <f t="shared" si="6"/>
        <v>0</v>
      </c>
      <c r="BH126" s="221">
        <f t="shared" si="7"/>
        <v>0</v>
      </c>
      <c r="BI126" s="221">
        <f t="shared" si="8"/>
        <v>0</v>
      </c>
      <c r="BJ126" s="18" t="s">
        <v>81</v>
      </c>
      <c r="BK126" s="221">
        <f t="shared" si="9"/>
        <v>0</v>
      </c>
      <c r="BL126" s="18" t="s">
        <v>179</v>
      </c>
      <c r="BM126" s="220" t="s">
        <v>215</v>
      </c>
    </row>
    <row r="127" spans="1:65" s="2" customFormat="1" ht="16.5" customHeight="1">
      <c r="A127" s="35"/>
      <c r="B127" s="36"/>
      <c r="C127" s="255" t="s">
        <v>205</v>
      </c>
      <c r="D127" s="255" t="s">
        <v>358</v>
      </c>
      <c r="E127" s="256" t="s">
        <v>1383</v>
      </c>
      <c r="F127" s="257" t="s">
        <v>1384</v>
      </c>
      <c r="G127" s="258" t="s">
        <v>1370</v>
      </c>
      <c r="H127" s="259">
        <v>2</v>
      </c>
      <c r="I127" s="260"/>
      <c r="J127" s="261">
        <f t="shared" si="0"/>
        <v>0</v>
      </c>
      <c r="K127" s="257" t="s">
        <v>1</v>
      </c>
      <c r="L127" s="262"/>
      <c r="M127" s="263" t="s">
        <v>1</v>
      </c>
      <c r="N127" s="264" t="s">
        <v>38</v>
      </c>
      <c r="O127" s="72"/>
      <c r="P127" s="218">
        <f t="shared" si="1"/>
        <v>0</v>
      </c>
      <c r="Q127" s="218">
        <v>0</v>
      </c>
      <c r="R127" s="218">
        <f t="shared" si="2"/>
        <v>0</v>
      </c>
      <c r="S127" s="218">
        <v>0</v>
      </c>
      <c r="T127" s="219">
        <f t="shared" si="3"/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0" t="s">
        <v>205</v>
      </c>
      <c r="AT127" s="220" t="s">
        <v>358</v>
      </c>
      <c r="AU127" s="220" t="s">
        <v>81</v>
      </c>
      <c r="AY127" s="18" t="s">
        <v>172</v>
      </c>
      <c r="BE127" s="221">
        <f t="shared" si="4"/>
        <v>0</v>
      </c>
      <c r="BF127" s="221">
        <f t="shared" si="5"/>
        <v>0</v>
      </c>
      <c r="BG127" s="221">
        <f t="shared" si="6"/>
        <v>0</v>
      </c>
      <c r="BH127" s="221">
        <f t="shared" si="7"/>
        <v>0</v>
      </c>
      <c r="BI127" s="221">
        <f t="shared" si="8"/>
        <v>0</v>
      </c>
      <c r="BJ127" s="18" t="s">
        <v>81</v>
      </c>
      <c r="BK127" s="221">
        <f t="shared" si="9"/>
        <v>0</v>
      </c>
      <c r="BL127" s="18" t="s">
        <v>179</v>
      </c>
      <c r="BM127" s="220" t="s">
        <v>223</v>
      </c>
    </row>
    <row r="128" spans="1:65" s="2" customFormat="1" ht="16.5" customHeight="1">
      <c r="A128" s="35"/>
      <c r="B128" s="36"/>
      <c r="C128" s="255" t="s">
        <v>216</v>
      </c>
      <c r="D128" s="255" t="s">
        <v>358</v>
      </c>
      <c r="E128" s="256" t="s">
        <v>1385</v>
      </c>
      <c r="F128" s="257" t="s">
        <v>1386</v>
      </c>
      <c r="G128" s="258" t="s">
        <v>1370</v>
      </c>
      <c r="H128" s="259">
        <v>2</v>
      </c>
      <c r="I128" s="260"/>
      <c r="J128" s="261">
        <f t="shared" si="0"/>
        <v>0</v>
      </c>
      <c r="K128" s="257" t="s">
        <v>1</v>
      </c>
      <c r="L128" s="262"/>
      <c r="M128" s="263" t="s">
        <v>1</v>
      </c>
      <c r="N128" s="264" t="s">
        <v>38</v>
      </c>
      <c r="O128" s="72"/>
      <c r="P128" s="218">
        <f t="shared" si="1"/>
        <v>0</v>
      </c>
      <c r="Q128" s="218">
        <v>0</v>
      </c>
      <c r="R128" s="218">
        <f t="shared" si="2"/>
        <v>0</v>
      </c>
      <c r="S128" s="218">
        <v>0</v>
      </c>
      <c r="T128" s="219">
        <f t="shared" si="3"/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0" t="s">
        <v>205</v>
      </c>
      <c r="AT128" s="220" t="s">
        <v>358</v>
      </c>
      <c r="AU128" s="220" t="s">
        <v>81</v>
      </c>
      <c r="AY128" s="18" t="s">
        <v>172</v>
      </c>
      <c r="BE128" s="221">
        <f t="shared" si="4"/>
        <v>0</v>
      </c>
      <c r="BF128" s="221">
        <f t="shared" si="5"/>
        <v>0</v>
      </c>
      <c r="BG128" s="221">
        <f t="shared" si="6"/>
        <v>0</v>
      </c>
      <c r="BH128" s="221">
        <f t="shared" si="7"/>
        <v>0</v>
      </c>
      <c r="BI128" s="221">
        <f t="shared" si="8"/>
        <v>0</v>
      </c>
      <c r="BJ128" s="18" t="s">
        <v>81</v>
      </c>
      <c r="BK128" s="221">
        <f t="shared" si="9"/>
        <v>0</v>
      </c>
      <c r="BL128" s="18" t="s">
        <v>179</v>
      </c>
      <c r="BM128" s="220" t="s">
        <v>229</v>
      </c>
    </row>
    <row r="129" spans="1:65" s="2" customFormat="1" ht="16.5" customHeight="1">
      <c r="A129" s="35"/>
      <c r="B129" s="36"/>
      <c r="C129" s="255" t="s">
        <v>208</v>
      </c>
      <c r="D129" s="255" t="s">
        <v>358</v>
      </c>
      <c r="E129" s="256" t="s">
        <v>1387</v>
      </c>
      <c r="F129" s="257" t="s">
        <v>1388</v>
      </c>
      <c r="G129" s="258" t="s">
        <v>1370</v>
      </c>
      <c r="H129" s="259">
        <v>4</v>
      </c>
      <c r="I129" s="260"/>
      <c r="J129" s="261">
        <f t="shared" si="0"/>
        <v>0</v>
      </c>
      <c r="K129" s="257" t="s">
        <v>1</v>
      </c>
      <c r="L129" s="262"/>
      <c r="M129" s="263" t="s">
        <v>1</v>
      </c>
      <c r="N129" s="264" t="s">
        <v>38</v>
      </c>
      <c r="O129" s="72"/>
      <c r="P129" s="218">
        <f t="shared" si="1"/>
        <v>0</v>
      </c>
      <c r="Q129" s="218">
        <v>0</v>
      </c>
      <c r="R129" s="218">
        <f t="shared" si="2"/>
        <v>0</v>
      </c>
      <c r="S129" s="218">
        <v>0</v>
      </c>
      <c r="T129" s="219">
        <f t="shared" si="3"/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0" t="s">
        <v>205</v>
      </c>
      <c r="AT129" s="220" t="s">
        <v>358</v>
      </c>
      <c r="AU129" s="220" t="s">
        <v>81</v>
      </c>
      <c r="AY129" s="18" t="s">
        <v>172</v>
      </c>
      <c r="BE129" s="221">
        <f t="shared" si="4"/>
        <v>0</v>
      </c>
      <c r="BF129" s="221">
        <f t="shared" si="5"/>
        <v>0</v>
      </c>
      <c r="BG129" s="221">
        <f t="shared" si="6"/>
        <v>0</v>
      </c>
      <c r="BH129" s="221">
        <f t="shared" si="7"/>
        <v>0</v>
      </c>
      <c r="BI129" s="221">
        <f t="shared" si="8"/>
        <v>0</v>
      </c>
      <c r="BJ129" s="18" t="s">
        <v>81</v>
      </c>
      <c r="BK129" s="221">
        <f t="shared" si="9"/>
        <v>0</v>
      </c>
      <c r="BL129" s="18" t="s">
        <v>179</v>
      </c>
      <c r="BM129" s="220" t="s">
        <v>234</v>
      </c>
    </row>
    <row r="130" spans="1:65" s="2" customFormat="1" ht="16.5" customHeight="1">
      <c r="A130" s="35"/>
      <c r="B130" s="36"/>
      <c r="C130" s="255" t="s">
        <v>226</v>
      </c>
      <c r="D130" s="255" t="s">
        <v>358</v>
      </c>
      <c r="E130" s="256" t="s">
        <v>1389</v>
      </c>
      <c r="F130" s="257" t="s">
        <v>1390</v>
      </c>
      <c r="G130" s="258" t="s">
        <v>1370</v>
      </c>
      <c r="H130" s="259">
        <v>4</v>
      </c>
      <c r="I130" s="260"/>
      <c r="J130" s="261">
        <f t="shared" si="0"/>
        <v>0</v>
      </c>
      <c r="K130" s="257" t="s">
        <v>1</v>
      </c>
      <c r="L130" s="262"/>
      <c r="M130" s="263" t="s">
        <v>1</v>
      </c>
      <c r="N130" s="264" t="s">
        <v>38</v>
      </c>
      <c r="O130" s="72"/>
      <c r="P130" s="218">
        <f t="shared" si="1"/>
        <v>0</v>
      </c>
      <c r="Q130" s="218">
        <v>0</v>
      </c>
      <c r="R130" s="218">
        <f t="shared" si="2"/>
        <v>0</v>
      </c>
      <c r="S130" s="218">
        <v>0</v>
      </c>
      <c r="T130" s="219">
        <f t="shared" si="3"/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0" t="s">
        <v>205</v>
      </c>
      <c r="AT130" s="220" t="s">
        <v>358</v>
      </c>
      <c r="AU130" s="220" t="s">
        <v>81</v>
      </c>
      <c r="AY130" s="18" t="s">
        <v>172</v>
      </c>
      <c r="BE130" s="221">
        <f t="shared" si="4"/>
        <v>0</v>
      </c>
      <c r="BF130" s="221">
        <f t="shared" si="5"/>
        <v>0</v>
      </c>
      <c r="BG130" s="221">
        <f t="shared" si="6"/>
        <v>0</v>
      </c>
      <c r="BH130" s="221">
        <f t="shared" si="7"/>
        <v>0</v>
      </c>
      <c r="BI130" s="221">
        <f t="shared" si="8"/>
        <v>0</v>
      </c>
      <c r="BJ130" s="18" t="s">
        <v>81</v>
      </c>
      <c r="BK130" s="221">
        <f t="shared" si="9"/>
        <v>0</v>
      </c>
      <c r="BL130" s="18" t="s">
        <v>179</v>
      </c>
      <c r="BM130" s="220" t="s">
        <v>241</v>
      </c>
    </row>
    <row r="131" spans="1:65" s="2" customFormat="1" ht="16.5" customHeight="1">
      <c r="A131" s="35"/>
      <c r="B131" s="36"/>
      <c r="C131" s="255" t="s">
        <v>212</v>
      </c>
      <c r="D131" s="255" t="s">
        <v>358</v>
      </c>
      <c r="E131" s="256" t="s">
        <v>1391</v>
      </c>
      <c r="F131" s="257" t="s">
        <v>1392</v>
      </c>
      <c r="G131" s="258" t="s">
        <v>1370</v>
      </c>
      <c r="H131" s="259">
        <v>6</v>
      </c>
      <c r="I131" s="260"/>
      <c r="J131" s="261">
        <f t="shared" si="0"/>
        <v>0</v>
      </c>
      <c r="K131" s="257" t="s">
        <v>1</v>
      </c>
      <c r="L131" s="262"/>
      <c r="M131" s="263" t="s">
        <v>1</v>
      </c>
      <c r="N131" s="264" t="s">
        <v>38</v>
      </c>
      <c r="O131" s="72"/>
      <c r="P131" s="218">
        <f t="shared" si="1"/>
        <v>0</v>
      </c>
      <c r="Q131" s="218">
        <v>0</v>
      </c>
      <c r="R131" s="218">
        <f t="shared" si="2"/>
        <v>0</v>
      </c>
      <c r="S131" s="218">
        <v>0</v>
      </c>
      <c r="T131" s="219">
        <f t="shared" si="3"/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0" t="s">
        <v>205</v>
      </c>
      <c r="AT131" s="220" t="s">
        <v>358</v>
      </c>
      <c r="AU131" s="220" t="s">
        <v>81</v>
      </c>
      <c r="AY131" s="18" t="s">
        <v>172</v>
      </c>
      <c r="BE131" s="221">
        <f t="shared" si="4"/>
        <v>0</v>
      </c>
      <c r="BF131" s="221">
        <f t="shared" si="5"/>
        <v>0</v>
      </c>
      <c r="BG131" s="221">
        <f t="shared" si="6"/>
        <v>0</v>
      </c>
      <c r="BH131" s="221">
        <f t="shared" si="7"/>
        <v>0</v>
      </c>
      <c r="BI131" s="221">
        <f t="shared" si="8"/>
        <v>0</v>
      </c>
      <c r="BJ131" s="18" t="s">
        <v>81</v>
      </c>
      <c r="BK131" s="221">
        <f t="shared" si="9"/>
        <v>0</v>
      </c>
      <c r="BL131" s="18" t="s">
        <v>179</v>
      </c>
      <c r="BM131" s="220" t="s">
        <v>249</v>
      </c>
    </row>
    <row r="132" spans="1:65" s="2" customFormat="1" ht="16.5" customHeight="1">
      <c r="A132" s="35"/>
      <c r="B132" s="36"/>
      <c r="C132" s="255" t="s">
        <v>238</v>
      </c>
      <c r="D132" s="255" t="s">
        <v>358</v>
      </c>
      <c r="E132" s="256" t="s">
        <v>1393</v>
      </c>
      <c r="F132" s="257" t="s">
        <v>1394</v>
      </c>
      <c r="G132" s="258" t="s">
        <v>1370</v>
      </c>
      <c r="H132" s="259">
        <v>3</v>
      </c>
      <c r="I132" s="260"/>
      <c r="J132" s="261">
        <f t="shared" si="0"/>
        <v>0</v>
      </c>
      <c r="K132" s="257" t="s">
        <v>1</v>
      </c>
      <c r="L132" s="262"/>
      <c r="M132" s="263" t="s">
        <v>1</v>
      </c>
      <c r="N132" s="264" t="s">
        <v>38</v>
      </c>
      <c r="O132" s="72"/>
      <c r="P132" s="218">
        <f t="shared" si="1"/>
        <v>0</v>
      </c>
      <c r="Q132" s="218">
        <v>0</v>
      </c>
      <c r="R132" s="218">
        <f t="shared" si="2"/>
        <v>0</v>
      </c>
      <c r="S132" s="218">
        <v>0</v>
      </c>
      <c r="T132" s="219">
        <f t="shared" si="3"/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0" t="s">
        <v>205</v>
      </c>
      <c r="AT132" s="220" t="s">
        <v>358</v>
      </c>
      <c r="AU132" s="220" t="s">
        <v>81</v>
      </c>
      <c r="AY132" s="18" t="s">
        <v>172</v>
      </c>
      <c r="BE132" s="221">
        <f t="shared" si="4"/>
        <v>0</v>
      </c>
      <c r="BF132" s="221">
        <f t="shared" si="5"/>
        <v>0</v>
      </c>
      <c r="BG132" s="221">
        <f t="shared" si="6"/>
        <v>0</v>
      </c>
      <c r="BH132" s="221">
        <f t="shared" si="7"/>
        <v>0</v>
      </c>
      <c r="BI132" s="221">
        <f t="shared" si="8"/>
        <v>0</v>
      </c>
      <c r="BJ132" s="18" t="s">
        <v>81</v>
      </c>
      <c r="BK132" s="221">
        <f t="shared" si="9"/>
        <v>0</v>
      </c>
      <c r="BL132" s="18" t="s">
        <v>179</v>
      </c>
      <c r="BM132" s="220" t="s">
        <v>246</v>
      </c>
    </row>
    <row r="133" spans="1:65" s="2" customFormat="1" ht="16.5" customHeight="1">
      <c r="A133" s="35"/>
      <c r="B133" s="36"/>
      <c r="C133" s="255" t="s">
        <v>215</v>
      </c>
      <c r="D133" s="255" t="s">
        <v>358</v>
      </c>
      <c r="E133" s="256" t="s">
        <v>1395</v>
      </c>
      <c r="F133" s="257" t="s">
        <v>1396</v>
      </c>
      <c r="G133" s="258" t="s">
        <v>1370</v>
      </c>
      <c r="H133" s="259">
        <v>4</v>
      </c>
      <c r="I133" s="260"/>
      <c r="J133" s="261">
        <f t="shared" si="0"/>
        <v>0</v>
      </c>
      <c r="K133" s="257" t="s">
        <v>1</v>
      </c>
      <c r="L133" s="262"/>
      <c r="M133" s="263" t="s">
        <v>1</v>
      </c>
      <c r="N133" s="264" t="s">
        <v>38</v>
      </c>
      <c r="O133" s="72"/>
      <c r="P133" s="218">
        <f t="shared" si="1"/>
        <v>0</v>
      </c>
      <c r="Q133" s="218">
        <v>0</v>
      </c>
      <c r="R133" s="218">
        <f t="shared" si="2"/>
        <v>0</v>
      </c>
      <c r="S133" s="218">
        <v>0</v>
      </c>
      <c r="T133" s="219">
        <f t="shared" si="3"/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0" t="s">
        <v>205</v>
      </c>
      <c r="AT133" s="220" t="s">
        <v>358</v>
      </c>
      <c r="AU133" s="220" t="s">
        <v>81</v>
      </c>
      <c r="AY133" s="18" t="s">
        <v>172</v>
      </c>
      <c r="BE133" s="221">
        <f t="shared" si="4"/>
        <v>0</v>
      </c>
      <c r="BF133" s="221">
        <f t="shared" si="5"/>
        <v>0</v>
      </c>
      <c r="BG133" s="221">
        <f t="shared" si="6"/>
        <v>0</v>
      </c>
      <c r="BH133" s="221">
        <f t="shared" si="7"/>
        <v>0</v>
      </c>
      <c r="BI133" s="221">
        <f t="shared" si="8"/>
        <v>0</v>
      </c>
      <c r="BJ133" s="18" t="s">
        <v>81</v>
      </c>
      <c r="BK133" s="221">
        <f t="shared" si="9"/>
        <v>0</v>
      </c>
      <c r="BL133" s="18" t="s">
        <v>179</v>
      </c>
      <c r="BM133" s="220" t="s">
        <v>255</v>
      </c>
    </row>
    <row r="134" spans="1:65" s="2" customFormat="1" ht="16.5" customHeight="1">
      <c r="A134" s="35"/>
      <c r="B134" s="36"/>
      <c r="C134" s="255" t="s">
        <v>8</v>
      </c>
      <c r="D134" s="255" t="s">
        <v>358</v>
      </c>
      <c r="E134" s="256" t="s">
        <v>1397</v>
      </c>
      <c r="F134" s="257" t="s">
        <v>1398</v>
      </c>
      <c r="G134" s="258" t="s">
        <v>1370</v>
      </c>
      <c r="H134" s="259">
        <v>2</v>
      </c>
      <c r="I134" s="260"/>
      <c r="J134" s="261">
        <f t="shared" si="0"/>
        <v>0</v>
      </c>
      <c r="K134" s="257" t="s">
        <v>1</v>
      </c>
      <c r="L134" s="262"/>
      <c r="M134" s="263" t="s">
        <v>1</v>
      </c>
      <c r="N134" s="264" t="s">
        <v>38</v>
      </c>
      <c r="O134" s="72"/>
      <c r="P134" s="218">
        <f t="shared" si="1"/>
        <v>0</v>
      </c>
      <c r="Q134" s="218">
        <v>0</v>
      </c>
      <c r="R134" s="218">
        <f t="shared" si="2"/>
        <v>0</v>
      </c>
      <c r="S134" s="218">
        <v>0</v>
      </c>
      <c r="T134" s="219">
        <f t="shared" si="3"/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0" t="s">
        <v>205</v>
      </c>
      <c r="AT134" s="220" t="s">
        <v>358</v>
      </c>
      <c r="AU134" s="220" t="s">
        <v>81</v>
      </c>
      <c r="AY134" s="18" t="s">
        <v>172</v>
      </c>
      <c r="BE134" s="221">
        <f t="shared" si="4"/>
        <v>0</v>
      </c>
      <c r="BF134" s="221">
        <f t="shared" si="5"/>
        <v>0</v>
      </c>
      <c r="BG134" s="221">
        <f t="shared" si="6"/>
        <v>0</v>
      </c>
      <c r="BH134" s="221">
        <f t="shared" si="7"/>
        <v>0</v>
      </c>
      <c r="BI134" s="221">
        <f t="shared" si="8"/>
        <v>0</v>
      </c>
      <c r="BJ134" s="18" t="s">
        <v>81</v>
      </c>
      <c r="BK134" s="221">
        <f t="shared" si="9"/>
        <v>0</v>
      </c>
      <c r="BL134" s="18" t="s">
        <v>179</v>
      </c>
      <c r="BM134" s="220" t="s">
        <v>260</v>
      </c>
    </row>
    <row r="135" spans="1:65" s="2" customFormat="1" ht="16.5" customHeight="1">
      <c r="A135" s="35"/>
      <c r="B135" s="36"/>
      <c r="C135" s="255" t="s">
        <v>223</v>
      </c>
      <c r="D135" s="255" t="s">
        <v>358</v>
      </c>
      <c r="E135" s="256" t="s">
        <v>1399</v>
      </c>
      <c r="F135" s="257" t="s">
        <v>1400</v>
      </c>
      <c r="G135" s="258" t="s">
        <v>1370</v>
      </c>
      <c r="H135" s="259">
        <v>1</v>
      </c>
      <c r="I135" s="260"/>
      <c r="J135" s="261">
        <f t="shared" si="0"/>
        <v>0</v>
      </c>
      <c r="K135" s="257" t="s">
        <v>1</v>
      </c>
      <c r="L135" s="262"/>
      <c r="M135" s="263" t="s">
        <v>1</v>
      </c>
      <c r="N135" s="264" t="s">
        <v>38</v>
      </c>
      <c r="O135" s="72"/>
      <c r="P135" s="218">
        <f t="shared" si="1"/>
        <v>0</v>
      </c>
      <c r="Q135" s="218">
        <v>0</v>
      </c>
      <c r="R135" s="218">
        <f t="shared" si="2"/>
        <v>0</v>
      </c>
      <c r="S135" s="218">
        <v>0</v>
      </c>
      <c r="T135" s="219">
        <f t="shared" si="3"/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0" t="s">
        <v>205</v>
      </c>
      <c r="AT135" s="220" t="s">
        <v>358</v>
      </c>
      <c r="AU135" s="220" t="s">
        <v>81</v>
      </c>
      <c r="AY135" s="18" t="s">
        <v>172</v>
      </c>
      <c r="BE135" s="221">
        <f t="shared" si="4"/>
        <v>0</v>
      </c>
      <c r="BF135" s="221">
        <f t="shared" si="5"/>
        <v>0</v>
      </c>
      <c r="BG135" s="221">
        <f t="shared" si="6"/>
        <v>0</v>
      </c>
      <c r="BH135" s="221">
        <f t="shared" si="7"/>
        <v>0</v>
      </c>
      <c r="BI135" s="221">
        <f t="shared" si="8"/>
        <v>0</v>
      </c>
      <c r="BJ135" s="18" t="s">
        <v>81</v>
      </c>
      <c r="BK135" s="221">
        <f t="shared" si="9"/>
        <v>0</v>
      </c>
      <c r="BL135" s="18" t="s">
        <v>179</v>
      </c>
      <c r="BM135" s="220" t="s">
        <v>264</v>
      </c>
    </row>
    <row r="136" spans="1:65" s="2" customFormat="1" ht="16.5" customHeight="1">
      <c r="A136" s="35"/>
      <c r="B136" s="36"/>
      <c r="C136" s="255" t="s">
        <v>257</v>
      </c>
      <c r="D136" s="255" t="s">
        <v>358</v>
      </c>
      <c r="E136" s="256" t="s">
        <v>1401</v>
      </c>
      <c r="F136" s="257" t="s">
        <v>1402</v>
      </c>
      <c r="G136" s="258" t="s">
        <v>1370</v>
      </c>
      <c r="H136" s="259">
        <v>2</v>
      </c>
      <c r="I136" s="260"/>
      <c r="J136" s="261">
        <f t="shared" si="0"/>
        <v>0</v>
      </c>
      <c r="K136" s="257" t="s">
        <v>1</v>
      </c>
      <c r="L136" s="262"/>
      <c r="M136" s="263" t="s">
        <v>1</v>
      </c>
      <c r="N136" s="264" t="s">
        <v>38</v>
      </c>
      <c r="O136" s="72"/>
      <c r="P136" s="218">
        <f t="shared" si="1"/>
        <v>0</v>
      </c>
      <c r="Q136" s="218">
        <v>0</v>
      </c>
      <c r="R136" s="218">
        <f t="shared" si="2"/>
        <v>0</v>
      </c>
      <c r="S136" s="218">
        <v>0</v>
      </c>
      <c r="T136" s="219">
        <f t="shared" si="3"/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0" t="s">
        <v>205</v>
      </c>
      <c r="AT136" s="220" t="s">
        <v>358</v>
      </c>
      <c r="AU136" s="220" t="s">
        <v>81</v>
      </c>
      <c r="AY136" s="18" t="s">
        <v>172</v>
      </c>
      <c r="BE136" s="221">
        <f t="shared" si="4"/>
        <v>0</v>
      </c>
      <c r="BF136" s="221">
        <f t="shared" si="5"/>
        <v>0</v>
      </c>
      <c r="BG136" s="221">
        <f t="shared" si="6"/>
        <v>0</v>
      </c>
      <c r="BH136" s="221">
        <f t="shared" si="7"/>
        <v>0</v>
      </c>
      <c r="BI136" s="221">
        <f t="shared" si="8"/>
        <v>0</v>
      </c>
      <c r="BJ136" s="18" t="s">
        <v>81</v>
      </c>
      <c r="BK136" s="221">
        <f t="shared" si="9"/>
        <v>0</v>
      </c>
      <c r="BL136" s="18" t="s">
        <v>179</v>
      </c>
      <c r="BM136" s="220" t="s">
        <v>1403</v>
      </c>
    </row>
    <row r="137" spans="1:65" s="2" customFormat="1" ht="16.5" customHeight="1">
      <c r="A137" s="35"/>
      <c r="B137" s="36"/>
      <c r="C137" s="255" t="s">
        <v>229</v>
      </c>
      <c r="D137" s="255" t="s">
        <v>358</v>
      </c>
      <c r="E137" s="256" t="s">
        <v>1404</v>
      </c>
      <c r="F137" s="257" t="s">
        <v>1405</v>
      </c>
      <c r="G137" s="258" t="s">
        <v>1370</v>
      </c>
      <c r="H137" s="259">
        <v>1</v>
      </c>
      <c r="I137" s="260"/>
      <c r="J137" s="261">
        <f t="shared" si="0"/>
        <v>0</v>
      </c>
      <c r="K137" s="257" t="s">
        <v>1</v>
      </c>
      <c r="L137" s="262"/>
      <c r="M137" s="263" t="s">
        <v>1</v>
      </c>
      <c r="N137" s="264" t="s">
        <v>38</v>
      </c>
      <c r="O137" s="72"/>
      <c r="P137" s="218">
        <f t="shared" si="1"/>
        <v>0</v>
      </c>
      <c r="Q137" s="218">
        <v>0</v>
      </c>
      <c r="R137" s="218">
        <f t="shared" si="2"/>
        <v>0</v>
      </c>
      <c r="S137" s="218">
        <v>0</v>
      </c>
      <c r="T137" s="219">
        <f t="shared" si="3"/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0" t="s">
        <v>205</v>
      </c>
      <c r="AT137" s="220" t="s">
        <v>358</v>
      </c>
      <c r="AU137" s="220" t="s">
        <v>81</v>
      </c>
      <c r="AY137" s="18" t="s">
        <v>172</v>
      </c>
      <c r="BE137" s="221">
        <f t="shared" si="4"/>
        <v>0</v>
      </c>
      <c r="BF137" s="221">
        <f t="shared" si="5"/>
        <v>0</v>
      </c>
      <c r="BG137" s="221">
        <f t="shared" si="6"/>
        <v>0</v>
      </c>
      <c r="BH137" s="221">
        <f t="shared" si="7"/>
        <v>0</v>
      </c>
      <c r="BI137" s="221">
        <f t="shared" si="8"/>
        <v>0</v>
      </c>
      <c r="BJ137" s="18" t="s">
        <v>81</v>
      </c>
      <c r="BK137" s="221">
        <f t="shared" si="9"/>
        <v>0</v>
      </c>
      <c r="BL137" s="18" t="s">
        <v>179</v>
      </c>
      <c r="BM137" s="220" t="s">
        <v>268</v>
      </c>
    </row>
    <row r="138" spans="1:65" s="2" customFormat="1" ht="16.5" customHeight="1">
      <c r="A138" s="35"/>
      <c r="B138" s="36"/>
      <c r="C138" s="255" t="s">
        <v>265</v>
      </c>
      <c r="D138" s="255" t="s">
        <v>358</v>
      </c>
      <c r="E138" s="256" t="s">
        <v>1406</v>
      </c>
      <c r="F138" s="257" t="s">
        <v>1407</v>
      </c>
      <c r="G138" s="258" t="s">
        <v>1370</v>
      </c>
      <c r="H138" s="259">
        <v>1</v>
      </c>
      <c r="I138" s="260"/>
      <c r="J138" s="261">
        <f t="shared" si="0"/>
        <v>0</v>
      </c>
      <c r="K138" s="257" t="s">
        <v>1</v>
      </c>
      <c r="L138" s="262"/>
      <c r="M138" s="263" t="s">
        <v>1</v>
      </c>
      <c r="N138" s="264" t="s">
        <v>38</v>
      </c>
      <c r="O138" s="72"/>
      <c r="P138" s="218">
        <f t="shared" si="1"/>
        <v>0</v>
      </c>
      <c r="Q138" s="218">
        <v>0</v>
      </c>
      <c r="R138" s="218">
        <f t="shared" si="2"/>
        <v>0</v>
      </c>
      <c r="S138" s="218">
        <v>0</v>
      </c>
      <c r="T138" s="219">
        <f t="shared" si="3"/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0" t="s">
        <v>205</v>
      </c>
      <c r="AT138" s="220" t="s">
        <v>358</v>
      </c>
      <c r="AU138" s="220" t="s">
        <v>81</v>
      </c>
      <c r="AY138" s="18" t="s">
        <v>172</v>
      </c>
      <c r="BE138" s="221">
        <f t="shared" si="4"/>
        <v>0</v>
      </c>
      <c r="BF138" s="221">
        <f t="shared" si="5"/>
        <v>0</v>
      </c>
      <c r="BG138" s="221">
        <f t="shared" si="6"/>
        <v>0</v>
      </c>
      <c r="BH138" s="221">
        <f t="shared" si="7"/>
        <v>0</v>
      </c>
      <c r="BI138" s="221">
        <f t="shared" si="8"/>
        <v>0</v>
      </c>
      <c r="BJ138" s="18" t="s">
        <v>81</v>
      </c>
      <c r="BK138" s="221">
        <f t="shared" si="9"/>
        <v>0</v>
      </c>
      <c r="BL138" s="18" t="s">
        <v>179</v>
      </c>
      <c r="BM138" s="220" t="s">
        <v>273</v>
      </c>
    </row>
    <row r="139" spans="1:65" s="2" customFormat="1" ht="16.5" customHeight="1">
      <c r="A139" s="35"/>
      <c r="B139" s="36"/>
      <c r="C139" s="255" t="s">
        <v>234</v>
      </c>
      <c r="D139" s="255" t="s">
        <v>358</v>
      </c>
      <c r="E139" s="256" t="s">
        <v>1408</v>
      </c>
      <c r="F139" s="257" t="s">
        <v>1409</v>
      </c>
      <c r="G139" s="258" t="s">
        <v>1370</v>
      </c>
      <c r="H139" s="259">
        <v>2</v>
      </c>
      <c r="I139" s="260"/>
      <c r="J139" s="261">
        <f t="shared" si="0"/>
        <v>0</v>
      </c>
      <c r="K139" s="257" t="s">
        <v>1</v>
      </c>
      <c r="L139" s="262"/>
      <c r="M139" s="263" t="s">
        <v>1</v>
      </c>
      <c r="N139" s="264" t="s">
        <v>38</v>
      </c>
      <c r="O139" s="72"/>
      <c r="P139" s="218">
        <f t="shared" si="1"/>
        <v>0</v>
      </c>
      <c r="Q139" s="218">
        <v>0</v>
      </c>
      <c r="R139" s="218">
        <f t="shared" si="2"/>
        <v>0</v>
      </c>
      <c r="S139" s="218">
        <v>0</v>
      </c>
      <c r="T139" s="219">
        <f t="shared" si="3"/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0" t="s">
        <v>205</v>
      </c>
      <c r="AT139" s="220" t="s">
        <v>358</v>
      </c>
      <c r="AU139" s="220" t="s">
        <v>81</v>
      </c>
      <c r="AY139" s="18" t="s">
        <v>172</v>
      </c>
      <c r="BE139" s="221">
        <f t="shared" si="4"/>
        <v>0</v>
      </c>
      <c r="BF139" s="221">
        <f t="shared" si="5"/>
        <v>0</v>
      </c>
      <c r="BG139" s="221">
        <f t="shared" si="6"/>
        <v>0</v>
      </c>
      <c r="BH139" s="221">
        <f t="shared" si="7"/>
        <v>0</v>
      </c>
      <c r="BI139" s="221">
        <f t="shared" si="8"/>
        <v>0</v>
      </c>
      <c r="BJ139" s="18" t="s">
        <v>81</v>
      </c>
      <c r="BK139" s="221">
        <f t="shared" si="9"/>
        <v>0</v>
      </c>
      <c r="BL139" s="18" t="s">
        <v>179</v>
      </c>
      <c r="BM139" s="220" t="s">
        <v>357</v>
      </c>
    </row>
    <row r="140" spans="1:65" s="12" customFormat="1" ht="25.9" customHeight="1">
      <c r="B140" s="193"/>
      <c r="C140" s="194"/>
      <c r="D140" s="195" t="s">
        <v>72</v>
      </c>
      <c r="E140" s="196" t="s">
        <v>1410</v>
      </c>
      <c r="F140" s="196" t="s">
        <v>1411</v>
      </c>
      <c r="G140" s="194"/>
      <c r="H140" s="194"/>
      <c r="I140" s="197"/>
      <c r="J140" s="198">
        <f>BK140</f>
        <v>0</v>
      </c>
      <c r="K140" s="194"/>
      <c r="L140" s="199"/>
      <c r="M140" s="200"/>
      <c r="N140" s="201"/>
      <c r="O140" s="201"/>
      <c r="P140" s="202">
        <f>SUM(P141:P155)</f>
        <v>0</v>
      </c>
      <c r="Q140" s="201"/>
      <c r="R140" s="202">
        <f>SUM(R141:R155)</f>
        <v>0</v>
      </c>
      <c r="S140" s="201"/>
      <c r="T140" s="203">
        <f>SUM(T141:T155)</f>
        <v>0</v>
      </c>
      <c r="AR140" s="204" t="s">
        <v>81</v>
      </c>
      <c r="AT140" s="205" t="s">
        <v>72</v>
      </c>
      <c r="AU140" s="205" t="s">
        <v>73</v>
      </c>
      <c r="AY140" s="204" t="s">
        <v>172</v>
      </c>
      <c r="BK140" s="206">
        <f>SUM(BK141:BK155)</f>
        <v>0</v>
      </c>
    </row>
    <row r="141" spans="1:65" s="2" customFormat="1" ht="16.5" customHeight="1">
      <c r="A141" s="35"/>
      <c r="B141" s="36"/>
      <c r="C141" s="255" t="s">
        <v>7</v>
      </c>
      <c r="D141" s="255" t="s">
        <v>358</v>
      </c>
      <c r="E141" s="256" t="s">
        <v>1412</v>
      </c>
      <c r="F141" s="257" t="s">
        <v>1413</v>
      </c>
      <c r="G141" s="258" t="s">
        <v>195</v>
      </c>
      <c r="H141" s="259">
        <v>77</v>
      </c>
      <c r="I141" s="260"/>
      <c r="J141" s="261">
        <f t="shared" ref="J141:J155" si="10">ROUND(I141*H141,2)</f>
        <v>0</v>
      </c>
      <c r="K141" s="257" t="s">
        <v>1</v>
      </c>
      <c r="L141" s="262"/>
      <c r="M141" s="263" t="s">
        <v>1</v>
      </c>
      <c r="N141" s="264" t="s">
        <v>38</v>
      </c>
      <c r="O141" s="72"/>
      <c r="P141" s="218">
        <f t="shared" ref="P141:P155" si="11">O141*H141</f>
        <v>0</v>
      </c>
      <c r="Q141" s="218">
        <v>0</v>
      </c>
      <c r="R141" s="218">
        <f t="shared" ref="R141:R155" si="12">Q141*H141</f>
        <v>0</v>
      </c>
      <c r="S141" s="218">
        <v>0</v>
      </c>
      <c r="T141" s="219">
        <f t="shared" ref="T141:T155" si="13"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0" t="s">
        <v>205</v>
      </c>
      <c r="AT141" s="220" t="s">
        <v>358</v>
      </c>
      <c r="AU141" s="220" t="s">
        <v>81</v>
      </c>
      <c r="AY141" s="18" t="s">
        <v>172</v>
      </c>
      <c r="BE141" s="221">
        <f t="shared" ref="BE141:BE155" si="14">IF(N141="základní",J141,0)</f>
        <v>0</v>
      </c>
      <c r="BF141" s="221">
        <f t="shared" ref="BF141:BF155" si="15">IF(N141="snížená",J141,0)</f>
        <v>0</v>
      </c>
      <c r="BG141" s="221">
        <f t="shared" ref="BG141:BG155" si="16">IF(N141="zákl. přenesená",J141,0)</f>
        <v>0</v>
      </c>
      <c r="BH141" s="221">
        <f t="shared" ref="BH141:BH155" si="17">IF(N141="sníž. přenesená",J141,0)</f>
        <v>0</v>
      </c>
      <c r="BI141" s="221">
        <f t="shared" ref="BI141:BI155" si="18">IF(N141="nulová",J141,0)</f>
        <v>0</v>
      </c>
      <c r="BJ141" s="18" t="s">
        <v>81</v>
      </c>
      <c r="BK141" s="221">
        <f t="shared" ref="BK141:BK155" si="19">ROUND(I141*H141,2)</f>
        <v>0</v>
      </c>
      <c r="BL141" s="18" t="s">
        <v>179</v>
      </c>
      <c r="BM141" s="220" t="s">
        <v>368</v>
      </c>
    </row>
    <row r="142" spans="1:65" s="2" customFormat="1" ht="16.5" customHeight="1">
      <c r="A142" s="35"/>
      <c r="B142" s="36"/>
      <c r="C142" s="255" t="s">
        <v>241</v>
      </c>
      <c r="D142" s="255" t="s">
        <v>358</v>
      </c>
      <c r="E142" s="256" t="s">
        <v>1414</v>
      </c>
      <c r="F142" s="257" t="s">
        <v>1415</v>
      </c>
      <c r="G142" s="258" t="s">
        <v>195</v>
      </c>
      <c r="H142" s="259">
        <v>217</v>
      </c>
      <c r="I142" s="260"/>
      <c r="J142" s="261">
        <f t="shared" si="10"/>
        <v>0</v>
      </c>
      <c r="K142" s="257" t="s">
        <v>1</v>
      </c>
      <c r="L142" s="262"/>
      <c r="M142" s="263" t="s">
        <v>1</v>
      </c>
      <c r="N142" s="264" t="s">
        <v>38</v>
      </c>
      <c r="O142" s="72"/>
      <c r="P142" s="218">
        <f t="shared" si="11"/>
        <v>0</v>
      </c>
      <c r="Q142" s="218">
        <v>0</v>
      </c>
      <c r="R142" s="218">
        <f t="shared" si="12"/>
        <v>0</v>
      </c>
      <c r="S142" s="218">
        <v>0</v>
      </c>
      <c r="T142" s="219">
        <f t="shared" si="13"/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0" t="s">
        <v>205</v>
      </c>
      <c r="AT142" s="220" t="s">
        <v>358</v>
      </c>
      <c r="AU142" s="220" t="s">
        <v>81</v>
      </c>
      <c r="AY142" s="18" t="s">
        <v>172</v>
      </c>
      <c r="BE142" s="221">
        <f t="shared" si="14"/>
        <v>0</v>
      </c>
      <c r="BF142" s="221">
        <f t="shared" si="15"/>
        <v>0</v>
      </c>
      <c r="BG142" s="221">
        <f t="shared" si="16"/>
        <v>0</v>
      </c>
      <c r="BH142" s="221">
        <f t="shared" si="17"/>
        <v>0</v>
      </c>
      <c r="BI142" s="221">
        <f t="shared" si="18"/>
        <v>0</v>
      </c>
      <c r="BJ142" s="18" t="s">
        <v>81</v>
      </c>
      <c r="BK142" s="221">
        <f t="shared" si="19"/>
        <v>0</v>
      </c>
      <c r="BL142" s="18" t="s">
        <v>179</v>
      </c>
      <c r="BM142" s="220" t="s">
        <v>378</v>
      </c>
    </row>
    <row r="143" spans="1:65" s="2" customFormat="1" ht="16.5" customHeight="1">
      <c r="A143" s="35"/>
      <c r="B143" s="36"/>
      <c r="C143" s="255" t="s">
        <v>286</v>
      </c>
      <c r="D143" s="255" t="s">
        <v>358</v>
      </c>
      <c r="E143" s="256" t="s">
        <v>1416</v>
      </c>
      <c r="F143" s="257" t="s">
        <v>1417</v>
      </c>
      <c r="G143" s="258" t="s">
        <v>195</v>
      </c>
      <c r="H143" s="259">
        <v>31</v>
      </c>
      <c r="I143" s="260"/>
      <c r="J143" s="261">
        <f t="shared" si="10"/>
        <v>0</v>
      </c>
      <c r="K143" s="257" t="s">
        <v>1</v>
      </c>
      <c r="L143" s="262"/>
      <c r="M143" s="263" t="s">
        <v>1</v>
      </c>
      <c r="N143" s="264" t="s">
        <v>38</v>
      </c>
      <c r="O143" s="72"/>
      <c r="P143" s="218">
        <f t="shared" si="11"/>
        <v>0</v>
      </c>
      <c r="Q143" s="218">
        <v>0</v>
      </c>
      <c r="R143" s="218">
        <f t="shared" si="12"/>
        <v>0</v>
      </c>
      <c r="S143" s="218">
        <v>0</v>
      </c>
      <c r="T143" s="219">
        <f t="shared" si="13"/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0" t="s">
        <v>205</v>
      </c>
      <c r="AT143" s="220" t="s">
        <v>358</v>
      </c>
      <c r="AU143" s="220" t="s">
        <v>81</v>
      </c>
      <c r="AY143" s="18" t="s">
        <v>172</v>
      </c>
      <c r="BE143" s="221">
        <f t="shared" si="14"/>
        <v>0</v>
      </c>
      <c r="BF143" s="221">
        <f t="shared" si="15"/>
        <v>0</v>
      </c>
      <c r="BG143" s="221">
        <f t="shared" si="16"/>
        <v>0</v>
      </c>
      <c r="BH143" s="221">
        <f t="shared" si="17"/>
        <v>0</v>
      </c>
      <c r="BI143" s="221">
        <f t="shared" si="18"/>
        <v>0</v>
      </c>
      <c r="BJ143" s="18" t="s">
        <v>81</v>
      </c>
      <c r="BK143" s="221">
        <f t="shared" si="19"/>
        <v>0</v>
      </c>
      <c r="BL143" s="18" t="s">
        <v>179</v>
      </c>
      <c r="BM143" s="220" t="s">
        <v>279</v>
      </c>
    </row>
    <row r="144" spans="1:65" s="2" customFormat="1" ht="16.5" customHeight="1">
      <c r="A144" s="35"/>
      <c r="B144" s="36"/>
      <c r="C144" s="255" t="s">
        <v>249</v>
      </c>
      <c r="D144" s="255" t="s">
        <v>358</v>
      </c>
      <c r="E144" s="256" t="s">
        <v>1418</v>
      </c>
      <c r="F144" s="257" t="s">
        <v>1419</v>
      </c>
      <c r="G144" s="258" t="s">
        <v>195</v>
      </c>
      <c r="H144" s="259">
        <v>40</v>
      </c>
      <c r="I144" s="260"/>
      <c r="J144" s="261">
        <f t="shared" si="10"/>
        <v>0</v>
      </c>
      <c r="K144" s="257" t="s">
        <v>1</v>
      </c>
      <c r="L144" s="262"/>
      <c r="M144" s="263" t="s">
        <v>1</v>
      </c>
      <c r="N144" s="264" t="s">
        <v>38</v>
      </c>
      <c r="O144" s="72"/>
      <c r="P144" s="218">
        <f t="shared" si="11"/>
        <v>0</v>
      </c>
      <c r="Q144" s="218">
        <v>0</v>
      </c>
      <c r="R144" s="218">
        <f t="shared" si="12"/>
        <v>0</v>
      </c>
      <c r="S144" s="218">
        <v>0</v>
      </c>
      <c r="T144" s="219">
        <f t="shared" si="13"/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0" t="s">
        <v>205</v>
      </c>
      <c r="AT144" s="220" t="s">
        <v>358</v>
      </c>
      <c r="AU144" s="220" t="s">
        <v>81</v>
      </c>
      <c r="AY144" s="18" t="s">
        <v>172</v>
      </c>
      <c r="BE144" s="221">
        <f t="shared" si="14"/>
        <v>0</v>
      </c>
      <c r="BF144" s="221">
        <f t="shared" si="15"/>
        <v>0</v>
      </c>
      <c r="BG144" s="221">
        <f t="shared" si="16"/>
        <v>0</v>
      </c>
      <c r="BH144" s="221">
        <f t="shared" si="17"/>
        <v>0</v>
      </c>
      <c r="BI144" s="221">
        <f t="shared" si="18"/>
        <v>0</v>
      </c>
      <c r="BJ144" s="18" t="s">
        <v>81</v>
      </c>
      <c r="BK144" s="221">
        <f t="shared" si="19"/>
        <v>0</v>
      </c>
      <c r="BL144" s="18" t="s">
        <v>179</v>
      </c>
      <c r="BM144" s="220" t="s">
        <v>284</v>
      </c>
    </row>
    <row r="145" spans="1:65" s="2" customFormat="1" ht="16.5" customHeight="1">
      <c r="A145" s="35"/>
      <c r="B145" s="36"/>
      <c r="C145" s="255" t="s">
        <v>294</v>
      </c>
      <c r="D145" s="255" t="s">
        <v>358</v>
      </c>
      <c r="E145" s="256" t="s">
        <v>1420</v>
      </c>
      <c r="F145" s="257" t="s">
        <v>1421</v>
      </c>
      <c r="G145" s="258" t="s">
        <v>195</v>
      </c>
      <c r="H145" s="259">
        <v>3</v>
      </c>
      <c r="I145" s="260"/>
      <c r="J145" s="261">
        <f t="shared" si="10"/>
        <v>0</v>
      </c>
      <c r="K145" s="257" t="s">
        <v>1</v>
      </c>
      <c r="L145" s="262"/>
      <c r="M145" s="263" t="s">
        <v>1</v>
      </c>
      <c r="N145" s="264" t="s">
        <v>38</v>
      </c>
      <c r="O145" s="72"/>
      <c r="P145" s="218">
        <f t="shared" si="11"/>
        <v>0</v>
      </c>
      <c r="Q145" s="218">
        <v>0</v>
      </c>
      <c r="R145" s="218">
        <f t="shared" si="12"/>
        <v>0</v>
      </c>
      <c r="S145" s="218">
        <v>0</v>
      </c>
      <c r="T145" s="219">
        <f t="shared" si="13"/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0" t="s">
        <v>205</v>
      </c>
      <c r="AT145" s="220" t="s">
        <v>358</v>
      </c>
      <c r="AU145" s="220" t="s">
        <v>81</v>
      </c>
      <c r="AY145" s="18" t="s">
        <v>172</v>
      </c>
      <c r="BE145" s="221">
        <f t="shared" si="14"/>
        <v>0</v>
      </c>
      <c r="BF145" s="221">
        <f t="shared" si="15"/>
        <v>0</v>
      </c>
      <c r="BG145" s="221">
        <f t="shared" si="16"/>
        <v>0</v>
      </c>
      <c r="BH145" s="221">
        <f t="shared" si="17"/>
        <v>0</v>
      </c>
      <c r="BI145" s="221">
        <f t="shared" si="18"/>
        <v>0</v>
      </c>
      <c r="BJ145" s="18" t="s">
        <v>81</v>
      </c>
      <c r="BK145" s="221">
        <f t="shared" si="19"/>
        <v>0</v>
      </c>
      <c r="BL145" s="18" t="s">
        <v>179</v>
      </c>
      <c r="BM145" s="220" t="s">
        <v>289</v>
      </c>
    </row>
    <row r="146" spans="1:65" s="2" customFormat="1" ht="16.5" customHeight="1">
      <c r="A146" s="35"/>
      <c r="B146" s="36"/>
      <c r="C146" s="255" t="s">
        <v>246</v>
      </c>
      <c r="D146" s="255" t="s">
        <v>358</v>
      </c>
      <c r="E146" s="256" t="s">
        <v>1422</v>
      </c>
      <c r="F146" s="257" t="s">
        <v>1423</v>
      </c>
      <c r="G146" s="258" t="s">
        <v>195</v>
      </c>
      <c r="H146" s="259">
        <v>8</v>
      </c>
      <c r="I146" s="260"/>
      <c r="J146" s="261">
        <f t="shared" si="10"/>
        <v>0</v>
      </c>
      <c r="K146" s="257" t="s">
        <v>1</v>
      </c>
      <c r="L146" s="262"/>
      <c r="M146" s="263" t="s">
        <v>1</v>
      </c>
      <c r="N146" s="264" t="s">
        <v>38</v>
      </c>
      <c r="O146" s="72"/>
      <c r="P146" s="218">
        <f t="shared" si="11"/>
        <v>0</v>
      </c>
      <c r="Q146" s="218">
        <v>0</v>
      </c>
      <c r="R146" s="218">
        <f t="shared" si="12"/>
        <v>0</v>
      </c>
      <c r="S146" s="218">
        <v>0</v>
      </c>
      <c r="T146" s="219">
        <f t="shared" si="13"/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0" t="s">
        <v>205</v>
      </c>
      <c r="AT146" s="220" t="s">
        <v>358</v>
      </c>
      <c r="AU146" s="220" t="s">
        <v>81</v>
      </c>
      <c r="AY146" s="18" t="s">
        <v>172</v>
      </c>
      <c r="BE146" s="221">
        <f t="shared" si="14"/>
        <v>0</v>
      </c>
      <c r="BF146" s="221">
        <f t="shared" si="15"/>
        <v>0</v>
      </c>
      <c r="BG146" s="221">
        <f t="shared" si="16"/>
        <v>0</v>
      </c>
      <c r="BH146" s="221">
        <f t="shared" si="17"/>
        <v>0</v>
      </c>
      <c r="BI146" s="221">
        <f t="shared" si="18"/>
        <v>0</v>
      </c>
      <c r="BJ146" s="18" t="s">
        <v>81</v>
      </c>
      <c r="BK146" s="221">
        <f t="shared" si="19"/>
        <v>0</v>
      </c>
      <c r="BL146" s="18" t="s">
        <v>179</v>
      </c>
      <c r="BM146" s="220" t="s">
        <v>293</v>
      </c>
    </row>
    <row r="147" spans="1:65" s="2" customFormat="1" ht="16.5" customHeight="1">
      <c r="A147" s="35"/>
      <c r="B147" s="36"/>
      <c r="C147" s="209" t="s">
        <v>302</v>
      </c>
      <c r="D147" s="209" t="s">
        <v>174</v>
      </c>
      <c r="E147" s="210" t="s">
        <v>1424</v>
      </c>
      <c r="F147" s="211" t="s">
        <v>1425</v>
      </c>
      <c r="G147" s="212" t="s">
        <v>1077</v>
      </c>
      <c r="H147" s="213">
        <v>4</v>
      </c>
      <c r="I147" s="214"/>
      <c r="J147" s="215">
        <f t="shared" si="10"/>
        <v>0</v>
      </c>
      <c r="K147" s="211" t="s">
        <v>1</v>
      </c>
      <c r="L147" s="40"/>
      <c r="M147" s="216" t="s">
        <v>1</v>
      </c>
      <c r="N147" s="217" t="s">
        <v>38</v>
      </c>
      <c r="O147" s="72"/>
      <c r="P147" s="218">
        <f t="shared" si="11"/>
        <v>0</v>
      </c>
      <c r="Q147" s="218">
        <v>0</v>
      </c>
      <c r="R147" s="218">
        <f t="shared" si="12"/>
        <v>0</v>
      </c>
      <c r="S147" s="218">
        <v>0</v>
      </c>
      <c r="T147" s="219">
        <f t="shared" si="13"/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0" t="s">
        <v>179</v>
      </c>
      <c r="AT147" s="220" t="s">
        <v>174</v>
      </c>
      <c r="AU147" s="220" t="s">
        <v>81</v>
      </c>
      <c r="AY147" s="18" t="s">
        <v>172</v>
      </c>
      <c r="BE147" s="221">
        <f t="shared" si="14"/>
        <v>0</v>
      </c>
      <c r="BF147" s="221">
        <f t="shared" si="15"/>
        <v>0</v>
      </c>
      <c r="BG147" s="221">
        <f t="shared" si="16"/>
        <v>0</v>
      </c>
      <c r="BH147" s="221">
        <f t="shared" si="17"/>
        <v>0</v>
      </c>
      <c r="BI147" s="221">
        <f t="shared" si="18"/>
        <v>0</v>
      </c>
      <c r="BJ147" s="18" t="s">
        <v>81</v>
      </c>
      <c r="BK147" s="221">
        <f t="shared" si="19"/>
        <v>0</v>
      </c>
      <c r="BL147" s="18" t="s">
        <v>179</v>
      </c>
      <c r="BM147" s="220" t="s">
        <v>297</v>
      </c>
    </row>
    <row r="148" spans="1:65" s="2" customFormat="1" ht="16.5" customHeight="1">
      <c r="A148" s="35"/>
      <c r="B148" s="36"/>
      <c r="C148" s="255" t="s">
        <v>255</v>
      </c>
      <c r="D148" s="255" t="s">
        <v>358</v>
      </c>
      <c r="E148" s="256" t="s">
        <v>1426</v>
      </c>
      <c r="F148" s="257" t="s">
        <v>1427</v>
      </c>
      <c r="G148" s="258" t="s">
        <v>887</v>
      </c>
      <c r="H148" s="259">
        <v>1</v>
      </c>
      <c r="I148" s="260"/>
      <c r="J148" s="261">
        <f t="shared" si="10"/>
        <v>0</v>
      </c>
      <c r="K148" s="257" t="s">
        <v>1</v>
      </c>
      <c r="L148" s="262"/>
      <c r="M148" s="263" t="s">
        <v>1</v>
      </c>
      <c r="N148" s="264" t="s">
        <v>38</v>
      </c>
      <c r="O148" s="72"/>
      <c r="P148" s="218">
        <f t="shared" si="11"/>
        <v>0</v>
      </c>
      <c r="Q148" s="218">
        <v>0</v>
      </c>
      <c r="R148" s="218">
        <f t="shared" si="12"/>
        <v>0</v>
      </c>
      <c r="S148" s="218">
        <v>0</v>
      </c>
      <c r="T148" s="219">
        <f t="shared" si="13"/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0" t="s">
        <v>205</v>
      </c>
      <c r="AT148" s="220" t="s">
        <v>358</v>
      </c>
      <c r="AU148" s="220" t="s">
        <v>81</v>
      </c>
      <c r="AY148" s="18" t="s">
        <v>172</v>
      </c>
      <c r="BE148" s="221">
        <f t="shared" si="14"/>
        <v>0</v>
      </c>
      <c r="BF148" s="221">
        <f t="shared" si="15"/>
        <v>0</v>
      </c>
      <c r="BG148" s="221">
        <f t="shared" si="16"/>
        <v>0</v>
      </c>
      <c r="BH148" s="221">
        <f t="shared" si="17"/>
        <v>0</v>
      </c>
      <c r="BI148" s="221">
        <f t="shared" si="18"/>
        <v>0</v>
      </c>
      <c r="BJ148" s="18" t="s">
        <v>81</v>
      </c>
      <c r="BK148" s="221">
        <f t="shared" si="19"/>
        <v>0</v>
      </c>
      <c r="BL148" s="18" t="s">
        <v>179</v>
      </c>
      <c r="BM148" s="220" t="s">
        <v>301</v>
      </c>
    </row>
    <row r="149" spans="1:65" s="2" customFormat="1" ht="16.5" customHeight="1">
      <c r="A149" s="35"/>
      <c r="B149" s="36"/>
      <c r="C149" s="255" t="s">
        <v>311</v>
      </c>
      <c r="D149" s="255" t="s">
        <v>358</v>
      </c>
      <c r="E149" s="256" t="s">
        <v>1428</v>
      </c>
      <c r="F149" s="257" t="s">
        <v>1429</v>
      </c>
      <c r="G149" s="258" t="s">
        <v>887</v>
      </c>
      <c r="H149" s="259">
        <v>1</v>
      </c>
      <c r="I149" s="260"/>
      <c r="J149" s="261">
        <f t="shared" si="10"/>
        <v>0</v>
      </c>
      <c r="K149" s="257" t="s">
        <v>1</v>
      </c>
      <c r="L149" s="262"/>
      <c r="M149" s="263" t="s">
        <v>1</v>
      </c>
      <c r="N149" s="264" t="s">
        <v>38</v>
      </c>
      <c r="O149" s="72"/>
      <c r="P149" s="218">
        <f t="shared" si="11"/>
        <v>0</v>
      </c>
      <c r="Q149" s="218">
        <v>0</v>
      </c>
      <c r="R149" s="218">
        <f t="shared" si="12"/>
        <v>0</v>
      </c>
      <c r="S149" s="218">
        <v>0</v>
      </c>
      <c r="T149" s="219">
        <f t="shared" si="13"/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0" t="s">
        <v>205</v>
      </c>
      <c r="AT149" s="220" t="s">
        <v>358</v>
      </c>
      <c r="AU149" s="220" t="s">
        <v>81</v>
      </c>
      <c r="AY149" s="18" t="s">
        <v>172</v>
      </c>
      <c r="BE149" s="221">
        <f t="shared" si="14"/>
        <v>0</v>
      </c>
      <c r="BF149" s="221">
        <f t="shared" si="15"/>
        <v>0</v>
      </c>
      <c r="BG149" s="221">
        <f t="shared" si="16"/>
        <v>0</v>
      </c>
      <c r="BH149" s="221">
        <f t="shared" si="17"/>
        <v>0</v>
      </c>
      <c r="BI149" s="221">
        <f t="shared" si="18"/>
        <v>0</v>
      </c>
      <c r="BJ149" s="18" t="s">
        <v>81</v>
      </c>
      <c r="BK149" s="221">
        <f t="shared" si="19"/>
        <v>0</v>
      </c>
      <c r="BL149" s="18" t="s">
        <v>179</v>
      </c>
      <c r="BM149" s="220" t="s">
        <v>305</v>
      </c>
    </row>
    <row r="150" spans="1:65" s="2" customFormat="1" ht="16.5" customHeight="1">
      <c r="A150" s="35"/>
      <c r="B150" s="36"/>
      <c r="C150" s="209" t="s">
        <v>260</v>
      </c>
      <c r="D150" s="209" t="s">
        <v>174</v>
      </c>
      <c r="E150" s="210" t="s">
        <v>1430</v>
      </c>
      <c r="F150" s="211" t="s">
        <v>1431</v>
      </c>
      <c r="G150" s="212" t="s">
        <v>887</v>
      </c>
      <c r="H150" s="213">
        <v>1</v>
      </c>
      <c r="I150" s="214"/>
      <c r="J150" s="215">
        <f t="shared" si="10"/>
        <v>0</v>
      </c>
      <c r="K150" s="211" t="s">
        <v>1</v>
      </c>
      <c r="L150" s="40"/>
      <c r="M150" s="216" t="s">
        <v>1</v>
      </c>
      <c r="N150" s="217" t="s">
        <v>38</v>
      </c>
      <c r="O150" s="72"/>
      <c r="P150" s="218">
        <f t="shared" si="11"/>
        <v>0</v>
      </c>
      <c r="Q150" s="218">
        <v>0</v>
      </c>
      <c r="R150" s="218">
        <f t="shared" si="12"/>
        <v>0</v>
      </c>
      <c r="S150" s="218">
        <v>0</v>
      </c>
      <c r="T150" s="219">
        <f t="shared" si="13"/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0" t="s">
        <v>179</v>
      </c>
      <c r="AT150" s="220" t="s">
        <v>174</v>
      </c>
      <c r="AU150" s="220" t="s">
        <v>81</v>
      </c>
      <c r="AY150" s="18" t="s">
        <v>172</v>
      </c>
      <c r="BE150" s="221">
        <f t="shared" si="14"/>
        <v>0</v>
      </c>
      <c r="BF150" s="221">
        <f t="shared" si="15"/>
        <v>0</v>
      </c>
      <c r="BG150" s="221">
        <f t="shared" si="16"/>
        <v>0</v>
      </c>
      <c r="BH150" s="221">
        <f t="shared" si="17"/>
        <v>0</v>
      </c>
      <c r="BI150" s="221">
        <f t="shared" si="18"/>
        <v>0</v>
      </c>
      <c r="BJ150" s="18" t="s">
        <v>81</v>
      </c>
      <c r="BK150" s="221">
        <f t="shared" si="19"/>
        <v>0</v>
      </c>
      <c r="BL150" s="18" t="s">
        <v>179</v>
      </c>
      <c r="BM150" s="220" t="s">
        <v>309</v>
      </c>
    </row>
    <row r="151" spans="1:65" s="2" customFormat="1" ht="16.5" customHeight="1">
      <c r="A151" s="35"/>
      <c r="B151" s="36"/>
      <c r="C151" s="209" t="s">
        <v>320</v>
      </c>
      <c r="D151" s="209" t="s">
        <v>174</v>
      </c>
      <c r="E151" s="210" t="s">
        <v>1432</v>
      </c>
      <c r="F151" s="211" t="s">
        <v>1433</v>
      </c>
      <c r="G151" s="212" t="s">
        <v>1077</v>
      </c>
      <c r="H151" s="213">
        <v>4</v>
      </c>
      <c r="I151" s="214"/>
      <c r="J151" s="215">
        <f t="shared" si="10"/>
        <v>0</v>
      </c>
      <c r="K151" s="211" t="s">
        <v>1</v>
      </c>
      <c r="L151" s="40"/>
      <c r="M151" s="216" t="s">
        <v>1</v>
      </c>
      <c r="N151" s="217" t="s">
        <v>38</v>
      </c>
      <c r="O151" s="72"/>
      <c r="P151" s="218">
        <f t="shared" si="11"/>
        <v>0</v>
      </c>
      <c r="Q151" s="218">
        <v>0</v>
      </c>
      <c r="R151" s="218">
        <f t="shared" si="12"/>
        <v>0</v>
      </c>
      <c r="S151" s="218">
        <v>0</v>
      </c>
      <c r="T151" s="219">
        <f t="shared" si="13"/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0" t="s">
        <v>179</v>
      </c>
      <c r="AT151" s="220" t="s">
        <v>174</v>
      </c>
      <c r="AU151" s="220" t="s">
        <v>81</v>
      </c>
      <c r="AY151" s="18" t="s">
        <v>172</v>
      </c>
      <c r="BE151" s="221">
        <f t="shared" si="14"/>
        <v>0</v>
      </c>
      <c r="BF151" s="221">
        <f t="shared" si="15"/>
        <v>0</v>
      </c>
      <c r="BG151" s="221">
        <f t="shared" si="16"/>
        <v>0</v>
      </c>
      <c r="BH151" s="221">
        <f t="shared" si="17"/>
        <v>0</v>
      </c>
      <c r="BI151" s="221">
        <f t="shared" si="18"/>
        <v>0</v>
      </c>
      <c r="BJ151" s="18" t="s">
        <v>81</v>
      </c>
      <c r="BK151" s="221">
        <f t="shared" si="19"/>
        <v>0</v>
      </c>
      <c r="BL151" s="18" t="s">
        <v>179</v>
      </c>
      <c r="BM151" s="220" t="s">
        <v>314</v>
      </c>
    </row>
    <row r="152" spans="1:65" s="2" customFormat="1" ht="16.5" customHeight="1">
      <c r="A152" s="35"/>
      <c r="B152" s="36"/>
      <c r="C152" s="209" t="s">
        <v>264</v>
      </c>
      <c r="D152" s="209" t="s">
        <v>174</v>
      </c>
      <c r="E152" s="210" t="s">
        <v>1434</v>
      </c>
      <c r="F152" s="211" t="s">
        <v>1435</v>
      </c>
      <c r="G152" s="212" t="s">
        <v>1077</v>
      </c>
      <c r="H152" s="213">
        <v>1</v>
      </c>
      <c r="I152" s="214"/>
      <c r="J152" s="215">
        <f t="shared" si="10"/>
        <v>0</v>
      </c>
      <c r="K152" s="211" t="s">
        <v>1</v>
      </c>
      <c r="L152" s="40"/>
      <c r="M152" s="216" t="s">
        <v>1</v>
      </c>
      <c r="N152" s="217" t="s">
        <v>38</v>
      </c>
      <c r="O152" s="72"/>
      <c r="P152" s="218">
        <f t="shared" si="11"/>
        <v>0</v>
      </c>
      <c r="Q152" s="218">
        <v>0</v>
      </c>
      <c r="R152" s="218">
        <f t="shared" si="12"/>
        <v>0</v>
      </c>
      <c r="S152" s="218">
        <v>0</v>
      </c>
      <c r="T152" s="219">
        <f t="shared" si="13"/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0" t="s">
        <v>179</v>
      </c>
      <c r="AT152" s="220" t="s">
        <v>174</v>
      </c>
      <c r="AU152" s="220" t="s">
        <v>81</v>
      </c>
      <c r="AY152" s="18" t="s">
        <v>172</v>
      </c>
      <c r="BE152" s="221">
        <f t="shared" si="14"/>
        <v>0</v>
      </c>
      <c r="BF152" s="221">
        <f t="shared" si="15"/>
        <v>0</v>
      </c>
      <c r="BG152" s="221">
        <f t="shared" si="16"/>
        <v>0</v>
      </c>
      <c r="BH152" s="221">
        <f t="shared" si="17"/>
        <v>0</v>
      </c>
      <c r="BI152" s="221">
        <f t="shared" si="18"/>
        <v>0</v>
      </c>
      <c r="BJ152" s="18" t="s">
        <v>81</v>
      </c>
      <c r="BK152" s="221">
        <f t="shared" si="19"/>
        <v>0</v>
      </c>
      <c r="BL152" s="18" t="s">
        <v>179</v>
      </c>
      <c r="BM152" s="220" t="s">
        <v>318</v>
      </c>
    </row>
    <row r="153" spans="1:65" s="2" customFormat="1" ht="16.5" customHeight="1">
      <c r="A153" s="35"/>
      <c r="B153" s="36"/>
      <c r="C153" s="209" t="s">
        <v>329</v>
      </c>
      <c r="D153" s="209" t="s">
        <v>174</v>
      </c>
      <c r="E153" s="210" t="s">
        <v>1436</v>
      </c>
      <c r="F153" s="211" t="s">
        <v>1437</v>
      </c>
      <c r="G153" s="212" t="s">
        <v>1077</v>
      </c>
      <c r="H153" s="213">
        <v>8</v>
      </c>
      <c r="I153" s="214"/>
      <c r="J153" s="215">
        <f t="shared" si="10"/>
        <v>0</v>
      </c>
      <c r="K153" s="211" t="s">
        <v>1</v>
      </c>
      <c r="L153" s="40"/>
      <c r="M153" s="216" t="s">
        <v>1</v>
      </c>
      <c r="N153" s="217" t="s">
        <v>38</v>
      </c>
      <c r="O153" s="72"/>
      <c r="P153" s="218">
        <f t="shared" si="11"/>
        <v>0</v>
      </c>
      <c r="Q153" s="218">
        <v>0</v>
      </c>
      <c r="R153" s="218">
        <f t="shared" si="12"/>
        <v>0</v>
      </c>
      <c r="S153" s="218">
        <v>0</v>
      </c>
      <c r="T153" s="219">
        <f t="shared" si="13"/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0" t="s">
        <v>179</v>
      </c>
      <c r="AT153" s="220" t="s">
        <v>174</v>
      </c>
      <c r="AU153" s="220" t="s">
        <v>81</v>
      </c>
      <c r="AY153" s="18" t="s">
        <v>172</v>
      </c>
      <c r="BE153" s="221">
        <f t="shared" si="14"/>
        <v>0</v>
      </c>
      <c r="BF153" s="221">
        <f t="shared" si="15"/>
        <v>0</v>
      </c>
      <c r="BG153" s="221">
        <f t="shared" si="16"/>
        <v>0</v>
      </c>
      <c r="BH153" s="221">
        <f t="shared" si="17"/>
        <v>0</v>
      </c>
      <c r="BI153" s="221">
        <f t="shared" si="18"/>
        <v>0</v>
      </c>
      <c r="BJ153" s="18" t="s">
        <v>81</v>
      </c>
      <c r="BK153" s="221">
        <f t="shared" si="19"/>
        <v>0</v>
      </c>
      <c r="BL153" s="18" t="s">
        <v>179</v>
      </c>
      <c r="BM153" s="220" t="s">
        <v>323</v>
      </c>
    </row>
    <row r="154" spans="1:65" s="2" customFormat="1" ht="16.5" customHeight="1">
      <c r="A154" s="35"/>
      <c r="B154" s="36"/>
      <c r="C154" s="209" t="s">
        <v>268</v>
      </c>
      <c r="D154" s="209" t="s">
        <v>174</v>
      </c>
      <c r="E154" s="210" t="s">
        <v>1438</v>
      </c>
      <c r="F154" s="211" t="s">
        <v>1439</v>
      </c>
      <c r="G154" s="212" t="s">
        <v>1077</v>
      </c>
      <c r="H154" s="213">
        <v>8</v>
      </c>
      <c r="I154" s="214"/>
      <c r="J154" s="215">
        <f t="shared" si="10"/>
        <v>0</v>
      </c>
      <c r="K154" s="211" t="s">
        <v>1</v>
      </c>
      <c r="L154" s="40"/>
      <c r="M154" s="216" t="s">
        <v>1</v>
      </c>
      <c r="N154" s="217" t="s">
        <v>38</v>
      </c>
      <c r="O154" s="72"/>
      <c r="P154" s="218">
        <f t="shared" si="11"/>
        <v>0</v>
      </c>
      <c r="Q154" s="218">
        <v>0</v>
      </c>
      <c r="R154" s="218">
        <f t="shared" si="12"/>
        <v>0</v>
      </c>
      <c r="S154" s="218">
        <v>0</v>
      </c>
      <c r="T154" s="219">
        <f t="shared" si="13"/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0" t="s">
        <v>179</v>
      </c>
      <c r="AT154" s="220" t="s">
        <v>174</v>
      </c>
      <c r="AU154" s="220" t="s">
        <v>81</v>
      </c>
      <c r="AY154" s="18" t="s">
        <v>172</v>
      </c>
      <c r="BE154" s="221">
        <f t="shared" si="14"/>
        <v>0</v>
      </c>
      <c r="BF154" s="221">
        <f t="shared" si="15"/>
        <v>0</v>
      </c>
      <c r="BG154" s="221">
        <f t="shared" si="16"/>
        <v>0</v>
      </c>
      <c r="BH154" s="221">
        <f t="shared" si="17"/>
        <v>0</v>
      </c>
      <c r="BI154" s="221">
        <f t="shared" si="18"/>
        <v>0</v>
      </c>
      <c r="BJ154" s="18" t="s">
        <v>81</v>
      </c>
      <c r="BK154" s="221">
        <f t="shared" si="19"/>
        <v>0</v>
      </c>
      <c r="BL154" s="18" t="s">
        <v>179</v>
      </c>
      <c r="BM154" s="220" t="s">
        <v>326</v>
      </c>
    </row>
    <row r="155" spans="1:65" s="2" customFormat="1" ht="16.5" customHeight="1">
      <c r="A155" s="35"/>
      <c r="B155" s="36"/>
      <c r="C155" s="209" t="s">
        <v>340</v>
      </c>
      <c r="D155" s="209" t="s">
        <v>174</v>
      </c>
      <c r="E155" s="210" t="s">
        <v>1440</v>
      </c>
      <c r="F155" s="211" t="s">
        <v>1441</v>
      </c>
      <c r="G155" s="212" t="s">
        <v>1077</v>
      </c>
      <c r="H155" s="213">
        <v>4</v>
      </c>
      <c r="I155" s="214"/>
      <c r="J155" s="215">
        <f t="shared" si="10"/>
        <v>0</v>
      </c>
      <c r="K155" s="211" t="s">
        <v>1</v>
      </c>
      <c r="L155" s="40"/>
      <c r="M155" s="269" t="s">
        <v>1</v>
      </c>
      <c r="N155" s="270" t="s">
        <v>38</v>
      </c>
      <c r="O155" s="271"/>
      <c r="P155" s="272">
        <f t="shared" si="11"/>
        <v>0</v>
      </c>
      <c r="Q155" s="272">
        <v>0</v>
      </c>
      <c r="R155" s="272">
        <f t="shared" si="12"/>
        <v>0</v>
      </c>
      <c r="S155" s="272">
        <v>0</v>
      </c>
      <c r="T155" s="273">
        <f t="shared" si="13"/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0" t="s">
        <v>179</v>
      </c>
      <c r="AT155" s="220" t="s">
        <v>174</v>
      </c>
      <c r="AU155" s="220" t="s">
        <v>81</v>
      </c>
      <c r="AY155" s="18" t="s">
        <v>172</v>
      </c>
      <c r="BE155" s="221">
        <f t="shared" si="14"/>
        <v>0</v>
      </c>
      <c r="BF155" s="221">
        <f t="shared" si="15"/>
        <v>0</v>
      </c>
      <c r="BG155" s="221">
        <f t="shared" si="16"/>
        <v>0</v>
      </c>
      <c r="BH155" s="221">
        <f t="shared" si="17"/>
        <v>0</v>
      </c>
      <c r="BI155" s="221">
        <f t="shared" si="18"/>
        <v>0</v>
      </c>
      <c r="BJ155" s="18" t="s">
        <v>81</v>
      </c>
      <c r="BK155" s="221">
        <f t="shared" si="19"/>
        <v>0</v>
      </c>
      <c r="BL155" s="18" t="s">
        <v>179</v>
      </c>
      <c r="BM155" s="220" t="s">
        <v>332</v>
      </c>
    </row>
    <row r="156" spans="1:65" s="2" customFormat="1" ht="6.95" customHeight="1">
      <c r="A156" s="35"/>
      <c r="B156" s="55"/>
      <c r="C156" s="56"/>
      <c r="D156" s="56"/>
      <c r="E156" s="56"/>
      <c r="F156" s="56"/>
      <c r="G156" s="56"/>
      <c r="H156" s="56"/>
      <c r="I156" s="159"/>
      <c r="J156" s="56"/>
      <c r="K156" s="56"/>
      <c r="L156" s="40"/>
      <c r="M156" s="35"/>
      <c r="O156" s="35"/>
      <c r="P156" s="35"/>
      <c r="Q156" s="35"/>
      <c r="R156" s="35"/>
      <c r="S156" s="35"/>
      <c r="T156" s="35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</row>
  </sheetData>
  <sheetProtection algorithmName="SHA-512" hashValue="Rc9wmLEF7c6w+5Upurn5A58vPrGHXlM5ppimQI+xQ886dozJ7rJt5c4OqqW0mfOQsLYDMYSuNg9vTX5J7jNscQ==" saltValue="RMuzFRGfq6NMX4SbM67CQQ574ov2919U/IZmtrhOxF6+3jw72EfaoXUVcepiEjL1dhx5q6dzs4/OuZzacQKRGw==" spinCount="100000" sheet="1" objects="1" scenarios="1" formatColumns="0" formatRows="0" autoFilter="0"/>
  <autoFilter ref="C117:K155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42"/>
  <sheetViews>
    <sheetView showGridLines="0" workbookViewId="0">
      <selection activeCell="E20" sqref="E20:H2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6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6"/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99</v>
      </c>
    </row>
    <row r="3" spans="1:46" s="1" customFormat="1" ht="6.95" customHeight="1">
      <c r="B3" s="117"/>
      <c r="C3" s="118"/>
      <c r="D3" s="118"/>
      <c r="E3" s="118"/>
      <c r="F3" s="118"/>
      <c r="G3" s="118"/>
      <c r="H3" s="118"/>
      <c r="I3" s="119"/>
      <c r="J3" s="118"/>
      <c r="K3" s="118"/>
      <c r="L3" s="21"/>
      <c r="AT3" s="18" t="s">
        <v>83</v>
      </c>
    </row>
    <row r="4" spans="1:46" s="1" customFormat="1" ht="24.95" customHeight="1">
      <c r="B4" s="21"/>
      <c r="D4" s="120" t="s">
        <v>118</v>
      </c>
      <c r="I4" s="116"/>
      <c r="L4" s="21"/>
      <c r="M4" s="121" t="s">
        <v>10</v>
      </c>
      <c r="AT4" s="18" t="s">
        <v>4</v>
      </c>
    </row>
    <row r="5" spans="1:46" s="1" customFormat="1" ht="6.95" customHeight="1">
      <c r="B5" s="21"/>
      <c r="I5" s="116"/>
      <c r="L5" s="21"/>
    </row>
    <row r="6" spans="1:46" s="1" customFormat="1" ht="12" customHeight="1">
      <c r="B6" s="21"/>
      <c r="D6" s="122" t="s">
        <v>16</v>
      </c>
      <c r="I6" s="116"/>
      <c r="L6" s="21"/>
    </row>
    <row r="7" spans="1:46" s="1" customFormat="1" ht="23.25" customHeight="1">
      <c r="B7" s="21"/>
      <c r="E7" s="333" t="str">
        <f>'Rekapitulace stavby'!K6</f>
        <v>Fakultní nemocnice Olomouc -  Stavební úpravy objektu U – Klinika psychiatrie</v>
      </c>
      <c r="F7" s="334"/>
      <c r="G7" s="334"/>
      <c r="H7" s="334"/>
      <c r="I7" s="116"/>
      <c r="L7" s="21"/>
    </row>
    <row r="8" spans="1:46" s="1" customFormat="1" ht="12" customHeight="1">
      <c r="B8" s="21"/>
      <c r="D8" s="122" t="s">
        <v>119</v>
      </c>
      <c r="I8" s="116"/>
      <c r="L8" s="21"/>
    </row>
    <row r="9" spans="1:46" s="2" customFormat="1" ht="16.5" customHeight="1">
      <c r="A9" s="35"/>
      <c r="B9" s="40"/>
      <c r="C9" s="35"/>
      <c r="D9" s="35"/>
      <c r="E9" s="333" t="s">
        <v>1442</v>
      </c>
      <c r="F9" s="336"/>
      <c r="G9" s="336"/>
      <c r="H9" s="336"/>
      <c r="I9" s="123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22" t="s">
        <v>1443</v>
      </c>
      <c r="E10" s="35"/>
      <c r="F10" s="35"/>
      <c r="G10" s="35"/>
      <c r="H10" s="35"/>
      <c r="I10" s="123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35" t="s">
        <v>1444</v>
      </c>
      <c r="F11" s="336"/>
      <c r="G11" s="336"/>
      <c r="H11" s="336"/>
      <c r="I11" s="123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>
      <c r="A12" s="35"/>
      <c r="B12" s="40"/>
      <c r="C12" s="35"/>
      <c r="D12" s="35"/>
      <c r="E12" s="35"/>
      <c r="F12" s="35"/>
      <c r="G12" s="35"/>
      <c r="H12" s="35"/>
      <c r="I12" s="123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22" t="s">
        <v>18</v>
      </c>
      <c r="E13" s="35"/>
      <c r="F13" s="111" t="s">
        <v>1</v>
      </c>
      <c r="G13" s="35"/>
      <c r="H13" s="35"/>
      <c r="I13" s="124" t="s">
        <v>19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2" t="s">
        <v>20</v>
      </c>
      <c r="E14" s="35"/>
      <c r="F14" s="111" t="s">
        <v>21</v>
      </c>
      <c r="G14" s="35"/>
      <c r="H14" s="35"/>
      <c r="I14" s="124" t="s">
        <v>22</v>
      </c>
      <c r="J14" s="125" t="str">
        <f>'Rekapitulace stavby'!AN8</f>
        <v>25. 3. 2020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123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2" t="s">
        <v>24</v>
      </c>
      <c r="E16" s="35"/>
      <c r="F16" s="35"/>
      <c r="G16" s="35"/>
      <c r="H16" s="35"/>
      <c r="I16" s="124" t="s">
        <v>25</v>
      </c>
      <c r="J16" s="111" t="str">
        <f>IF('Rekapitulace stavby'!AN10="","",'Rekapitulace stavby'!AN10)</f>
        <v/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11" t="str">
        <f>IF('Rekapitulace stavby'!E11="","",'Rekapitulace stavby'!E11)</f>
        <v xml:space="preserve"> </v>
      </c>
      <c r="F17" s="35"/>
      <c r="G17" s="35"/>
      <c r="H17" s="35"/>
      <c r="I17" s="124" t="s">
        <v>26</v>
      </c>
      <c r="J17" s="111" t="str">
        <f>IF('Rekapitulace stavby'!AN11="","",'Rekapitulace stavby'!AN11)</f>
        <v/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123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22" t="s">
        <v>27</v>
      </c>
      <c r="E19" s="35"/>
      <c r="F19" s="35"/>
      <c r="G19" s="35"/>
      <c r="H19" s="35"/>
      <c r="I19" s="124" t="s">
        <v>25</v>
      </c>
      <c r="J19" s="31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37" t="str">
        <f>'Rekapitulace stavby'!E14</f>
        <v>Vyplň údaj</v>
      </c>
      <c r="F20" s="338"/>
      <c r="G20" s="338"/>
      <c r="H20" s="338"/>
      <c r="I20" s="124" t="s">
        <v>26</v>
      </c>
      <c r="J20" s="31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123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22" t="s">
        <v>29</v>
      </c>
      <c r="E22" s="35"/>
      <c r="F22" s="35"/>
      <c r="G22" s="35"/>
      <c r="H22" s="35"/>
      <c r="I22" s="124" t="s">
        <v>25</v>
      </c>
      <c r="J22" s="111" t="str">
        <f>IF('Rekapitulace stavby'!AN16="","",'Rekapitulace stavby'!AN16)</f>
        <v/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11" t="str">
        <f>IF('Rekapitulace stavby'!E17="","",'Rekapitulace stavby'!E17)</f>
        <v xml:space="preserve"> </v>
      </c>
      <c r="F23" s="35"/>
      <c r="G23" s="35"/>
      <c r="H23" s="35"/>
      <c r="I23" s="124" t="s">
        <v>26</v>
      </c>
      <c r="J23" s="111" t="str">
        <f>IF('Rekapitulace stavby'!AN17="","",'Rekapitulace stavby'!AN17)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123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22" t="s">
        <v>31</v>
      </c>
      <c r="E25" s="35"/>
      <c r="F25" s="35"/>
      <c r="G25" s="35"/>
      <c r="H25" s="35"/>
      <c r="I25" s="124" t="s">
        <v>25</v>
      </c>
      <c r="J25" s="111" t="str">
        <f>IF('Rekapitulace stavby'!AN19="","",'Rekapitulace stavby'!AN19)</f>
        <v/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11" t="str">
        <f>IF('Rekapitulace stavby'!E20="","",'Rekapitulace stavby'!E20)</f>
        <v xml:space="preserve"> </v>
      </c>
      <c r="F26" s="35"/>
      <c r="G26" s="35"/>
      <c r="H26" s="35"/>
      <c r="I26" s="124" t="s">
        <v>26</v>
      </c>
      <c r="J26" s="111" t="str">
        <f>IF('Rekapitulace stavby'!AN20="","",'Rekapitulace stavby'!AN20)</f>
        <v/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123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22" t="s">
        <v>32</v>
      </c>
      <c r="E28" s="35"/>
      <c r="F28" s="35"/>
      <c r="G28" s="35"/>
      <c r="H28" s="35"/>
      <c r="I28" s="123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26"/>
      <c r="B29" s="127"/>
      <c r="C29" s="126"/>
      <c r="D29" s="126"/>
      <c r="E29" s="339" t="s">
        <v>1</v>
      </c>
      <c r="F29" s="339"/>
      <c r="G29" s="339"/>
      <c r="H29" s="339"/>
      <c r="I29" s="128"/>
      <c r="J29" s="126"/>
      <c r="K29" s="126"/>
      <c r="L29" s="129"/>
      <c r="S29" s="126"/>
      <c r="T29" s="126"/>
      <c r="U29" s="126"/>
      <c r="V29" s="126"/>
      <c r="W29" s="126"/>
      <c r="X29" s="126"/>
      <c r="Y29" s="126"/>
      <c r="Z29" s="126"/>
      <c r="AA29" s="126"/>
      <c r="AB29" s="126"/>
      <c r="AC29" s="126"/>
      <c r="AD29" s="126"/>
      <c r="AE29" s="12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123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30"/>
      <c r="E31" s="130"/>
      <c r="F31" s="130"/>
      <c r="G31" s="130"/>
      <c r="H31" s="130"/>
      <c r="I31" s="131"/>
      <c r="J31" s="130"/>
      <c r="K31" s="130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32" t="s">
        <v>33</v>
      </c>
      <c r="E32" s="35"/>
      <c r="F32" s="35"/>
      <c r="G32" s="35"/>
      <c r="H32" s="35"/>
      <c r="I32" s="123"/>
      <c r="J32" s="133">
        <f>ROUND(J124,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30"/>
      <c r="E33" s="130"/>
      <c r="F33" s="130"/>
      <c r="G33" s="130"/>
      <c r="H33" s="130"/>
      <c r="I33" s="131"/>
      <c r="J33" s="130"/>
      <c r="K33" s="130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34" t="s">
        <v>35</v>
      </c>
      <c r="G34" s="35"/>
      <c r="H34" s="35"/>
      <c r="I34" s="135" t="s">
        <v>34</v>
      </c>
      <c r="J34" s="134" t="s">
        <v>36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36" t="s">
        <v>37</v>
      </c>
      <c r="E35" s="122" t="s">
        <v>38</v>
      </c>
      <c r="F35" s="137">
        <f>ROUND((SUM(BE124:BE241)),  2)</f>
        <v>0</v>
      </c>
      <c r="G35" s="35"/>
      <c r="H35" s="35"/>
      <c r="I35" s="138">
        <v>0.21</v>
      </c>
      <c r="J35" s="137">
        <f>ROUND(((SUM(BE124:BE241))*I35),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22" t="s">
        <v>39</v>
      </c>
      <c r="F36" s="137">
        <f>ROUND((SUM(BF124:BF241)),  2)</f>
        <v>0</v>
      </c>
      <c r="G36" s="35"/>
      <c r="H36" s="35"/>
      <c r="I36" s="138">
        <v>0.15</v>
      </c>
      <c r="J36" s="137">
        <f>ROUND(((SUM(BF124:BF241))*I36),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2" t="s">
        <v>40</v>
      </c>
      <c r="F37" s="137">
        <f>ROUND((SUM(BG124:BG241)),  2)</f>
        <v>0</v>
      </c>
      <c r="G37" s="35"/>
      <c r="H37" s="35"/>
      <c r="I37" s="138">
        <v>0.21</v>
      </c>
      <c r="J37" s="137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22" t="s">
        <v>41</v>
      </c>
      <c r="F38" s="137">
        <f>ROUND((SUM(BH124:BH241)),  2)</f>
        <v>0</v>
      </c>
      <c r="G38" s="35"/>
      <c r="H38" s="35"/>
      <c r="I38" s="138">
        <v>0.15</v>
      </c>
      <c r="J38" s="137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2" t="s">
        <v>42</v>
      </c>
      <c r="F39" s="137">
        <f>ROUND((SUM(BI124:BI241)),  2)</f>
        <v>0</v>
      </c>
      <c r="G39" s="35"/>
      <c r="H39" s="35"/>
      <c r="I39" s="138">
        <v>0</v>
      </c>
      <c r="J39" s="137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123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9"/>
      <c r="D41" s="140" t="s">
        <v>43</v>
      </c>
      <c r="E41" s="141"/>
      <c r="F41" s="141"/>
      <c r="G41" s="142" t="s">
        <v>44</v>
      </c>
      <c r="H41" s="143" t="s">
        <v>45</v>
      </c>
      <c r="I41" s="144"/>
      <c r="J41" s="145">
        <f>SUM(J32:J39)</f>
        <v>0</v>
      </c>
      <c r="K41" s="146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40"/>
      <c r="C42" s="35"/>
      <c r="D42" s="35"/>
      <c r="E42" s="35"/>
      <c r="F42" s="35"/>
      <c r="G42" s="35"/>
      <c r="H42" s="35"/>
      <c r="I42" s="123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1"/>
      <c r="I43" s="116"/>
      <c r="L43" s="21"/>
    </row>
    <row r="44" spans="1:31" s="1" customFormat="1" ht="14.45" customHeight="1">
      <c r="B44" s="21"/>
      <c r="I44" s="116"/>
      <c r="L44" s="21"/>
    </row>
    <row r="45" spans="1:31" s="1" customFormat="1" ht="14.45" customHeight="1">
      <c r="B45" s="21"/>
      <c r="I45" s="116"/>
      <c r="L45" s="21"/>
    </row>
    <row r="46" spans="1:31" s="1" customFormat="1" ht="14.45" customHeight="1">
      <c r="B46" s="21"/>
      <c r="I46" s="116"/>
      <c r="L46" s="21"/>
    </row>
    <row r="47" spans="1:31" s="1" customFormat="1" ht="14.45" customHeight="1">
      <c r="B47" s="21"/>
      <c r="I47" s="116"/>
      <c r="L47" s="21"/>
    </row>
    <row r="48" spans="1:31" s="1" customFormat="1" ht="14.45" customHeight="1">
      <c r="B48" s="21"/>
      <c r="I48" s="116"/>
      <c r="L48" s="21"/>
    </row>
    <row r="49" spans="1:31" s="1" customFormat="1" ht="14.45" customHeight="1">
      <c r="B49" s="21"/>
      <c r="I49" s="116"/>
      <c r="L49" s="21"/>
    </row>
    <row r="50" spans="1:31" s="2" customFormat="1" ht="14.45" customHeight="1">
      <c r="B50" s="52"/>
      <c r="D50" s="147" t="s">
        <v>46</v>
      </c>
      <c r="E50" s="148"/>
      <c r="F50" s="148"/>
      <c r="G50" s="147" t="s">
        <v>47</v>
      </c>
      <c r="H50" s="148"/>
      <c r="I50" s="149"/>
      <c r="J50" s="148"/>
      <c r="K50" s="148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50" t="s">
        <v>48</v>
      </c>
      <c r="E61" s="151"/>
      <c r="F61" s="152" t="s">
        <v>49</v>
      </c>
      <c r="G61" s="150" t="s">
        <v>48</v>
      </c>
      <c r="H61" s="151"/>
      <c r="I61" s="153"/>
      <c r="J61" s="154" t="s">
        <v>49</v>
      </c>
      <c r="K61" s="151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47" t="s">
        <v>50</v>
      </c>
      <c r="E65" s="155"/>
      <c r="F65" s="155"/>
      <c r="G65" s="147" t="s">
        <v>51</v>
      </c>
      <c r="H65" s="155"/>
      <c r="I65" s="156"/>
      <c r="J65" s="155"/>
      <c r="K65" s="15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50" t="s">
        <v>48</v>
      </c>
      <c r="E76" s="151"/>
      <c r="F76" s="152" t="s">
        <v>49</v>
      </c>
      <c r="G76" s="150" t="s">
        <v>48</v>
      </c>
      <c r="H76" s="151"/>
      <c r="I76" s="153"/>
      <c r="J76" s="154" t="s">
        <v>49</v>
      </c>
      <c r="K76" s="151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7"/>
      <c r="C77" s="158"/>
      <c r="D77" s="158"/>
      <c r="E77" s="158"/>
      <c r="F77" s="158"/>
      <c r="G77" s="158"/>
      <c r="H77" s="158"/>
      <c r="I77" s="159"/>
      <c r="J77" s="158"/>
      <c r="K77" s="1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60"/>
      <c r="C81" s="161"/>
      <c r="D81" s="161"/>
      <c r="E81" s="161"/>
      <c r="F81" s="161"/>
      <c r="G81" s="161"/>
      <c r="H81" s="161"/>
      <c r="I81" s="162"/>
      <c r="J81" s="161"/>
      <c r="K81" s="161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122</v>
      </c>
      <c r="D82" s="37"/>
      <c r="E82" s="37"/>
      <c r="F82" s="37"/>
      <c r="G82" s="37"/>
      <c r="H82" s="37"/>
      <c r="I82" s="123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23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23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23.25" customHeight="1">
      <c r="A85" s="35"/>
      <c r="B85" s="36"/>
      <c r="C85" s="37"/>
      <c r="D85" s="37"/>
      <c r="E85" s="331" t="str">
        <f>E7</f>
        <v>Fakultní nemocnice Olomouc -  Stavební úpravy objektu U – Klinika psychiatrie</v>
      </c>
      <c r="F85" s="332"/>
      <c r="G85" s="332"/>
      <c r="H85" s="332"/>
      <c r="I85" s="123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119</v>
      </c>
      <c r="D86" s="23"/>
      <c r="E86" s="23"/>
      <c r="F86" s="23"/>
      <c r="G86" s="23"/>
      <c r="H86" s="23"/>
      <c r="I86" s="116"/>
      <c r="J86" s="23"/>
      <c r="K86" s="23"/>
      <c r="L86" s="21"/>
    </row>
    <row r="87" spans="1:31" s="2" customFormat="1" ht="16.5" customHeight="1">
      <c r="A87" s="35"/>
      <c r="B87" s="36"/>
      <c r="C87" s="37"/>
      <c r="D87" s="37"/>
      <c r="E87" s="331" t="s">
        <v>1442</v>
      </c>
      <c r="F87" s="330"/>
      <c r="G87" s="330"/>
      <c r="H87" s="330"/>
      <c r="I87" s="123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30" t="s">
        <v>1443</v>
      </c>
      <c r="D88" s="37"/>
      <c r="E88" s="37"/>
      <c r="F88" s="37"/>
      <c r="G88" s="37"/>
      <c r="H88" s="37"/>
      <c r="I88" s="123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324" t="str">
        <f>E11</f>
        <v>D.1.01.4d_1 - PTV</v>
      </c>
      <c r="F89" s="330"/>
      <c r="G89" s="330"/>
      <c r="H89" s="330"/>
      <c r="I89" s="123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23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30" t="s">
        <v>20</v>
      </c>
      <c r="D91" s="37"/>
      <c r="E91" s="37"/>
      <c r="F91" s="28" t="str">
        <f>F14</f>
        <v xml:space="preserve"> </v>
      </c>
      <c r="G91" s="37"/>
      <c r="H91" s="37"/>
      <c r="I91" s="124" t="s">
        <v>22</v>
      </c>
      <c r="J91" s="67" t="str">
        <f>IF(J14="","",J14)</f>
        <v>25. 3. 2020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123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5.2" customHeight="1">
      <c r="A93" s="35"/>
      <c r="B93" s="36"/>
      <c r="C93" s="30" t="s">
        <v>24</v>
      </c>
      <c r="D93" s="37"/>
      <c r="E93" s="37"/>
      <c r="F93" s="28" t="str">
        <f>E17</f>
        <v xml:space="preserve"> </v>
      </c>
      <c r="G93" s="37"/>
      <c r="H93" s="37"/>
      <c r="I93" s="124" t="s">
        <v>29</v>
      </c>
      <c r="J93" s="33" t="str">
        <f>E23</f>
        <v xml:space="preserve"> 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2" customHeight="1">
      <c r="A94" s="35"/>
      <c r="B94" s="36"/>
      <c r="C94" s="30" t="s">
        <v>27</v>
      </c>
      <c r="D94" s="37"/>
      <c r="E94" s="37"/>
      <c r="F94" s="28" t="str">
        <f>IF(E20="","",E20)</f>
        <v>Vyplň údaj</v>
      </c>
      <c r="G94" s="37"/>
      <c r="H94" s="37"/>
      <c r="I94" s="124" t="s">
        <v>31</v>
      </c>
      <c r="J94" s="33" t="str">
        <f>E26</f>
        <v xml:space="preserve"> 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23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customHeight="1">
      <c r="A96" s="35"/>
      <c r="B96" s="36"/>
      <c r="C96" s="163" t="s">
        <v>123</v>
      </c>
      <c r="D96" s="164"/>
      <c r="E96" s="164"/>
      <c r="F96" s="164"/>
      <c r="G96" s="164"/>
      <c r="H96" s="164"/>
      <c r="I96" s="165"/>
      <c r="J96" s="166" t="s">
        <v>124</v>
      </c>
      <c r="K96" s="164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123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customHeight="1">
      <c r="A98" s="35"/>
      <c r="B98" s="36"/>
      <c r="C98" s="167" t="s">
        <v>125</v>
      </c>
      <c r="D98" s="37"/>
      <c r="E98" s="37"/>
      <c r="F98" s="37"/>
      <c r="G98" s="37"/>
      <c r="H98" s="37"/>
      <c r="I98" s="123"/>
      <c r="J98" s="85">
        <f>J124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8" t="s">
        <v>126</v>
      </c>
    </row>
    <row r="99" spans="1:47" s="9" customFormat="1" ht="24.95" customHeight="1">
      <c r="B99" s="168"/>
      <c r="C99" s="169"/>
      <c r="D99" s="170" t="s">
        <v>1445</v>
      </c>
      <c r="E99" s="171"/>
      <c r="F99" s="171"/>
      <c r="G99" s="171"/>
      <c r="H99" s="171"/>
      <c r="I99" s="172"/>
      <c r="J99" s="173">
        <f>J125</f>
        <v>0</v>
      </c>
      <c r="K99" s="169"/>
      <c r="L99" s="174"/>
    </row>
    <row r="100" spans="1:47" s="10" customFormat="1" ht="19.899999999999999" customHeight="1">
      <c r="B100" s="175"/>
      <c r="C100" s="105"/>
      <c r="D100" s="176" t="s">
        <v>1446</v>
      </c>
      <c r="E100" s="177"/>
      <c r="F100" s="177"/>
      <c r="G100" s="177"/>
      <c r="H100" s="177"/>
      <c r="I100" s="178"/>
      <c r="J100" s="179">
        <f>J126</f>
        <v>0</v>
      </c>
      <c r="K100" s="105"/>
      <c r="L100" s="180"/>
    </row>
    <row r="101" spans="1:47" s="10" customFormat="1" ht="19.899999999999999" customHeight="1">
      <c r="B101" s="175"/>
      <c r="C101" s="105"/>
      <c r="D101" s="176" t="s">
        <v>1447</v>
      </c>
      <c r="E101" s="177"/>
      <c r="F101" s="177"/>
      <c r="G101" s="177"/>
      <c r="H101" s="177"/>
      <c r="I101" s="178"/>
      <c r="J101" s="179">
        <f>J212</f>
        <v>0</v>
      </c>
      <c r="K101" s="105"/>
      <c r="L101" s="180"/>
    </row>
    <row r="102" spans="1:47" s="10" customFormat="1" ht="19.899999999999999" customHeight="1">
      <c r="B102" s="175"/>
      <c r="C102" s="105"/>
      <c r="D102" s="176" t="s">
        <v>1448</v>
      </c>
      <c r="E102" s="177"/>
      <c r="F102" s="177"/>
      <c r="G102" s="177"/>
      <c r="H102" s="177"/>
      <c r="I102" s="178"/>
      <c r="J102" s="179">
        <f>J237</f>
        <v>0</v>
      </c>
      <c r="K102" s="105"/>
      <c r="L102" s="180"/>
    </row>
    <row r="103" spans="1:47" s="2" customFormat="1" ht="21.75" customHeight="1">
      <c r="A103" s="35"/>
      <c r="B103" s="36"/>
      <c r="C103" s="37"/>
      <c r="D103" s="37"/>
      <c r="E103" s="37"/>
      <c r="F103" s="37"/>
      <c r="G103" s="37"/>
      <c r="H103" s="37"/>
      <c r="I103" s="123"/>
      <c r="J103" s="37"/>
      <c r="K103" s="37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47" s="2" customFormat="1" ht="6.95" customHeight="1">
      <c r="A104" s="35"/>
      <c r="B104" s="55"/>
      <c r="C104" s="56"/>
      <c r="D104" s="56"/>
      <c r="E104" s="56"/>
      <c r="F104" s="56"/>
      <c r="G104" s="56"/>
      <c r="H104" s="56"/>
      <c r="I104" s="159"/>
      <c r="J104" s="56"/>
      <c r="K104" s="56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pans="1:47" s="2" customFormat="1" ht="6.95" customHeight="1">
      <c r="A108" s="35"/>
      <c r="B108" s="57"/>
      <c r="C108" s="58"/>
      <c r="D108" s="58"/>
      <c r="E108" s="58"/>
      <c r="F108" s="58"/>
      <c r="G108" s="58"/>
      <c r="H108" s="58"/>
      <c r="I108" s="162"/>
      <c r="J108" s="58"/>
      <c r="K108" s="58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47" s="2" customFormat="1" ht="24.95" customHeight="1">
      <c r="A109" s="35"/>
      <c r="B109" s="36"/>
      <c r="C109" s="24" t="s">
        <v>157</v>
      </c>
      <c r="D109" s="37"/>
      <c r="E109" s="37"/>
      <c r="F109" s="37"/>
      <c r="G109" s="37"/>
      <c r="H109" s="37"/>
      <c r="I109" s="123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47" s="2" customFormat="1" ht="6.95" customHeight="1">
      <c r="A110" s="35"/>
      <c r="B110" s="36"/>
      <c r="C110" s="37"/>
      <c r="D110" s="37"/>
      <c r="E110" s="37"/>
      <c r="F110" s="37"/>
      <c r="G110" s="37"/>
      <c r="H110" s="37"/>
      <c r="I110" s="123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47" s="2" customFormat="1" ht="12" customHeight="1">
      <c r="A111" s="35"/>
      <c r="B111" s="36"/>
      <c r="C111" s="30" t="s">
        <v>16</v>
      </c>
      <c r="D111" s="37"/>
      <c r="E111" s="37"/>
      <c r="F111" s="37"/>
      <c r="G111" s="37"/>
      <c r="H111" s="37"/>
      <c r="I111" s="123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47" s="2" customFormat="1" ht="23.25" customHeight="1">
      <c r="A112" s="35"/>
      <c r="B112" s="36"/>
      <c r="C112" s="37"/>
      <c r="D112" s="37"/>
      <c r="E112" s="331" t="str">
        <f>E7</f>
        <v>Fakultní nemocnice Olomouc -  Stavební úpravy objektu U – Klinika psychiatrie</v>
      </c>
      <c r="F112" s="332"/>
      <c r="G112" s="332"/>
      <c r="H112" s="332"/>
      <c r="I112" s="123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1" customFormat="1" ht="12" customHeight="1">
      <c r="B113" s="22"/>
      <c r="C113" s="30" t="s">
        <v>119</v>
      </c>
      <c r="D113" s="23"/>
      <c r="E113" s="23"/>
      <c r="F113" s="23"/>
      <c r="G113" s="23"/>
      <c r="H113" s="23"/>
      <c r="I113" s="116"/>
      <c r="J113" s="23"/>
      <c r="K113" s="23"/>
      <c r="L113" s="21"/>
    </row>
    <row r="114" spans="1:65" s="2" customFormat="1" ht="16.5" customHeight="1">
      <c r="A114" s="35"/>
      <c r="B114" s="36"/>
      <c r="C114" s="37"/>
      <c r="D114" s="37"/>
      <c r="E114" s="331" t="s">
        <v>1442</v>
      </c>
      <c r="F114" s="330"/>
      <c r="G114" s="330"/>
      <c r="H114" s="330"/>
      <c r="I114" s="123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2" customHeight="1">
      <c r="A115" s="35"/>
      <c r="B115" s="36"/>
      <c r="C115" s="30" t="s">
        <v>1443</v>
      </c>
      <c r="D115" s="37"/>
      <c r="E115" s="37"/>
      <c r="F115" s="37"/>
      <c r="G115" s="37"/>
      <c r="H115" s="37"/>
      <c r="I115" s="123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6.5" customHeight="1">
      <c r="A116" s="35"/>
      <c r="B116" s="36"/>
      <c r="C116" s="37"/>
      <c r="D116" s="37"/>
      <c r="E116" s="324" t="str">
        <f>E11</f>
        <v>D.1.01.4d_1 - PTV</v>
      </c>
      <c r="F116" s="330"/>
      <c r="G116" s="330"/>
      <c r="H116" s="330"/>
      <c r="I116" s="123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123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2" customHeight="1">
      <c r="A118" s="35"/>
      <c r="B118" s="36"/>
      <c r="C118" s="30" t="s">
        <v>20</v>
      </c>
      <c r="D118" s="37"/>
      <c r="E118" s="37"/>
      <c r="F118" s="28" t="str">
        <f>F14</f>
        <v xml:space="preserve"> </v>
      </c>
      <c r="G118" s="37"/>
      <c r="H118" s="37"/>
      <c r="I118" s="124" t="s">
        <v>22</v>
      </c>
      <c r="J118" s="67" t="str">
        <f>IF(J14="","",J14)</f>
        <v>25. 3. 2020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6.95" customHeight="1">
      <c r="A119" s="35"/>
      <c r="B119" s="36"/>
      <c r="C119" s="37"/>
      <c r="D119" s="37"/>
      <c r="E119" s="37"/>
      <c r="F119" s="37"/>
      <c r="G119" s="37"/>
      <c r="H119" s="37"/>
      <c r="I119" s="123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5.2" customHeight="1">
      <c r="A120" s="35"/>
      <c r="B120" s="36"/>
      <c r="C120" s="30" t="s">
        <v>24</v>
      </c>
      <c r="D120" s="37"/>
      <c r="E120" s="37"/>
      <c r="F120" s="28" t="str">
        <f>E17</f>
        <v xml:space="preserve"> </v>
      </c>
      <c r="G120" s="37"/>
      <c r="H120" s="37"/>
      <c r="I120" s="124" t="s">
        <v>29</v>
      </c>
      <c r="J120" s="33" t="str">
        <f>E23</f>
        <v xml:space="preserve"> 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5.2" customHeight="1">
      <c r="A121" s="35"/>
      <c r="B121" s="36"/>
      <c r="C121" s="30" t="s">
        <v>27</v>
      </c>
      <c r="D121" s="37"/>
      <c r="E121" s="37"/>
      <c r="F121" s="28" t="str">
        <f>IF(E20="","",E20)</f>
        <v>Vyplň údaj</v>
      </c>
      <c r="G121" s="37"/>
      <c r="H121" s="37"/>
      <c r="I121" s="124" t="s">
        <v>31</v>
      </c>
      <c r="J121" s="33" t="str">
        <f>E26</f>
        <v xml:space="preserve"> 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2" customFormat="1" ht="10.35" customHeight="1">
      <c r="A122" s="35"/>
      <c r="B122" s="36"/>
      <c r="C122" s="37"/>
      <c r="D122" s="37"/>
      <c r="E122" s="37"/>
      <c r="F122" s="37"/>
      <c r="G122" s="37"/>
      <c r="H122" s="37"/>
      <c r="I122" s="123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5" s="11" customFormat="1" ht="29.25" customHeight="1">
      <c r="A123" s="181"/>
      <c r="B123" s="182"/>
      <c r="C123" s="183" t="s">
        <v>158</v>
      </c>
      <c r="D123" s="184" t="s">
        <v>58</v>
      </c>
      <c r="E123" s="184" t="s">
        <v>54</v>
      </c>
      <c r="F123" s="184" t="s">
        <v>55</v>
      </c>
      <c r="G123" s="184" t="s">
        <v>159</v>
      </c>
      <c r="H123" s="184" t="s">
        <v>160</v>
      </c>
      <c r="I123" s="185" t="s">
        <v>161</v>
      </c>
      <c r="J123" s="184" t="s">
        <v>124</v>
      </c>
      <c r="K123" s="186" t="s">
        <v>162</v>
      </c>
      <c r="L123" s="187"/>
      <c r="M123" s="76" t="s">
        <v>1</v>
      </c>
      <c r="N123" s="77" t="s">
        <v>37</v>
      </c>
      <c r="O123" s="77" t="s">
        <v>163</v>
      </c>
      <c r="P123" s="77" t="s">
        <v>164</v>
      </c>
      <c r="Q123" s="77" t="s">
        <v>165</v>
      </c>
      <c r="R123" s="77" t="s">
        <v>166</v>
      </c>
      <c r="S123" s="77" t="s">
        <v>167</v>
      </c>
      <c r="T123" s="78" t="s">
        <v>168</v>
      </c>
      <c r="U123" s="181"/>
      <c r="V123" s="181"/>
      <c r="W123" s="181"/>
      <c r="X123" s="181"/>
      <c r="Y123" s="181"/>
      <c r="Z123" s="181"/>
      <c r="AA123" s="181"/>
      <c r="AB123" s="181"/>
      <c r="AC123" s="181"/>
      <c r="AD123" s="181"/>
      <c r="AE123" s="181"/>
    </row>
    <row r="124" spans="1:65" s="2" customFormat="1" ht="22.9" customHeight="1">
      <c r="A124" s="35"/>
      <c r="B124" s="36"/>
      <c r="C124" s="83" t="s">
        <v>169</v>
      </c>
      <c r="D124" s="37"/>
      <c r="E124" s="37"/>
      <c r="F124" s="37"/>
      <c r="G124" s="37"/>
      <c r="H124" s="37"/>
      <c r="I124" s="123"/>
      <c r="J124" s="188">
        <f>BK124</f>
        <v>0</v>
      </c>
      <c r="K124" s="37"/>
      <c r="L124" s="40"/>
      <c r="M124" s="79"/>
      <c r="N124" s="189"/>
      <c r="O124" s="80"/>
      <c r="P124" s="190">
        <f>P125</f>
        <v>0</v>
      </c>
      <c r="Q124" s="80"/>
      <c r="R124" s="190">
        <f>R125</f>
        <v>0</v>
      </c>
      <c r="S124" s="80"/>
      <c r="T124" s="191">
        <f>T125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72</v>
      </c>
      <c r="AU124" s="18" t="s">
        <v>126</v>
      </c>
      <c r="BK124" s="192">
        <f>BK125</f>
        <v>0</v>
      </c>
    </row>
    <row r="125" spans="1:65" s="12" customFormat="1" ht="25.9" customHeight="1">
      <c r="B125" s="193"/>
      <c r="C125" s="194"/>
      <c r="D125" s="195" t="s">
        <v>72</v>
      </c>
      <c r="E125" s="196" t="s">
        <v>358</v>
      </c>
      <c r="F125" s="196" t="s">
        <v>358</v>
      </c>
      <c r="G125" s="194"/>
      <c r="H125" s="194"/>
      <c r="I125" s="197"/>
      <c r="J125" s="198">
        <f>BK125</f>
        <v>0</v>
      </c>
      <c r="K125" s="194"/>
      <c r="L125" s="199"/>
      <c r="M125" s="200"/>
      <c r="N125" s="201"/>
      <c r="O125" s="201"/>
      <c r="P125" s="202">
        <f>P126+P212+P237</f>
        <v>0</v>
      </c>
      <c r="Q125" s="201"/>
      <c r="R125" s="202">
        <f>R126+R212+R237</f>
        <v>0</v>
      </c>
      <c r="S125" s="201"/>
      <c r="T125" s="203">
        <f>T126+T212+T237</f>
        <v>0</v>
      </c>
      <c r="AR125" s="204" t="s">
        <v>192</v>
      </c>
      <c r="AT125" s="205" t="s">
        <v>72</v>
      </c>
      <c r="AU125" s="205" t="s">
        <v>73</v>
      </c>
      <c r="AY125" s="204" t="s">
        <v>172</v>
      </c>
      <c r="BK125" s="206">
        <f>BK126+BK212+BK237</f>
        <v>0</v>
      </c>
    </row>
    <row r="126" spans="1:65" s="12" customFormat="1" ht="22.9" customHeight="1">
      <c r="B126" s="193"/>
      <c r="C126" s="194"/>
      <c r="D126" s="195" t="s">
        <v>72</v>
      </c>
      <c r="E126" s="207" t="s">
        <v>1449</v>
      </c>
      <c r="F126" s="207" t="s">
        <v>1450</v>
      </c>
      <c r="G126" s="194"/>
      <c r="H126" s="194"/>
      <c r="I126" s="197"/>
      <c r="J126" s="208">
        <f>BK126</f>
        <v>0</v>
      </c>
      <c r="K126" s="194"/>
      <c r="L126" s="199"/>
      <c r="M126" s="200"/>
      <c r="N126" s="201"/>
      <c r="O126" s="201"/>
      <c r="P126" s="202">
        <f>SUM(P127:P211)</f>
        <v>0</v>
      </c>
      <c r="Q126" s="201"/>
      <c r="R126" s="202">
        <f>SUM(R127:R211)</f>
        <v>0</v>
      </c>
      <c r="S126" s="201"/>
      <c r="T126" s="203">
        <f>SUM(T127:T211)</f>
        <v>0</v>
      </c>
      <c r="AR126" s="204" t="s">
        <v>192</v>
      </c>
      <c r="AT126" s="205" t="s">
        <v>72</v>
      </c>
      <c r="AU126" s="205" t="s">
        <v>81</v>
      </c>
      <c r="AY126" s="204" t="s">
        <v>172</v>
      </c>
      <c r="BK126" s="206">
        <f>SUM(BK127:BK211)</f>
        <v>0</v>
      </c>
    </row>
    <row r="127" spans="1:65" s="2" customFormat="1" ht="16.5" customHeight="1">
      <c r="A127" s="35"/>
      <c r="B127" s="36"/>
      <c r="C127" s="209" t="s">
        <v>81</v>
      </c>
      <c r="D127" s="209" t="s">
        <v>174</v>
      </c>
      <c r="E127" s="210" t="s">
        <v>1401</v>
      </c>
      <c r="F127" s="211" t="s">
        <v>1451</v>
      </c>
      <c r="G127" s="212" t="s">
        <v>1370</v>
      </c>
      <c r="H127" s="213">
        <v>5</v>
      </c>
      <c r="I127" s="214"/>
      <c r="J127" s="215">
        <f>ROUND(I127*H127,2)</f>
        <v>0</v>
      </c>
      <c r="K127" s="211" t="s">
        <v>1</v>
      </c>
      <c r="L127" s="40"/>
      <c r="M127" s="216" t="s">
        <v>1</v>
      </c>
      <c r="N127" s="217" t="s">
        <v>38</v>
      </c>
      <c r="O127" s="72"/>
      <c r="P127" s="218">
        <f>O127*H127</f>
        <v>0</v>
      </c>
      <c r="Q127" s="218">
        <v>0</v>
      </c>
      <c r="R127" s="218">
        <f>Q127*H127</f>
        <v>0</v>
      </c>
      <c r="S127" s="218">
        <v>0</v>
      </c>
      <c r="T127" s="219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0" t="s">
        <v>323</v>
      </c>
      <c r="AT127" s="220" t="s">
        <v>174</v>
      </c>
      <c r="AU127" s="220" t="s">
        <v>83</v>
      </c>
      <c r="AY127" s="18" t="s">
        <v>172</v>
      </c>
      <c r="BE127" s="221">
        <f>IF(N127="základní",J127,0)</f>
        <v>0</v>
      </c>
      <c r="BF127" s="221">
        <f>IF(N127="snížená",J127,0)</f>
        <v>0</v>
      </c>
      <c r="BG127" s="221">
        <f>IF(N127="zákl. přenesená",J127,0)</f>
        <v>0</v>
      </c>
      <c r="BH127" s="221">
        <f>IF(N127="sníž. přenesená",J127,0)</f>
        <v>0</v>
      </c>
      <c r="BI127" s="221">
        <f>IF(N127="nulová",J127,0)</f>
        <v>0</v>
      </c>
      <c r="BJ127" s="18" t="s">
        <v>81</v>
      </c>
      <c r="BK127" s="221">
        <f>ROUND(I127*H127,2)</f>
        <v>0</v>
      </c>
      <c r="BL127" s="18" t="s">
        <v>323</v>
      </c>
      <c r="BM127" s="220" t="s">
        <v>83</v>
      </c>
    </row>
    <row r="128" spans="1:65" s="13" customFormat="1" ht="22.5">
      <c r="B128" s="222"/>
      <c r="C128" s="223"/>
      <c r="D128" s="224" t="s">
        <v>180</v>
      </c>
      <c r="E128" s="225" t="s">
        <v>1</v>
      </c>
      <c r="F128" s="226" t="s">
        <v>1452</v>
      </c>
      <c r="G128" s="223"/>
      <c r="H128" s="225" t="s">
        <v>1</v>
      </c>
      <c r="I128" s="227"/>
      <c r="J128" s="223"/>
      <c r="K128" s="223"/>
      <c r="L128" s="228"/>
      <c r="M128" s="229"/>
      <c r="N128" s="230"/>
      <c r="O128" s="230"/>
      <c r="P128" s="230"/>
      <c r="Q128" s="230"/>
      <c r="R128" s="230"/>
      <c r="S128" s="230"/>
      <c r="T128" s="231"/>
      <c r="AT128" s="232" t="s">
        <v>180</v>
      </c>
      <c r="AU128" s="232" t="s">
        <v>83</v>
      </c>
      <c r="AV128" s="13" t="s">
        <v>81</v>
      </c>
      <c r="AW128" s="13" t="s">
        <v>30</v>
      </c>
      <c r="AX128" s="13" t="s">
        <v>73</v>
      </c>
      <c r="AY128" s="232" t="s">
        <v>172</v>
      </c>
    </row>
    <row r="129" spans="1:65" s="13" customFormat="1" ht="33.75">
      <c r="B129" s="222"/>
      <c r="C129" s="223"/>
      <c r="D129" s="224" t="s">
        <v>180</v>
      </c>
      <c r="E129" s="225" t="s">
        <v>1</v>
      </c>
      <c r="F129" s="226" t="s">
        <v>1453</v>
      </c>
      <c r="G129" s="223"/>
      <c r="H129" s="225" t="s">
        <v>1</v>
      </c>
      <c r="I129" s="227"/>
      <c r="J129" s="223"/>
      <c r="K129" s="223"/>
      <c r="L129" s="228"/>
      <c r="M129" s="229"/>
      <c r="N129" s="230"/>
      <c r="O129" s="230"/>
      <c r="P129" s="230"/>
      <c r="Q129" s="230"/>
      <c r="R129" s="230"/>
      <c r="S129" s="230"/>
      <c r="T129" s="231"/>
      <c r="AT129" s="232" t="s">
        <v>180</v>
      </c>
      <c r="AU129" s="232" t="s">
        <v>83</v>
      </c>
      <c r="AV129" s="13" t="s">
        <v>81</v>
      </c>
      <c r="AW129" s="13" t="s">
        <v>30</v>
      </c>
      <c r="AX129" s="13" t="s">
        <v>73</v>
      </c>
      <c r="AY129" s="232" t="s">
        <v>172</v>
      </c>
    </row>
    <row r="130" spans="1:65" s="13" customFormat="1">
      <c r="B130" s="222"/>
      <c r="C130" s="223"/>
      <c r="D130" s="224" t="s">
        <v>180</v>
      </c>
      <c r="E130" s="225" t="s">
        <v>1</v>
      </c>
      <c r="F130" s="226" t="s">
        <v>1454</v>
      </c>
      <c r="G130" s="223"/>
      <c r="H130" s="225" t="s">
        <v>1</v>
      </c>
      <c r="I130" s="227"/>
      <c r="J130" s="223"/>
      <c r="K130" s="223"/>
      <c r="L130" s="228"/>
      <c r="M130" s="229"/>
      <c r="N130" s="230"/>
      <c r="O130" s="230"/>
      <c r="P130" s="230"/>
      <c r="Q130" s="230"/>
      <c r="R130" s="230"/>
      <c r="S130" s="230"/>
      <c r="T130" s="231"/>
      <c r="AT130" s="232" t="s">
        <v>180</v>
      </c>
      <c r="AU130" s="232" t="s">
        <v>83</v>
      </c>
      <c r="AV130" s="13" t="s">
        <v>81</v>
      </c>
      <c r="AW130" s="13" t="s">
        <v>30</v>
      </c>
      <c r="AX130" s="13" t="s">
        <v>73</v>
      </c>
      <c r="AY130" s="232" t="s">
        <v>172</v>
      </c>
    </row>
    <row r="131" spans="1:65" s="13" customFormat="1" ht="33.75">
      <c r="B131" s="222"/>
      <c r="C131" s="223"/>
      <c r="D131" s="224" t="s">
        <v>180</v>
      </c>
      <c r="E131" s="225" t="s">
        <v>1</v>
      </c>
      <c r="F131" s="226" t="s">
        <v>1455</v>
      </c>
      <c r="G131" s="223"/>
      <c r="H131" s="225" t="s">
        <v>1</v>
      </c>
      <c r="I131" s="227"/>
      <c r="J131" s="223"/>
      <c r="K131" s="223"/>
      <c r="L131" s="228"/>
      <c r="M131" s="229"/>
      <c r="N131" s="230"/>
      <c r="O131" s="230"/>
      <c r="P131" s="230"/>
      <c r="Q131" s="230"/>
      <c r="R131" s="230"/>
      <c r="S131" s="230"/>
      <c r="T131" s="231"/>
      <c r="AT131" s="232" t="s">
        <v>180</v>
      </c>
      <c r="AU131" s="232" t="s">
        <v>83</v>
      </c>
      <c r="AV131" s="13" t="s">
        <v>81</v>
      </c>
      <c r="AW131" s="13" t="s">
        <v>30</v>
      </c>
      <c r="AX131" s="13" t="s">
        <v>73</v>
      </c>
      <c r="AY131" s="232" t="s">
        <v>172</v>
      </c>
    </row>
    <row r="132" spans="1:65" s="13" customFormat="1" ht="33.75">
      <c r="B132" s="222"/>
      <c r="C132" s="223"/>
      <c r="D132" s="224" t="s">
        <v>180</v>
      </c>
      <c r="E132" s="225" t="s">
        <v>1</v>
      </c>
      <c r="F132" s="226" t="s">
        <v>1456</v>
      </c>
      <c r="G132" s="223"/>
      <c r="H132" s="225" t="s">
        <v>1</v>
      </c>
      <c r="I132" s="227"/>
      <c r="J132" s="223"/>
      <c r="K132" s="223"/>
      <c r="L132" s="228"/>
      <c r="M132" s="229"/>
      <c r="N132" s="230"/>
      <c r="O132" s="230"/>
      <c r="P132" s="230"/>
      <c r="Q132" s="230"/>
      <c r="R132" s="230"/>
      <c r="S132" s="230"/>
      <c r="T132" s="231"/>
      <c r="AT132" s="232" t="s">
        <v>180</v>
      </c>
      <c r="AU132" s="232" t="s">
        <v>83</v>
      </c>
      <c r="AV132" s="13" t="s">
        <v>81</v>
      </c>
      <c r="AW132" s="13" t="s">
        <v>30</v>
      </c>
      <c r="AX132" s="13" t="s">
        <v>73</v>
      </c>
      <c r="AY132" s="232" t="s">
        <v>172</v>
      </c>
    </row>
    <row r="133" spans="1:65" s="13" customFormat="1">
      <c r="B133" s="222"/>
      <c r="C133" s="223"/>
      <c r="D133" s="224" t="s">
        <v>180</v>
      </c>
      <c r="E133" s="225" t="s">
        <v>1</v>
      </c>
      <c r="F133" s="226" t="s">
        <v>1457</v>
      </c>
      <c r="G133" s="223"/>
      <c r="H133" s="225" t="s">
        <v>1</v>
      </c>
      <c r="I133" s="227"/>
      <c r="J133" s="223"/>
      <c r="K133" s="223"/>
      <c r="L133" s="228"/>
      <c r="M133" s="229"/>
      <c r="N133" s="230"/>
      <c r="O133" s="230"/>
      <c r="P133" s="230"/>
      <c r="Q133" s="230"/>
      <c r="R133" s="230"/>
      <c r="S133" s="230"/>
      <c r="T133" s="231"/>
      <c r="AT133" s="232" t="s">
        <v>180</v>
      </c>
      <c r="AU133" s="232" t="s">
        <v>83</v>
      </c>
      <c r="AV133" s="13" t="s">
        <v>81</v>
      </c>
      <c r="AW133" s="13" t="s">
        <v>30</v>
      </c>
      <c r="AX133" s="13" t="s">
        <v>73</v>
      </c>
      <c r="AY133" s="232" t="s">
        <v>172</v>
      </c>
    </row>
    <row r="134" spans="1:65" s="13" customFormat="1" ht="33.75">
      <c r="B134" s="222"/>
      <c r="C134" s="223"/>
      <c r="D134" s="224" t="s">
        <v>180</v>
      </c>
      <c r="E134" s="225" t="s">
        <v>1</v>
      </c>
      <c r="F134" s="226" t="s">
        <v>1458</v>
      </c>
      <c r="G134" s="223"/>
      <c r="H134" s="225" t="s">
        <v>1</v>
      </c>
      <c r="I134" s="227"/>
      <c r="J134" s="223"/>
      <c r="K134" s="223"/>
      <c r="L134" s="228"/>
      <c r="M134" s="229"/>
      <c r="N134" s="230"/>
      <c r="O134" s="230"/>
      <c r="P134" s="230"/>
      <c r="Q134" s="230"/>
      <c r="R134" s="230"/>
      <c r="S134" s="230"/>
      <c r="T134" s="231"/>
      <c r="AT134" s="232" t="s">
        <v>180</v>
      </c>
      <c r="AU134" s="232" t="s">
        <v>83</v>
      </c>
      <c r="AV134" s="13" t="s">
        <v>81</v>
      </c>
      <c r="AW134" s="13" t="s">
        <v>30</v>
      </c>
      <c r="AX134" s="13" t="s">
        <v>73</v>
      </c>
      <c r="AY134" s="232" t="s">
        <v>172</v>
      </c>
    </row>
    <row r="135" spans="1:65" s="13" customFormat="1" ht="22.5">
      <c r="B135" s="222"/>
      <c r="C135" s="223"/>
      <c r="D135" s="224" t="s">
        <v>180</v>
      </c>
      <c r="E135" s="225" t="s">
        <v>1</v>
      </c>
      <c r="F135" s="226" t="s">
        <v>1459</v>
      </c>
      <c r="G135" s="223"/>
      <c r="H135" s="225" t="s">
        <v>1</v>
      </c>
      <c r="I135" s="227"/>
      <c r="J135" s="223"/>
      <c r="K135" s="223"/>
      <c r="L135" s="228"/>
      <c r="M135" s="229"/>
      <c r="N135" s="230"/>
      <c r="O135" s="230"/>
      <c r="P135" s="230"/>
      <c r="Q135" s="230"/>
      <c r="R135" s="230"/>
      <c r="S135" s="230"/>
      <c r="T135" s="231"/>
      <c r="AT135" s="232" t="s">
        <v>180</v>
      </c>
      <c r="AU135" s="232" t="s">
        <v>83</v>
      </c>
      <c r="AV135" s="13" t="s">
        <v>81</v>
      </c>
      <c r="AW135" s="13" t="s">
        <v>30</v>
      </c>
      <c r="AX135" s="13" t="s">
        <v>73</v>
      </c>
      <c r="AY135" s="232" t="s">
        <v>172</v>
      </c>
    </row>
    <row r="136" spans="1:65" s="13" customFormat="1">
      <c r="B136" s="222"/>
      <c r="C136" s="223"/>
      <c r="D136" s="224" t="s">
        <v>180</v>
      </c>
      <c r="E136" s="225" t="s">
        <v>1</v>
      </c>
      <c r="F136" s="226" t="s">
        <v>1460</v>
      </c>
      <c r="G136" s="223"/>
      <c r="H136" s="225" t="s">
        <v>1</v>
      </c>
      <c r="I136" s="227"/>
      <c r="J136" s="223"/>
      <c r="K136" s="223"/>
      <c r="L136" s="228"/>
      <c r="M136" s="229"/>
      <c r="N136" s="230"/>
      <c r="O136" s="230"/>
      <c r="P136" s="230"/>
      <c r="Q136" s="230"/>
      <c r="R136" s="230"/>
      <c r="S136" s="230"/>
      <c r="T136" s="231"/>
      <c r="AT136" s="232" t="s">
        <v>180</v>
      </c>
      <c r="AU136" s="232" t="s">
        <v>83</v>
      </c>
      <c r="AV136" s="13" t="s">
        <v>81</v>
      </c>
      <c r="AW136" s="13" t="s">
        <v>30</v>
      </c>
      <c r="AX136" s="13" t="s">
        <v>73</v>
      </c>
      <c r="AY136" s="232" t="s">
        <v>172</v>
      </c>
    </row>
    <row r="137" spans="1:65" s="14" customFormat="1">
      <c r="B137" s="233"/>
      <c r="C137" s="234"/>
      <c r="D137" s="224" t="s">
        <v>180</v>
      </c>
      <c r="E137" s="235" t="s">
        <v>1</v>
      </c>
      <c r="F137" s="236" t="s">
        <v>1461</v>
      </c>
      <c r="G137" s="234"/>
      <c r="H137" s="237">
        <v>5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AT137" s="243" t="s">
        <v>180</v>
      </c>
      <c r="AU137" s="243" t="s">
        <v>83</v>
      </c>
      <c r="AV137" s="14" t="s">
        <v>83</v>
      </c>
      <c r="AW137" s="14" t="s">
        <v>30</v>
      </c>
      <c r="AX137" s="14" t="s">
        <v>73</v>
      </c>
      <c r="AY137" s="243" t="s">
        <v>172</v>
      </c>
    </row>
    <row r="138" spans="1:65" s="15" customFormat="1">
      <c r="B138" s="244"/>
      <c r="C138" s="245"/>
      <c r="D138" s="224" t="s">
        <v>180</v>
      </c>
      <c r="E138" s="246" t="s">
        <v>1</v>
      </c>
      <c r="F138" s="247" t="s">
        <v>186</v>
      </c>
      <c r="G138" s="245"/>
      <c r="H138" s="248">
        <v>5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AT138" s="254" t="s">
        <v>180</v>
      </c>
      <c r="AU138" s="254" t="s">
        <v>83</v>
      </c>
      <c r="AV138" s="15" t="s">
        <v>179</v>
      </c>
      <c r="AW138" s="15" t="s">
        <v>30</v>
      </c>
      <c r="AX138" s="15" t="s">
        <v>81</v>
      </c>
      <c r="AY138" s="254" t="s">
        <v>172</v>
      </c>
    </row>
    <row r="139" spans="1:65" s="2" customFormat="1" ht="16.5" customHeight="1">
      <c r="A139" s="35"/>
      <c r="B139" s="36"/>
      <c r="C139" s="209" t="s">
        <v>83</v>
      </c>
      <c r="D139" s="209" t="s">
        <v>174</v>
      </c>
      <c r="E139" s="210" t="s">
        <v>1462</v>
      </c>
      <c r="F139" s="211" t="s">
        <v>1463</v>
      </c>
      <c r="G139" s="212" t="s">
        <v>1370</v>
      </c>
      <c r="H139" s="213">
        <v>2</v>
      </c>
      <c r="I139" s="214"/>
      <c r="J139" s="215">
        <f>ROUND(I139*H139,2)</f>
        <v>0</v>
      </c>
      <c r="K139" s="211" t="s">
        <v>1</v>
      </c>
      <c r="L139" s="40"/>
      <c r="M139" s="216" t="s">
        <v>1</v>
      </c>
      <c r="N139" s="217" t="s">
        <v>38</v>
      </c>
      <c r="O139" s="72"/>
      <c r="P139" s="218">
        <f>O139*H139</f>
        <v>0</v>
      </c>
      <c r="Q139" s="218">
        <v>0</v>
      </c>
      <c r="R139" s="218">
        <f>Q139*H139</f>
        <v>0</v>
      </c>
      <c r="S139" s="218">
        <v>0</v>
      </c>
      <c r="T139" s="21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0" t="s">
        <v>323</v>
      </c>
      <c r="AT139" s="220" t="s">
        <v>174</v>
      </c>
      <c r="AU139" s="220" t="s">
        <v>83</v>
      </c>
      <c r="AY139" s="18" t="s">
        <v>172</v>
      </c>
      <c r="BE139" s="221">
        <f>IF(N139="základní",J139,0)</f>
        <v>0</v>
      </c>
      <c r="BF139" s="221">
        <f>IF(N139="snížená",J139,0)</f>
        <v>0</v>
      </c>
      <c r="BG139" s="221">
        <f>IF(N139="zákl. přenesená",J139,0)</f>
        <v>0</v>
      </c>
      <c r="BH139" s="221">
        <f>IF(N139="sníž. přenesená",J139,0)</f>
        <v>0</v>
      </c>
      <c r="BI139" s="221">
        <f>IF(N139="nulová",J139,0)</f>
        <v>0</v>
      </c>
      <c r="BJ139" s="18" t="s">
        <v>81</v>
      </c>
      <c r="BK139" s="221">
        <f>ROUND(I139*H139,2)</f>
        <v>0</v>
      </c>
      <c r="BL139" s="18" t="s">
        <v>323</v>
      </c>
      <c r="BM139" s="220" t="s">
        <v>179</v>
      </c>
    </row>
    <row r="140" spans="1:65" s="13" customFormat="1" ht="22.5">
      <c r="B140" s="222"/>
      <c r="C140" s="223"/>
      <c r="D140" s="224" t="s">
        <v>180</v>
      </c>
      <c r="E140" s="225" t="s">
        <v>1</v>
      </c>
      <c r="F140" s="226" t="s">
        <v>1464</v>
      </c>
      <c r="G140" s="223"/>
      <c r="H140" s="225" t="s">
        <v>1</v>
      </c>
      <c r="I140" s="227"/>
      <c r="J140" s="223"/>
      <c r="K140" s="223"/>
      <c r="L140" s="228"/>
      <c r="M140" s="229"/>
      <c r="N140" s="230"/>
      <c r="O140" s="230"/>
      <c r="P140" s="230"/>
      <c r="Q140" s="230"/>
      <c r="R140" s="230"/>
      <c r="S140" s="230"/>
      <c r="T140" s="231"/>
      <c r="AT140" s="232" t="s">
        <v>180</v>
      </c>
      <c r="AU140" s="232" t="s">
        <v>83</v>
      </c>
      <c r="AV140" s="13" t="s">
        <v>81</v>
      </c>
      <c r="AW140" s="13" t="s">
        <v>30</v>
      </c>
      <c r="AX140" s="13" t="s">
        <v>73</v>
      </c>
      <c r="AY140" s="232" t="s">
        <v>172</v>
      </c>
    </row>
    <row r="141" spans="1:65" s="13" customFormat="1" ht="22.5">
      <c r="B141" s="222"/>
      <c r="C141" s="223"/>
      <c r="D141" s="224" t="s">
        <v>180</v>
      </c>
      <c r="E141" s="225" t="s">
        <v>1</v>
      </c>
      <c r="F141" s="226" t="s">
        <v>1465</v>
      </c>
      <c r="G141" s="223"/>
      <c r="H141" s="225" t="s">
        <v>1</v>
      </c>
      <c r="I141" s="227"/>
      <c r="J141" s="223"/>
      <c r="K141" s="223"/>
      <c r="L141" s="228"/>
      <c r="M141" s="229"/>
      <c r="N141" s="230"/>
      <c r="O141" s="230"/>
      <c r="P141" s="230"/>
      <c r="Q141" s="230"/>
      <c r="R141" s="230"/>
      <c r="S141" s="230"/>
      <c r="T141" s="231"/>
      <c r="AT141" s="232" t="s">
        <v>180</v>
      </c>
      <c r="AU141" s="232" t="s">
        <v>83</v>
      </c>
      <c r="AV141" s="13" t="s">
        <v>81</v>
      </c>
      <c r="AW141" s="13" t="s">
        <v>30</v>
      </c>
      <c r="AX141" s="13" t="s">
        <v>73</v>
      </c>
      <c r="AY141" s="232" t="s">
        <v>172</v>
      </c>
    </row>
    <row r="142" spans="1:65" s="13" customFormat="1" ht="22.5">
      <c r="B142" s="222"/>
      <c r="C142" s="223"/>
      <c r="D142" s="224" t="s">
        <v>180</v>
      </c>
      <c r="E142" s="225" t="s">
        <v>1</v>
      </c>
      <c r="F142" s="226" t="s">
        <v>1466</v>
      </c>
      <c r="G142" s="223"/>
      <c r="H142" s="225" t="s">
        <v>1</v>
      </c>
      <c r="I142" s="227"/>
      <c r="J142" s="223"/>
      <c r="K142" s="223"/>
      <c r="L142" s="228"/>
      <c r="M142" s="229"/>
      <c r="N142" s="230"/>
      <c r="O142" s="230"/>
      <c r="P142" s="230"/>
      <c r="Q142" s="230"/>
      <c r="R142" s="230"/>
      <c r="S142" s="230"/>
      <c r="T142" s="231"/>
      <c r="AT142" s="232" t="s">
        <v>180</v>
      </c>
      <c r="AU142" s="232" t="s">
        <v>83</v>
      </c>
      <c r="AV142" s="13" t="s">
        <v>81</v>
      </c>
      <c r="AW142" s="13" t="s">
        <v>30</v>
      </c>
      <c r="AX142" s="13" t="s">
        <v>73</v>
      </c>
      <c r="AY142" s="232" t="s">
        <v>172</v>
      </c>
    </row>
    <row r="143" spans="1:65" s="13" customFormat="1" ht="22.5">
      <c r="B143" s="222"/>
      <c r="C143" s="223"/>
      <c r="D143" s="224" t="s">
        <v>180</v>
      </c>
      <c r="E143" s="225" t="s">
        <v>1</v>
      </c>
      <c r="F143" s="226" t="s">
        <v>1467</v>
      </c>
      <c r="G143" s="223"/>
      <c r="H143" s="225" t="s">
        <v>1</v>
      </c>
      <c r="I143" s="227"/>
      <c r="J143" s="223"/>
      <c r="K143" s="223"/>
      <c r="L143" s="228"/>
      <c r="M143" s="229"/>
      <c r="N143" s="230"/>
      <c r="O143" s="230"/>
      <c r="P143" s="230"/>
      <c r="Q143" s="230"/>
      <c r="R143" s="230"/>
      <c r="S143" s="230"/>
      <c r="T143" s="231"/>
      <c r="AT143" s="232" t="s">
        <v>180</v>
      </c>
      <c r="AU143" s="232" t="s">
        <v>83</v>
      </c>
      <c r="AV143" s="13" t="s">
        <v>81</v>
      </c>
      <c r="AW143" s="13" t="s">
        <v>30</v>
      </c>
      <c r="AX143" s="13" t="s">
        <v>73</v>
      </c>
      <c r="AY143" s="232" t="s">
        <v>172</v>
      </c>
    </row>
    <row r="144" spans="1:65" s="13" customFormat="1" ht="22.5">
      <c r="B144" s="222"/>
      <c r="C144" s="223"/>
      <c r="D144" s="224" t="s">
        <v>180</v>
      </c>
      <c r="E144" s="225" t="s">
        <v>1</v>
      </c>
      <c r="F144" s="226" t="s">
        <v>1468</v>
      </c>
      <c r="G144" s="223"/>
      <c r="H144" s="225" t="s">
        <v>1</v>
      </c>
      <c r="I144" s="227"/>
      <c r="J144" s="223"/>
      <c r="K144" s="223"/>
      <c r="L144" s="228"/>
      <c r="M144" s="229"/>
      <c r="N144" s="230"/>
      <c r="O144" s="230"/>
      <c r="P144" s="230"/>
      <c r="Q144" s="230"/>
      <c r="R144" s="230"/>
      <c r="S144" s="230"/>
      <c r="T144" s="231"/>
      <c r="AT144" s="232" t="s">
        <v>180</v>
      </c>
      <c r="AU144" s="232" t="s">
        <v>83</v>
      </c>
      <c r="AV144" s="13" t="s">
        <v>81</v>
      </c>
      <c r="AW144" s="13" t="s">
        <v>30</v>
      </c>
      <c r="AX144" s="13" t="s">
        <v>73</v>
      </c>
      <c r="AY144" s="232" t="s">
        <v>172</v>
      </c>
    </row>
    <row r="145" spans="1:65" s="13" customFormat="1" ht="22.5">
      <c r="B145" s="222"/>
      <c r="C145" s="223"/>
      <c r="D145" s="224" t="s">
        <v>180</v>
      </c>
      <c r="E145" s="225" t="s">
        <v>1</v>
      </c>
      <c r="F145" s="226" t="s">
        <v>1469</v>
      </c>
      <c r="G145" s="223"/>
      <c r="H145" s="225" t="s">
        <v>1</v>
      </c>
      <c r="I145" s="227"/>
      <c r="J145" s="223"/>
      <c r="K145" s="223"/>
      <c r="L145" s="228"/>
      <c r="M145" s="229"/>
      <c r="N145" s="230"/>
      <c r="O145" s="230"/>
      <c r="P145" s="230"/>
      <c r="Q145" s="230"/>
      <c r="R145" s="230"/>
      <c r="S145" s="230"/>
      <c r="T145" s="231"/>
      <c r="AT145" s="232" t="s">
        <v>180</v>
      </c>
      <c r="AU145" s="232" t="s">
        <v>83</v>
      </c>
      <c r="AV145" s="13" t="s">
        <v>81</v>
      </c>
      <c r="AW145" s="13" t="s">
        <v>30</v>
      </c>
      <c r="AX145" s="13" t="s">
        <v>73</v>
      </c>
      <c r="AY145" s="232" t="s">
        <v>172</v>
      </c>
    </row>
    <row r="146" spans="1:65" s="13" customFormat="1" ht="22.5">
      <c r="B146" s="222"/>
      <c r="C146" s="223"/>
      <c r="D146" s="224" t="s">
        <v>180</v>
      </c>
      <c r="E146" s="225" t="s">
        <v>1</v>
      </c>
      <c r="F146" s="226" t="s">
        <v>1470</v>
      </c>
      <c r="G146" s="223"/>
      <c r="H146" s="225" t="s">
        <v>1</v>
      </c>
      <c r="I146" s="227"/>
      <c r="J146" s="223"/>
      <c r="K146" s="223"/>
      <c r="L146" s="228"/>
      <c r="M146" s="229"/>
      <c r="N146" s="230"/>
      <c r="O146" s="230"/>
      <c r="P146" s="230"/>
      <c r="Q146" s="230"/>
      <c r="R146" s="230"/>
      <c r="S146" s="230"/>
      <c r="T146" s="231"/>
      <c r="AT146" s="232" t="s">
        <v>180</v>
      </c>
      <c r="AU146" s="232" t="s">
        <v>83</v>
      </c>
      <c r="AV146" s="13" t="s">
        <v>81</v>
      </c>
      <c r="AW146" s="13" t="s">
        <v>30</v>
      </c>
      <c r="AX146" s="13" t="s">
        <v>73</v>
      </c>
      <c r="AY146" s="232" t="s">
        <v>172</v>
      </c>
    </row>
    <row r="147" spans="1:65" s="13" customFormat="1" ht="22.5">
      <c r="B147" s="222"/>
      <c r="C147" s="223"/>
      <c r="D147" s="224" t="s">
        <v>180</v>
      </c>
      <c r="E147" s="225" t="s">
        <v>1</v>
      </c>
      <c r="F147" s="226" t="s">
        <v>1471</v>
      </c>
      <c r="G147" s="223"/>
      <c r="H147" s="225" t="s">
        <v>1</v>
      </c>
      <c r="I147" s="227"/>
      <c r="J147" s="223"/>
      <c r="K147" s="223"/>
      <c r="L147" s="228"/>
      <c r="M147" s="229"/>
      <c r="N147" s="230"/>
      <c r="O147" s="230"/>
      <c r="P147" s="230"/>
      <c r="Q147" s="230"/>
      <c r="R147" s="230"/>
      <c r="S147" s="230"/>
      <c r="T147" s="231"/>
      <c r="AT147" s="232" t="s">
        <v>180</v>
      </c>
      <c r="AU147" s="232" t="s">
        <v>83</v>
      </c>
      <c r="AV147" s="13" t="s">
        <v>81</v>
      </c>
      <c r="AW147" s="13" t="s">
        <v>30</v>
      </c>
      <c r="AX147" s="13" t="s">
        <v>73</v>
      </c>
      <c r="AY147" s="232" t="s">
        <v>172</v>
      </c>
    </row>
    <row r="148" spans="1:65" s="13" customFormat="1">
      <c r="B148" s="222"/>
      <c r="C148" s="223"/>
      <c r="D148" s="224" t="s">
        <v>180</v>
      </c>
      <c r="E148" s="225" t="s">
        <v>1</v>
      </c>
      <c r="F148" s="226" t="s">
        <v>1472</v>
      </c>
      <c r="G148" s="223"/>
      <c r="H148" s="225" t="s">
        <v>1</v>
      </c>
      <c r="I148" s="227"/>
      <c r="J148" s="223"/>
      <c r="K148" s="223"/>
      <c r="L148" s="228"/>
      <c r="M148" s="229"/>
      <c r="N148" s="230"/>
      <c r="O148" s="230"/>
      <c r="P148" s="230"/>
      <c r="Q148" s="230"/>
      <c r="R148" s="230"/>
      <c r="S148" s="230"/>
      <c r="T148" s="231"/>
      <c r="AT148" s="232" t="s">
        <v>180</v>
      </c>
      <c r="AU148" s="232" t="s">
        <v>83</v>
      </c>
      <c r="AV148" s="13" t="s">
        <v>81</v>
      </c>
      <c r="AW148" s="13" t="s">
        <v>30</v>
      </c>
      <c r="AX148" s="13" t="s">
        <v>73</v>
      </c>
      <c r="AY148" s="232" t="s">
        <v>172</v>
      </c>
    </row>
    <row r="149" spans="1:65" s="13" customFormat="1">
      <c r="B149" s="222"/>
      <c r="C149" s="223"/>
      <c r="D149" s="224" t="s">
        <v>180</v>
      </c>
      <c r="E149" s="225" t="s">
        <v>1</v>
      </c>
      <c r="F149" s="226" t="s">
        <v>1473</v>
      </c>
      <c r="G149" s="223"/>
      <c r="H149" s="225" t="s">
        <v>1</v>
      </c>
      <c r="I149" s="227"/>
      <c r="J149" s="223"/>
      <c r="K149" s="223"/>
      <c r="L149" s="228"/>
      <c r="M149" s="229"/>
      <c r="N149" s="230"/>
      <c r="O149" s="230"/>
      <c r="P149" s="230"/>
      <c r="Q149" s="230"/>
      <c r="R149" s="230"/>
      <c r="S149" s="230"/>
      <c r="T149" s="231"/>
      <c r="AT149" s="232" t="s">
        <v>180</v>
      </c>
      <c r="AU149" s="232" t="s">
        <v>83</v>
      </c>
      <c r="AV149" s="13" t="s">
        <v>81</v>
      </c>
      <c r="AW149" s="13" t="s">
        <v>30</v>
      </c>
      <c r="AX149" s="13" t="s">
        <v>73</v>
      </c>
      <c r="AY149" s="232" t="s">
        <v>172</v>
      </c>
    </row>
    <row r="150" spans="1:65" s="14" customFormat="1">
      <c r="B150" s="233"/>
      <c r="C150" s="234"/>
      <c r="D150" s="224" t="s">
        <v>180</v>
      </c>
      <c r="E150" s="235" t="s">
        <v>1</v>
      </c>
      <c r="F150" s="236" t="s">
        <v>83</v>
      </c>
      <c r="G150" s="234"/>
      <c r="H150" s="237">
        <v>2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AT150" s="243" t="s">
        <v>180</v>
      </c>
      <c r="AU150" s="243" t="s">
        <v>83</v>
      </c>
      <c r="AV150" s="14" t="s">
        <v>83</v>
      </c>
      <c r="AW150" s="14" t="s">
        <v>30</v>
      </c>
      <c r="AX150" s="14" t="s">
        <v>73</v>
      </c>
      <c r="AY150" s="243" t="s">
        <v>172</v>
      </c>
    </row>
    <row r="151" spans="1:65" s="15" customFormat="1">
      <c r="B151" s="244"/>
      <c r="C151" s="245"/>
      <c r="D151" s="224" t="s">
        <v>180</v>
      </c>
      <c r="E151" s="246" t="s">
        <v>1</v>
      </c>
      <c r="F151" s="247" t="s">
        <v>186</v>
      </c>
      <c r="G151" s="245"/>
      <c r="H151" s="248">
        <v>2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AT151" s="254" t="s">
        <v>180</v>
      </c>
      <c r="AU151" s="254" t="s">
        <v>83</v>
      </c>
      <c r="AV151" s="15" t="s">
        <v>179</v>
      </c>
      <c r="AW151" s="15" t="s">
        <v>30</v>
      </c>
      <c r="AX151" s="15" t="s">
        <v>81</v>
      </c>
      <c r="AY151" s="254" t="s">
        <v>172</v>
      </c>
    </row>
    <row r="152" spans="1:65" s="2" customFormat="1" ht="21.75" customHeight="1">
      <c r="A152" s="35"/>
      <c r="B152" s="36"/>
      <c r="C152" s="209" t="s">
        <v>192</v>
      </c>
      <c r="D152" s="209" t="s">
        <v>174</v>
      </c>
      <c r="E152" s="210" t="s">
        <v>1474</v>
      </c>
      <c r="F152" s="211" t="s">
        <v>1475</v>
      </c>
      <c r="G152" s="212" t="s">
        <v>1370</v>
      </c>
      <c r="H152" s="213">
        <v>7</v>
      </c>
      <c r="I152" s="214"/>
      <c r="J152" s="215">
        <f>ROUND(I152*H152,2)</f>
        <v>0</v>
      </c>
      <c r="K152" s="211" t="s">
        <v>1</v>
      </c>
      <c r="L152" s="40"/>
      <c r="M152" s="216" t="s">
        <v>1</v>
      </c>
      <c r="N152" s="217" t="s">
        <v>38</v>
      </c>
      <c r="O152" s="72"/>
      <c r="P152" s="218">
        <f>O152*H152</f>
        <v>0</v>
      </c>
      <c r="Q152" s="218">
        <v>0</v>
      </c>
      <c r="R152" s="218">
        <f>Q152*H152</f>
        <v>0</v>
      </c>
      <c r="S152" s="218">
        <v>0</v>
      </c>
      <c r="T152" s="219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0" t="s">
        <v>323</v>
      </c>
      <c r="AT152" s="220" t="s">
        <v>174</v>
      </c>
      <c r="AU152" s="220" t="s">
        <v>83</v>
      </c>
      <c r="AY152" s="18" t="s">
        <v>172</v>
      </c>
      <c r="BE152" s="221">
        <f>IF(N152="základní",J152,0)</f>
        <v>0</v>
      </c>
      <c r="BF152" s="221">
        <f>IF(N152="snížená",J152,0)</f>
        <v>0</v>
      </c>
      <c r="BG152" s="221">
        <f>IF(N152="zákl. přenesená",J152,0)</f>
        <v>0</v>
      </c>
      <c r="BH152" s="221">
        <f>IF(N152="sníž. přenesená",J152,0)</f>
        <v>0</v>
      </c>
      <c r="BI152" s="221">
        <f>IF(N152="nulová",J152,0)</f>
        <v>0</v>
      </c>
      <c r="BJ152" s="18" t="s">
        <v>81</v>
      </c>
      <c r="BK152" s="221">
        <f>ROUND(I152*H152,2)</f>
        <v>0</v>
      </c>
      <c r="BL152" s="18" t="s">
        <v>323</v>
      </c>
      <c r="BM152" s="220" t="s">
        <v>199</v>
      </c>
    </row>
    <row r="153" spans="1:65" s="13" customFormat="1" ht="22.5">
      <c r="B153" s="222"/>
      <c r="C153" s="223"/>
      <c r="D153" s="224" t="s">
        <v>180</v>
      </c>
      <c r="E153" s="225" t="s">
        <v>1</v>
      </c>
      <c r="F153" s="226" t="s">
        <v>1476</v>
      </c>
      <c r="G153" s="223"/>
      <c r="H153" s="225" t="s">
        <v>1</v>
      </c>
      <c r="I153" s="227"/>
      <c r="J153" s="223"/>
      <c r="K153" s="223"/>
      <c r="L153" s="228"/>
      <c r="M153" s="229"/>
      <c r="N153" s="230"/>
      <c r="O153" s="230"/>
      <c r="P153" s="230"/>
      <c r="Q153" s="230"/>
      <c r="R153" s="230"/>
      <c r="S153" s="230"/>
      <c r="T153" s="231"/>
      <c r="AT153" s="232" t="s">
        <v>180</v>
      </c>
      <c r="AU153" s="232" t="s">
        <v>83</v>
      </c>
      <c r="AV153" s="13" t="s">
        <v>81</v>
      </c>
      <c r="AW153" s="13" t="s">
        <v>30</v>
      </c>
      <c r="AX153" s="13" t="s">
        <v>73</v>
      </c>
      <c r="AY153" s="232" t="s">
        <v>172</v>
      </c>
    </row>
    <row r="154" spans="1:65" s="14" customFormat="1">
      <c r="B154" s="233"/>
      <c r="C154" s="234"/>
      <c r="D154" s="224" t="s">
        <v>180</v>
      </c>
      <c r="E154" s="235" t="s">
        <v>1</v>
      </c>
      <c r="F154" s="236" t="s">
        <v>209</v>
      </c>
      <c r="G154" s="234"/>
      <c r="H154" s="237">
        <v>7</v>
      </c>
      <c r="I154" s="238"/>
      <c r="J154" s="234"/>
      <c r="K154" s="234"/>
      <c r="L154" s="239"/>
      <c r="M154" s="240"/>
      <c r="N154" s="241"/>
      <c r="O154" s="241"/>
      <c r="P154" s="241"/>
      <c r="Q154" s="241"/>
      <c r="R154" s="241"/>
      <c r="S154" s="241"/>
      <c r="T154" s="242"/>
      <c r="AT154" s="243" t="s">
        <v>180</v>
      </c>
      <c r="AU154" s="243" t="s">
        <v>83</v>
      </c>
      <c r="AV154" s="14" t="s">
        <v>83</v>
      </c>
      <c r="AW154" s="14" t="s">
        <v>30</v>
      </c>
      <c r="AX154" s="14" t="s">
        <v>73</v>
      </c>
      <c r="AY154" s="243" t="s">
        <v>172</v>
      </c>
    </row>
    <row r="155" spans="1:65" s="15" customFormat="1">
      <c r="B155" s="244"/>
      <c r="C155" s="245"/>
      <c r="D155" s="224" t="s">
        <v>180</v>
      </c>
      <c r="E155" s="246" t="s">
        <v>1</v>
      </c>
      <c r="F155" s="247" t="s">
        <v>186</v>
      </c>
      <c r="G155" s="245"/>
      <c r="H155" s="248">
        <v>7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AT155" s="254" t="s">
        <v>180</v>
      </c>
      <c r="AU155" s="254" t="s">
        <v>83</v>
      </c>
      <c r="AV155" s="15" t="s">
        <v>179</v>
      </c>
      <c r="AW155" s="15" t="s">
        <v>30</v>
      </c>
      <c r="AX155" s="15" t="s">
        <v>81</v>
      </c>
      <c r="AY155" s="254" t="s">
        <v>172</v>
      </c>
    </row>
    <row r="156" spans="1:65" s="2" customFormat="1" ht="16.5" customHeight="1">
      <c r="A156" s="35"/>
      <c r="B156" s="36"/>
      <c r="C156" s="209" t="s">
        <v>179</v>
      </c>
      <c r="D156" s="209" t="s">
        <v>174</v>
      </c>
      <c r="E156" s="210" t="s">
        <v>1477</v>
      </c>
      <c r="F156" s="211" t="s">
        <v>1478</v>
      </c>
      <c r="G156" s="212" t="s">
        <v>1370</v>
      </c>
      <c r="H156" s="213">
        <v>5</v>
      </c>
      <c r="I156" s="214"/>
      <c r="J156" s="215">
        <f>ROUND(I156*H156,2)</f>
        <v>0</v>
      </c>
      <c r="K156" s="211" t="s">
        <v>1</v>
      </c>
      <c r="L156" s="40"/>
      <c r="M156" s="216" t="s">
        <v>1</v>
      </c>
      <c r="N156" s="217" t="s">
        <v>38</v>
      </c>
      <c r="O156" s="72"/>
      <c r="P156" s="218">
        <f>O156*H156</f>
        <v>0</v>
      </c>
      <c r="Q156" s="218">
        <v>0</v>
      </c>
      <c r="R156" s="218">
        <f>Q156*H156</f>
        <v>0</v>
      </c>
      <c r="S156" s="218">
        <v>0</v>
      </c>
      <c r="T156" s="219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0" t="s">
        <v>323</v>
      </c>
      <c r="AT156" s="220" t="s">
        <v>174</v>
      </c>
      <c r="AU156" s="220" t="s">
        <v>83</v>
      </c>
      <c r="AY156" s="18" t="s">
        <v>172</v>
      </c>
      <c r="BE156" s="221">
        <f>IF(N156="základní",J156,0)</f>
        <v>0</v>
      </c>
      <c r="BF156" s="221">
        <f>IF(N156="snížená",J156,0)</f>
        <v>0</v>
      </c>
      <c r="BG156" s="221">
        <f>IF(N156="zákl. přenesená",J156,0)</f>
        <v>0</v>
      </c>
      <c r="BH156" s="221">
        <f>IF(N156="sníž. přenesená",J156,0)</f>
        <v>0</v>
      </c>
      <c r="BI156" s="221">
        <f>IF(N156="nulová",J156,0)</f>
        <v>0</v>
      </c>
      <c r="BJ156" s="18" t="s">
        <v>81</v>
      </c>
      <c r="BK156" s="221">
        <f>ROUND(I156*H156,2)</f>
        <v>0</v>
      </c>
      <c r="BL156" s="18" t="s">
        <v>323</v>
      </c>
      <c r="BM156" s="220" t="s">
        <v>205</v>
      </c>
    </row>
    <row r="157" spans="1:65" s="13" customFormat="1">
      <c r="B157" s="222"/>
      <c r="C157" s="223"/>
      <c r="D157" s="224" t="s">
        <v>180</v>
      </c>
      <c r="E157" s="225" t="s">
        <v>1</v>
      </c>
      <c r="F157" s="226" t="s">
        <v>1479</v>
      </c>
      <c r="G157" s="223"/>
      <c r="H157" s="225" t="s">
        <v>1</v>
      </c>
      <c r="I157" s="227"/>
      <c r="J157" s="223"/>
      <c r="K157" s="223"/>
      <c r="L157" s="228"/>
      <c r="M157" s="229"/>
      <c r="N157" s="230"/>
      <c r="O157" s="230"/>
      <c r="P157" s="230"/>
      <c r="Q157" s="230"/>
      <c r="R157" s="230"/>
      <c r="S157" s="230"/>
      <c r="T157" s="231"/>
      <c r="AT157" s="232" t="s">
        <v>180</v>
      </c>
      <c r="AU157" s="232" t="s">
        <v>83</v>
      </c>
      <c r="AV157" s="13" t="s">
        <v>81</v>
      </c>
      <c r="AW157" s="13" t="s">
        <v>30</v>
      </c>
      <c r="AX157" s="13" t="s">
        <v>73</v>
      </c>
      <c r="AY157" s="232" t="s">
        <v>172</v>
      </c>
    </row>
    <row r="158" spans="1:65" s="14" customFormat="1">
      <c r="B158" s="233"/>
      <c r="C158" s="234"/>
      <c r="D158" s="224" t="s">
        <v>180</v>
      </c>
      <c r="E158" s="235" t="s">
        <v>1</v>
      </c>
      <c r="F158" s="236" t="s">
        <v>202</v>
      </c>
      <c r="G158" s="234"/>
      <c r="H158" s="237">
        <v>5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AT158" s="243" t="s">
        <v>180</v>
      </c>
      <c r="AU158" s="243" t="s">
        <v>83</v>
      </c>
      <c r="AV158" s="14" t="s">
        <v>83</v>
      </c>
      <c r="AW158" s="14" t="s">
        <v>30</v>
      </c>
      <c r="AX158" s="14" t="s">
        <v>73</v>
      </c>
      <c r="AY158" s="243" t="s">
        <v>172</v>
      </c>
    </row>
    <row r="159" spans="1:65" s="15" customFormat="1">
      <c r="B159" s="244"/>
      <c r="C159" s="245"/>
      <c r="D159" s="224" t="s">
        <v>180</v>
      </c>
      <c r="E159" s="246" t="s">
        <v>1</v>
      </c>
      <c r="F159" s="247" t="s">
        <v>186</v>
      </c>
      <c r="G159" s="245"/>
      <c r="H159" s="248">
        <v>5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AT159" s="254" t="s">
        <v>180</v>
      </c>
      <c r="AU159" s="254" t="s">
        <v>83</v>
      </c>
      <c r="AV159" s="15" t="s">
        <v>179</v>
      </c>
      <c r="AW159" s="15" t="s">
        <v>30</v>
      </c>
      <c r="AX159" s="15" t="s">
        <v>81</v>
      </c>
      <c r="AY159" s="254" t="s">
        <v>172</v>
      </c>
    </row>
    <row r="160" spans="1:65" s="2" customFormat="1" ht="21.75" customHeight="1">
      <c r="A160" s="35"/>
      <c r="B160" s="36"/>
      <c r="C160" s="209" t="s">
        <v>202</v>
      </c>
      <c r="D160" s="209" t="s">
        <v>174</v>
      </c>
      <c r="E160" s="210" t="s">
        <v>1480</v>
      </c>
      <c r="F160" s="211" t="s">
        <v>1481</v>
      </c>
      <c r="G160" s="212" t="s">
        <v>1370</v>
      </c>
      <c r="H160" s="213">
        <v>2</v>
      </c>
      <c r="I160" s="214"/>
      <c r="J160" s="215">
        <f>ROUND(I160*H160,2)</f>
        <v>0</v>
      </c>
      <c r="K160" s="211" t="s">
        <v>1</v>
      </c>
      <c r="L160" s="40"/>
      <c r="M160" s="216" t="s">
        <v>1</v>
      </c>
      <c r="N160" s="217" t="s">
        <v>38</v>
      </c>
      <c r="O160" s="72"/>
      <c r="P160" s="218">
        <f>O160*H160</f>
        <v>0</v>
      </c>
      <c r="Q160" s="218">
        <v>0</v>
      </c>
      <c r="R160" s="218">
        <f>Q160*H160</f>
        <v>0</v>
      </c>
      <c r="S160" s="218">
        <v>0</v>
      </c>
      <c r="T160" s="219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0" t="s">
        <v>323</v>
      </c>
      <c r="AT160" s="220" t="s">
        <v>174</v>
      </c>
      <c r="AU160" s="220" t="s">
        <v>83</v>
      </c>
      <c r="AY160" s="18" t="s">
        <v>172</v>
      </c>
      <c r="BE160" s="221">
        <f>IF(N160="základní",J160,0)</f>
        <v>0</v>
      </c>
      <c r="BF160" s="221">
        <f>IF(N160="snížená",J160,0)</f>
        <v>0</v>
      </c>
      <c r="BG160" s="221">
        <f>IF(N160="zákl. přenesená",J160,0)</f>
        <v>0</v>
      </c>
      <c r="BH160" s="221">
        <f>IF(N160="sníž. přenesená",J160,0)</f>
        <v>0</v>
      </c>
      <c r="BI160" s="221">
        <f>IF(N160="nulová",J160,0)</f>
        <v>0</v>
      </c>
      <c r="BJ160" s="18" t="s">
        <v>81</v>
      </c>
      <c r="BK160" s="221">
        <f>ROUND(I160*H160,2)</f>
        <v>0</v>
      </c>
      <c r="BL160" s="18" t="s">
        <v>323</v>
      </c>
      <c r="BM160" s="220" t="s">
        <v>208</v>
      </c>
    </row>
    <row r="161" spans="1:65" s="13" customFormat="1">
      <c r="B161" s="222"/>
      <c r="C161" s="223"/>
      <c r="D161" s="224" t="s">
        <v>180</v>
      </c>
      <c r="E161" s="225" t="s">
        <v>1</v>
      </c>
      <c r="F161" s="226" t="s">
        <v>1482</v>
      </c>
      <c r="G161" s="223"/>
      <c r="H161" s="225" t="s">
        <v>1</v>
      </c>
      <c r="I161" s="227"/>
      <c r="J161" s="223"/>
      <c r="K161" s="223"/>
      <c r="L161" s="228"/>
      <c r="M161" s="229"/>
      <c r="N161" s="230"/>
      <c r="O161" s="230"/>
      <c r="P161" s="230"/>
      <c r="Q161" s="230"/>
      <c r="R161" s="230"/>
      <c r="S161" s="230"/>
      <c r="T161" s="231"/>
      <c r="AT161" s="232" t="s">
        <v>180</v>
      </c>
      <c r="AU161" s="232" t="s">
        <v>83</v>
      </c>
      <c r="AV161" s="13" t="s">
        <v>81</v>
      </c>
      <c r="AW161" s="13" t="s">
        <v>30</v>
      </c>
      <c r="AX161" s="13" t="s">
        <v>73</v>
      </c>
      <c r="AY161" s="232" t="s">
        <v>172</v>
      </c>
    </row>
    <row r="162" spans="1:65" s="14" customFormat="1">
      <c r="B162" s="233"/>
      <c r="C162" s="234"/>
      <c r="D162" s="224" t="s">
        <v>180</v>
      </c>
      <c r="E162" s="235" t="s">
        <v>1</v>
      </c>
      <c r="F162" s="236" t="s">
        <v>83</v>
      </c>
      <c r="G162" s="234"/>
      <c r="H162" s="237">
        <v>2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AT162" s="243" t="s">
        <v>180</v>
      </c>
      <c r="AU162" s="243" t="s">
        <v>83</v>
      </c>
      <c r="AV162" s="14" t="s">
        <v>83</v>
      </c>
      <c r="AW162" s="14" t="s">
        <v>30</v>
      </c>
      <c r="AX162" s="14" t="s">
        <v>73</v>
      </c>
      <c r="AY162" s="243" t="s">
        <v>172</v>
      </c>
    </row>
    <row r="163" spans="1:65" s="15" customFormat="1">
      <c r="B163" s="244"/>
      <c r="C163" s="245"/>
      <c r="D163" s="224" t="s">
        <v>180</v>
      </c>
      <c r="E163" s="246" t="s">
        <v>1</v>
      </c>
      <c r="F163" s="247" t="s">
        <v>186</v>
      </c>
      <c r="G163" s="245"/>
      <c r="H163" s="248">
        <v>2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AT163" s="254" t="s">
        <v>180</v>
      </c>
      <c r="AU163" s="254" t="s">
        <v>83</v>
      </c>
      <c r="AV163" s="15" t="s">
        <v>179</v>
      </c>
      <c r="AW163" s="15" t="s">
        <v>30</v>
      </c>
      <c r="AX163" s="15" t="s">
        <v>81</v>
      </c>
      <c r="AY163" s="254" t="s">
        <v>172</v>
      </c>
    </row>
    <row r="164" spans="1:65" s="2" customFormat="1" ht="21.75" customHeight="1">
      <c r="A164" s="35"/>
      <c r="B164" s="36"/>
      <c r="C164" s="209" t="s">
        <v>199</v>
      </c>
      <c r="D164" s="209" t="s">
        <v>174</v>
      </c>
      <c r="E164" s="210" t="s">
        <v>1483</v>
      </c>
      <c r="F164" s="211" t="s">
        <v>1484</v>
      </c>
      <c r="G164" s="212" t="s">
        <v>1370</v>
      </c>
      <c r="H164" s="213">
        <v>1</v>
      </c>
      <c r="I164" s="214"/>
      <c r="J164" s="215">
        <f>ROUND(I164*H164,2)</f>
        <v>0</v>
      </c>
      <c r="K164" s="211" t="s">
        <v>1</v>
      </c>
      <c r="L164" s="40"/>
      <c r="M164" s="216" t="s">
        <v>1</v>
      </c>
      <c r="N164" s="217" t="s">
        <v>38</v>
      </c>
      <c r="O164" s="72"/>
      <c r="P164" s="218">
        <f>O164*H164</f>
        <v>0</v>
      </c>
      <c r="Q164" s="218">
        <v>0</v>
      </c>
      <c r="R164" s="218">
        <f>Q164*H164</f>
        <v>0</v>
      </c>
      <c r="S164" s="218">
        <v>0</v>
      </c>
      <c r="T164" s="219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0" t="s">
        <v>323</v>
      </c>
      <c r="AT164" s="220" t="s">
        <v>174</v>
      </c>
      <c r="AU164" s="220" t="s">
        <v>83</v>
      </c>
      <c r="AY164" s="18" t="s">
        <v>172</v>
      </c>
      <c r="BE164" s="221">
        <f>IF(N164="základní",J164,0)</f>
        <v>0</v>
      </c>
      <c r="BF164" s="221">
        <f>IF(N164="snížená",J164,0)</f>
        <v>0</v>
      </c>
      <c r="BG164" s="221">
        <f>IF(N164="zákl. přenesená",J164,0)</f>
        <v>0</v>
      </c>
      <c r="BH164" s="221">
        <f>IF(N164="sníž. přenesená",J164,0)</f>
        <v>0</v>
      </c>
      <c r="BI164" s="221">
        <f>IF(N164="nulová",J164,0)</f>
        <v>0</v>
      </c>
      <c r="BJ164" s="18" t="s">
        <v>81</v>
      </c>
      <c r="BK164" s="221">
        <f>ROUND(I164*H164,2)</f>
        <v>0</v>
      </c>
      <c r="BL164" s="18" t="s">
        <v>323</v>
      </c>
      <c r="BM164" s="220" t="s">
        <v>212</v>
      </c>
    </row>
    <row r="165" spans="1:65" s="13" customFormat="1">
      <c r="B165" s="222"/>
      <c r="C165" s="223"/>
      <c r="D165" s="224" t="s">
        <v>180</v>
      </c>
      <c r="E165" s="225" t="s">
        <v>1</v>
      </c>
      <c r="F165" s="226" t="s">
        <v>1485</v>
      </c>
      <c r="G165" s="223"/>
      <c r="H165" s="225" t="s">
        <v>1</v>
      </c>
      <c r="I165" s="227"/>
      <c r="J165" s="223"/>
      <c r="K165" s="223"/>
      <c r="L165" s="228"/>
      <c r="M165" s="229"/>
      <c r="N165" s="230"/>
      <c r="O165" s="230"/>
      <c r="P165" s="230"/>
      <c r="Q165" s="230"/>
      <c r="R165" s="230"/>
      <c r="S165" s="230"/>
      <c r="T165" s="231"/>
      <c r="AT165" s="232" t="s">
        <v>180</v>
      </c>
      <c r="AU165" s="232" t="s">
        <v>83</v>
      </c>
      <c r="AV165" s="13" t="s">
        <v>81</v>
      </c>
      <c r="AW165" s="13" t="s">
        <v>30</v>
      </c>
      <c r="AX165" s="13" t="s">
        <v>73</v>
      </c>
      <c r="AY165" s="232" t="s">
        <v>172</v>
      </c>
    </row>
    <row r="166" spans="1:65" s="14" customFormat="1">
      <c r="B166" s="233"/>
      <c r="C166" s="234"/>
      <c r="D166" s="224" t="s">
        <v>180</v>
      </c>
      <c r="E166" s="235" t="s">
        <v>1</v>
      </c>
      <c r="F166" s="236" t="s">
        <v>81</v>
      </c>
      <c r="G166" s="234"/>
      <c r="H166" s="237">
        <v>1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AT166" s="243" t="s">
        <v>180</v>
      </c>
      <c r="AU166" s="243" t="s">
        <v>83</v>
      </c>
      <c r="AV166" s="14" t="s">
        <v>83</v>
      </c>
      <c r="AW166" s="14" t="s">
        <v>30</v>
      </c>
      <c r="AX166" s="14" t="s">
        <v>73</v>
      </c>
      <c r="AY166" s="243" t="s">
        <v>172</v>
      </c>
    </row>
    <row r="167" spans="1:65" s="15" customFormat="1">
      <c r="B167" s="244"/>
      <c r="C167" s="245"/>
      <c r="D167" s="224" t="s">
        <v>180</v>
      </c>
      <c r="E167" s="246" t="s">
        <v>1</v>
      </c>
      <c r="F167" s="247" t="s">
        <v>186</v>
      </c>
      <c r="G167" s="245"/>
      <c r="H167" s="248">
        <v>1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AT167" s="254" t="s">
        <v>180</v>
      </c>
      <c r="AU167" s="254" t="s">
        <v>83</v>
      </c>
      <c r="AV167" s="15" t="s">
        <v>179</v>
      </c>
      <c r="AW167" s="15" t="s">
        <v>30</v>
      </c>
      <c r="AX167" s="15" t="s">
        <v>81</v>
      </c>
      <c r="AY167" s="254" t="s">
        <v>172</v>
      </c>
    </row>
    <row r="168" spans="1:65" s="2" customFormat="1" ht="16.5" customHeight="1">
      <c r="A168" s="35"/>
      <c r="B168" s="36"/>
      <c r="C168" s="209" t="s">
        <v>209</v>
      </c>
      <c r="D168" s="209" t="s">
        <v>174</v>
      </c>
      <c r="E168" s="210" t="s">
        <v>1486</v>
      </c>
      <c r="F168" s="211" t="s">
        <v>1487</v>
      </c>
      <c r="G168" s="212" t="s">
        <v>1370</v>
      </c>
      <c r="H168" s="213">
        <v>1</v>
      </c>
      <c r="I168" s="214"/>
      <c r="J168" s="215">
        <f>ROUND(I168*H168,2)</f>
        <v>0</v>
      </c>
      <c r="K168" s="211" t="s">
        <v>1</v>
      </c>
      <c r="L168" s="40"/>
      <c r="M168" s="216" t="s">
        <v>1</v>
      </c>
      <c r="N168" s="217" t="s">
        <v>38</v>
      </c>
      <c r="O168" s="72"/>
      <c r="P168" s="218">
        <f>O168*H168</f>
        <v>0</v>
      </c>
      <c r="Q168" s="218">
        <v>0</v>
      </c>
      <c r="R168" s="218">
        <f>Q168*H168</f>
        <v>0</v>
      </c>
      <c r="S168" s="218">
        <v>0</v>
      </c>
      <c r="T168" s="219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0" t="s">
        <v>323</v>
      </c>
      <c r="AT168" s="220" t="s">
        <v>174</v>
      </c>
      <c r="AU168" s="220" t="s">
        <v>83</v>
      </c>
      <c r="AY168" s="18" t="s">
        <v>172</v>
      </c>
      <c r="BE168" s="221">
        <f>IF(N168="základní",J168,0)</f>
        <v>0</v>
      </c>
      <c r="BF168" s="221">
        <f>IF(N168="snížená",J168,0)</f>
        <v>0</v>
      </c>
      <c r="BG168" s="221">
        <f>IF(N168="zákl. přenesená",J168,0)</f>
        <v>0</v>
      </c>
      <c r="BH168" s="221">
        <f>IF(N168="sníž. přenesená",J168,0)</f>
        <v>0</v>
      </c>
      <c r="BI168" s="221">
        <f>IF(N168="nulová",J168,0)</f>
        <v>0</v>
      </c>
      <c r="BJ168" s="18" t="s">
        <v>81</v>
      </c>
      <c r="BK168" s="221">
        <f>ROUND(I168*H168,2)</f>
        <v>0</v>
      </c>
      <c r="BL168" s="18" t="s">
        <v>323</v>
      </c>
      <c r="BM168" s="220" t="s">
        <v>215</v>
      </c>
    </row>
    <row r="169" spans="1:65" s="13" customFormat="1" ht="22.5">
      <c r="B169" s="222"/>
      <c r="C169" s="223"/>
      <c r="D169" s="224" t="s">
        <v>180</v>
      </c>
      <c r="E169" s="225" t="s">
        <v>1</v>
      </c>
      <c r="F169" s="226" t="s">
        <v>1488</v>
      </c>
      <c r="G169" s="223"/>
      <c r="H169" s="225" t="s">
        <v>1</v>
      </c>
      <c r="I169" s="227"/>
      <c r="J169" s="223"/>
      <c r="K169" s="223"/>
      <c r="L169" s="228"/>
      <c r="M169" s="229"/>
      <c r="N169" s="230"/>
      <c r="O169" s="230"/>
      <c r="P169" s="230"/>
      <c r="Q169" s="230"/>
      <c r="R169" s="230"/>
      <c r="S169" s="230"/>
      <c r="T169" s="231"/>
      <c r="AT169" s="232" t="s">
        <v>180</v>
      </c>
      <c r="AU169" s="232" t="s">
        <v>83</v>
      </c>
      <c r="AV169" s="13" t="s">
        <v>81</v>
      </c>
      <c r="AW169" s="13" t="s">
        <v>30</v>
      </c>
      <c r="AX169" s="13" t="s">
        <v>73</v>
      </c>
      <c r="AY169" s="232" t="s">
        <v>172</v>
      </c>
    </row>
    <row r="170" spans="1:65" s="13" customFormat="1" ht="22.5">
      <c r="B170" s="222"/>
      <c r="C170" s="223"/>
      <c r="D170" s="224" t="s">
        <v>180</v>
      </c>
      <c r="E170" s="225" t="s">
        <v>1</v>
      </c>
      <c r="F170" s="226" t="s">
        <v>1489</v>
      </c>
      <c r="G170" s="223"/>
      <c r="H170" s="225" t="s">
        <v>1</v>
      </c>
      <c r="I170" s="227"/>
      <c r="J170" s="223"/>
      <c r="K170" s="223"/>
      <c r="L170" s="228"/>
      <c r="M170" s="229"/>
      <c r="N170" s="230"/>
      <c r="O170" s="230"/>
      <c r="P170" s="230"/>
      <c r="Q170" s="230"/>
      <c r="R170" s="230"/>
      <c r="S170" s="230"/>
      <c r="T170" s="231"/>
      <c r="AT170" s="232" t="s">
        <v>180</v>
      </c>
      <c r="AU170" s="232" t="s">
        <v>83</v>
      </c>
      <c r="AV170" s="13" t="s">
        <v>81</v>
      </c>
      <c r="AW170" s="13" t="s">
        <v>30</v>
      </c>
      <c r="AX170" s="13" t="s">
        <v>73</v>
      </c>
      <c r="AY170" s="232" t="s">
        <v>172</v>
      </c>
    </row>
    <row r="171" spans="1:65" s="13" customFormat="1" ht="22.5">
      <c r="B171" s="222"/>
      <c r="C171" s="223"/>
      <c r="D171" s="224" t="s">
        <v>180</v>
      </c>
      <c r="E171" s="225" t="s">
        <v>1</v>
      </c>
      <c r="F171" s="226" t="s">
        <v>1490</v>
      </c>
      <c r="G171" s="223"/>
      <c r="H171" s="225" t="s">
        <v>1</v>
      </c>
      <c r="I171" s="227"/>
      <c r="J171" s="223"/>
      <c r="K171" s="223"/>
      <c r="L171" s="228"/>
      <c r="M171" s="229"/>
      <c r="N171" s="230"/>
      <c r="O171" s="230"/>
      <c r="P171" s="230"/>
      <c r="Q171" s="230"/>
      <c r="R171" s="230"/>
      <c r="S171" s="230"/>
      <c r="T171" s="231"/>
      <c r="AT171" s="232" t="s">
        <v>180</v>
      </c>
      <c r="AU171" s="232" t="s">
        <v>83</v>
      </c>
      <c r="AV171" s="13" t="s">
        <v>81</v>
      </c>
      <c r="AW171" s="13" t="s">
        <v>30</v>
      </c>
      <c r="AX171" s="13" t="s">
        <v>73</v>
      </c>
      <c r="AY171" s="232" t="s">
        <v>172</v>
      </c>
    </row>
    <row r="172" spans="1:65" s="13" customFormat="1" ht="22.5">
      <c r="B172" s="222"/>
      <c r="C172" s="223"/>
      <c r="D172" s="224" t="s">
        <v>180</v>
      </c>
      <c r="E172" s="225" t="s">
        <v>1</v>
      </c>
      <c r="F172" s="226" t="s">
        <v>1491</v>
      </c>
      <c r="G172" s="223"/>
      <c r="H172" s="225" t="s">
        <v>1</v>
      </c>
      <c r="I172" s="227"/>
      <c r="J172" s="223"/>
      <c r="K172" s="223"/>
      <c r="L172" s="228"/>
      <c r="M172" s="229"/>
      <c r="N172" s="230"/>
      <c r="O172" s="230"/>
      <c r="P172" s="230"/>
      <c r="Q172" s="230"/>
      <c r="R172" s="230"/>
      <c r="S172" s="230"/>
      <c r="T172" s="231"/>
      <c r="AT172" s="232" t="s">
        <v>180</v>
      </c>
      <c r="AU172" s="232" t="s">
        <v>83</v>
      </c>
      <c r="AV172" s="13" t="s">
        <v>81</v>
      </c>
      <c r="AW172" s="13" t="s">
        <v>30</v>
      </c>
      <c r="AX172" s="13" t="s">
        <v>73</v>
      </c>
      <c r="AY172" s="232" t="s">
        <v>172</v>
      </c>
    </row>
    <row r="173" spans="1:65" s="13" customFormat="1">
      <c r="B173" s="222"/>
      <c r="C173" s="223"/>
      <c r="D173" s="224" t="s">
        <v>180</v>
      </c>
      <c r="E173" s="225" t="s">
        <v>1</v>
      </c>
      <c r="F173" s="226" t="s">
        <v>1492</v>
      </c>
      <c r="G173" s="223"/>
      <c r="H173" s="225" t="s">
        <v>1</v>
      </c>
      <c r="I173" s="227"/>
      <c r="J173" s="223"/>
      <c r="K173" s="223"/>
      <c r="L173" s="228"/>
      <c r="M173" s="229"/>
      <c r="N173" s="230"/>
      <c r="O173" s="230"/>
      <c r="P173" s="230"/>
      <c r="Q173" s="230"/>
      <c r="R173" s="230"/>
      <c r="S173" s="230"/>
      <c r="T173" s="231"/>
      <c r="AT173" s="232" t="s">
        <v>180</v>
      </c>
      <c r="AU173" s="232" t="s">
        <v>83</v>
      </c>
      <c r="AV173" s="13" t="s">
        <v>81</v>
      </c>
      <c r="AW173" s="13" t="s">
        <v>30</v>
      </c>
      <c r="AX173" s="13" t="s">
        <v>73</v>
      </c>
      <c r="AY173" s="232" t="s">
        <v>172</v>
      </c>
    </row>
    <row r="174" spans="1:65" s="14" customFormat="1">
      <c r="B174" s="233"/>
      <c r="C174" s="234"/>
      <c r="D174" s="224" t="s">
        <v>180</v>
      </c>
      <c r="E174" s="235" t="s">
        <v>1</v>
      </c>
      <c r="F174" s="236" t="s">
        <v>81</v>
      </c>
      <c r="G174" s="234"/>
      <c r="H174" s="237">
        <v>1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AT174" s="243" t="s">
        <v>180</v>
      </c>
      <c r="AU174" s="243" t="s">
        <v>83</v>
      </c>
      <c r="AV174" s="14" t="s">
        <v>83</v>
      </c>
      <c r="AW174" s="14" t="s">
        <v>30</v>
      </c>
      <c r="AX174" s="14" t="s">
        <v>73</v>
      </c>
      <c r="AY174" s="243" t="s">
        <v>172</v>
      </c>
    </row>
    <row r="175" spans="1:65" s="15" customFormat="1">
      <c r="B175" s="244"/>
      <c r="C175" s="245"/>
      <c r="D175" s="224" t="s">
        <v>180</v>
      </c>
      <c r="E175" s="246" t="s">
        <v>1</v>
      </c>
      <c r="F175" s="247" t="s">
        <v>186</v>
      </c>
      <c r="G175" s="245"/>
      <c r="H175" s="248">
        <v>1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AT175" s="254" t="s">
        <v>180</v>
      </c>
      <c r="AU175" s="254" t="s">
        <v>83</v>
      </c>
      <c r="AV175" s="15" t="s">
        <v>179</v>
      </c>
      <c r="AW175" s="15" t="s">
        <v>30</v>
      </c>
      <c r="AX175" s="15" t="s">
        <v>81</v>
      </c>
      <c r="AY175" s="254" t="s">
        <v>172</v>
      </c>
    </row>
    <row r="176" spans="1:65" s="2" customFormat="1" ht="21.75" customHeight="1">
      <c r="A176" s="35"/>
      <c r="B176" s="36"/>
      <c r="C176" s="209" t="s">
        <v>205</v>
      </c>
      <c r="D176" s="209" t="s">
        <v>174</v>
      </c>
      <c r="E176" s="210" t="s">
        <v>1493</v>
      </c>
      <c r="F176" s="211" t="s">
        <v>1494</v>
      </c>
      <c r="G176" s="212" t="s">
        <v>1370</v>
      </c>
      <c r="H176" s="213">
        <v>2</v>
      </c>
      <c r="I176" s="214"/>
      <c r="J176" s="215">
        <f>ROUND(I176*H176,2)</f>
        <v>0</v>
      </c>
      <c r="K176" s="211" t="s">
        <v>1</v>
      </c>
      <c r="L176" s="40"/>
      <c r="M176" s="216" t="s">
        <v>1</v>
      </c>
      <c r="N176" s="217" t="s">
        <v>38</v>
      </c>
      <c r="O176" s="72"/>
      <c r="P176" s="218">
        <f>O176*H176</f>
        <v>0</v>
      </c>
      <c r="Q176" s="218">
        <v>0</v>
      </c>
      <c r="R176" s="218">
        <f>Q176*H176</f>
        <v>0</v>
      </c>
      <c r="S176" s="218">
        <v>0</v>
      </c>
      <c r="T176" s="219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0" t="s">
        <v>323</v>
      </c>
      <c r="AT176" s="220" t="s">
        <v>174</v>
      </c>
      <c r="AU176" s="220" t="s">
        <v>83</v>
      </c>
      <c r="AY176" s="18" t="s">
        <v>172</v>
      </c>
      <c r="BE176" s="221">
        <f>IF(N176="základní",J176,0)</f>
        <v>0</v>
      </c>
      <c r="BF176" s="221">
        <f>IF(N176="snížená",J176,0)</f>
        <v>0</v>
      </c>
      <c r="BG176" s="221">
        <f>IF(N176="zákl. přenesená",J176,0)</f>
        <v>0</v>
      </c>
      <c r="BH176" s="221">
        <f>IF(N176="sníž. přenesená",J176,0)</f>
        <v>0</v>
      </c>
      <c r="BI176" s="221">
        <f>IF(N176="nulová",J176,0)</f>
        <v>0</v>
      </c>
      <c r="BJ176" s="18" t="s">
        <v>81</v>
      </c>
      <c r="BK176" s="221">
        <f>ROUND(I176*H176,2)</f>
        <v>0</v>
      </c>
      <c r="BL176" s="18" t="s">
        <v>323</v>
      </c>
      <c r="BM176" s="220" t="s">
        <v>223</v>
      </c>
    </row>
    <row r="177" spans="1:65" s="13" customFormat="1">
      <c r="B177" s="222"/>
      <c r="C177" s="223"/>
      <c r="D177" s="224" t="s">
        <v>180</v>
      </c>
      <c r="E177" s="225" t="s">
        <v>1</v>
      </c>
      <c r="F177" s="226" t="s">
        <v>1495</v>
      </c>
      <c r="G177" s="223"/>
      <c r="H177" s="225" t="s">
        <v>1</v>
      </c>
      <c r="I177" s="227"/>
      <c r="J177" s="223"/>
      <c r="K177" s="223"/>
      <c r="L177" s="228"/>
      <c r="M177" s="229"/>
      <c r="N177" s="230"/>
      <c r="O177" s="230"/>
      <c r="P177" s="230"/>
      <c r="Q177" s="230"/>
      <c r="R177" s="230"/>
      <c r="S177" s="230"/>
      <c r="T177" s="231"/>
      <c r="AT177" s="232" t="s">
        <v>180</v>
      </c>
      <c r="AU177" s="232" t="s">
        <v>83</v>
      </c>
      <c r="AV177" s="13" t="s">
        <v>81</v>
      </c>
      <c r="AW177" s="13" t="s">
        <v>30</v>
      </c>
      <c r="AX177" s="13" t="s">
        <v>73</v>
      </c>
      <c r="AY177" s="232" t="s">
        <v>172</v>
      </c>
    </row>
    <row r="178" spans="1:65" s="14" customFormat="1">
      <c r="B178" s="233"/>
      <c r="C178" s="234"/>
      <c r="D178" s="224" t="s">
        <v>180</v>
      </c>
      <c r="E178" s="235" t="s">
        <v>1</v>
      </c>
      <c r="F178" s="236" t="s">
        <v>83</v>
      </c>
      <c r="G178" s="234"/>
      <c r="H178" s="237">
        <v>2</v>
      </c>
      <c r="I178" s="238"/>
      <c r="J178" s="234"/>
      <c r="K178" s="234"/>
      <c r="L178" s="239"/>
      <c r="M178" s="240"/>
      <c r="N178" s="241"/>
      <c r="O178" s="241"/>
      <c r="P178" s="241"/>
      <c r="Q178" s="241"/>
      <c r="R178" s="241"/>
      <c r="S178" s="241"/>
      <c r="T178" s="242"/>
      <c r="AT178" s="243" t="s">
        <v>180</v>
      </c>
      <c r="AU178" s="243" t="s">
        <v>83</v>
      </c>
      <c r="AV178" s="14" t="s">
        <v>83</v>
      </c>
      <c r="AW178" s="14" t="s">
        <v>30</v>
      </c>
      <c r="AX178" s="14" t="s">
        <v>73</v>
      </c>
      <c r="AY178" s="243" t="s">
        <v>172</v>
      </c>
    </row>
    <row r="179" spans="1:65" s="15" customFormat="1">
      <c r="B179" s="244"/>
      <c r="C179" s="245"/>
      <c r="D179" s="224" t="s">
        <v>180</v>
      </c>
      <c r="E179" s="246" t="s">
        <v>1</v>
      </c>
      <c r="F179" s="247" t="s">
        <v>186</v>
      </c>
      <c r="G179" s="245"/>
      <c r="H179" s="248">
        <v>2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AT179" s="254" t="s">
        <v>180</v>
      </c>
      <c r="AU179" s="254" t="s">
        <v>83</v>
      </c>
      <c r="AV179" s="15" t="s">
        <v>179</v>
      </c>
      <c r="AW179" s="15" t="s">
        <v>30</v>
      </c>
      <c r="AX179" s="15" t="s">
        <v>81</v>
      </c>
      <c r="AY179" s="254" t="s">
        <v>172</v>
      </c>
    </row>
    <row r="180" spans="1:65" s="2" customFormat="1" ht="16.5" customHeight="1">
      <c r="A180" s="35"/>
      <c r="B180" s="36"/>
      <c r="C180" s="209" t="s">
        <v>216</v>
      </c>
      <c r="D180" s="209" t="s">
        <v>174</v>
      </c>
      <c r="E180" s="210" t="s">
        <v>1496</v>
      </c>
      <c r="F180" s="211" t="s">
        <v>1497</v>
      </c>
      <c r="G180" s="212" t="s">
        <v>1370</v>
      </c>
      <c r="H180" s="213">
        <v>7</v>
      </c>
      <c r="I180" s="214"/>
      <c r="J180" s="215">
        <f>ROUND(I180*H180,2)</f>
        <v>0</v>
      </c>
      <c r="K180" s="211" t="s">
        <v>1</v>
      </c>
      <c r="L180" s="40"/>
      <c r="M180" s="216" t="s">
        <v>1</v>
      </c>
      <c r="N180" s="217" t="s">
        <v>38</v>
      </c>
      <c r="O180" s="72"/>
      <c r="P180" s="218">
        <f>O180*H180</f>
        <v>0</v>
      </c>
      <c r="Q180" s="218">
        <v>0</v>
      </c>
      <c r="R180" s="218">
        <f>Q180*H180</f>
        <v>0</v>
      </c>
      <c r="S180" s="218">
        <v>0</v>
      </c>
      <c r="T180" s="219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0" t="s">
        <v>323</v>
      </c>
      <c r="AT180" s="220" t="s">
        <v>174</v>
      </c>
      <c r="AU180" s="220" t="s">
        <v>83</v>
      </c>
      <c r="AY180" s="18" t="s">
        <v>172</v>
      </c>
      <c r="BE180" s="221">
        <f>IF(N180="základní",J180,0)</f>
        <v>0</v>
      </c>
      <c r="BF180" s="221">
        <f>IF(N180="snížená",J180,0)</f>
        <v>0</v>
      </c>
      <c r="BG180" s="221">
        <f>IF(N180="zákl. přenesená",J180,0)</f>
        <v>0</v>
      </c>
      <c r="BH180" s="221">
        <f>IF(N180="sníž. přenesená",J180,0)</f>
        <v>0</v>
      </c>
      <c r="BI180" s="221">
        <f>IF(N180="nulová",J180,0)</f>
        <v>0</v>
      </c>
      <c r="BJ180" s="18" t="s">
        <v>81</v>
      </c>
      <c r="BK180" s="221">
        <f>ROUND(I180*H180,2)</f>
        <v>0</v>
      </c>
      <c r="BL180" s="18" t="s">
        <v>323</v>
      </c>
      <c r="BM180" s="220" t="s">
        <v>229</v>
      </c>
    </row>
    <row r="181" spans="1:65" s="13" customFormat="1">
      <c r="B181" s="222"/>
      <c r="C181" s="223"/>
      <c r="D181" s="224" t="s">
        <v>180</v>
      </c>
      <c r="E181" s="225" t="s">
        <v>1</v>
      </c>
      <c r="F181" s="226" t="s">
        <v>1498</v>
      </c>
      <c r="G181" s="223"/>
      <c r="H181" s="225" t="s">
        <v>1</v>
      </c>
      <c r="I181" s="227"/>
      <c r="J181" s="223"/>
      <c r="K181" s="223"/>
      <c r="L181" s="228"/>
      <c r="M181" s="229"/>
      <c r="N181" s="230"/>
      <c r="O181" s="230"/>
      <c r="P181" s="230"/>
      <c r="Q181" s="230"/>
      <c r="R181" s="230"/>
      <c r="S181" s="230"/>
      <c r="T181" s="231"/>
      <c r="AT181" s="232" t="s">
        <v>180</v>
      </c>
      <c r="AU181" s="232" t="s">
        <v>83</v>
      </c>
      <c r="AV181" s="13" t="s">
        <v>81</v>
      </c>
      <c r="AW181" s="13" t="s">
        <v>30</v>
      </c>
      <c r="AX181" s="13" t="s">
        <v>73</v>
      </c>
      <c r="AY181" s="232" t="s">
        <v>172</v>
      </c>
    </row>
    <row r="182" spans="1:65" s="14" customFormat="1">
      <c r="B182" s="233"/>
      <c r="C182" s="234"/>
      <c r="D182" s="224" t="s">
        <v>180</v>
      </c>
      <c r="E182" s="235" t="s">
        <v>1</v>
      </c>
      <c r="F182" s="236" t="s">
        <v>209</v>
      </c>
      <c r="G182" s="234"/>
      <c r="H182" s="237">
        <v>7</v>
      </c>
      <c r="I182" s="238"/>
      <c r="J182" s="234"/>
      <c r="K182" s="234"/>
      <c r="L182" s="239"/>
      <c r="M182" s="240"/>
      <c r="N182" s="241"/>
      <c r="O182" s="241"/>
      <c r="P182" s="241"/>
      <c r="Q182" s="241"/>
      <c r="R182" s="241"/>
      <c r="S182" s="241"/>
      <c r="T182" s="242"/>
      <c r="AT182" s="243" t="s">
        <v>180</v>
      </c>
      <c r="AU182" s="243" t="s">
        <v>83</v>
      </c>
      <c r="AV182" s="14" t="s">
        <v>83</v>
      </c>
      <c r="AW182" s="14" t="s">
        <v>30</v>
      </c>
      <c r="AX182" s="14" t="s">
        <v>73</v>
      </c>
      <c r="AY182" s="243" t="s">
        <v>172</v>
      </c>
    </row>
    <row r="183" spans="1:65" s="15" customFormat="1">
      <c r="B183" s="244"/>
      <c r="C183" s="245"/>
      <c r="D183" s="224" t="s">
        <v>180</v>
      </c>
      <c r="E183" s="246" t="s">
        <v>1</v>
      </c>
      <c r="F183" s="247" t="s">
        <v>186</v>
      </c>
      <c r="G183" s="245"/>
      <c r="H183" s="248">
        <v>7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AT183" s="254" t="s">
        <v>180</v>
      </c>
      <c r="AU183" s="254" t="s">
        <v>83</v>
      </c>
      <c r="AV183" s="15" t="s">
        <v>179</v>
      </c>
      <c r="AW183" s="15" t="s">
        <v>30</v>
      </c>
      <c r="AX183" s="15" t="s">
        <v>81</v>
      </c>
      <c r="AY183" s="254" t="s">
        <v>172</v>
      </c>
    </row>
    <row r="184" spans="1:65" s="2" customFormat="1" ht="21.75" customHeight="1">
      <c r="A184" s="35"/>
      <c r="B184" s="36"/>
      <c r="C184" s="209" t="s">
        <v>208</v>
      </c>
      <c r="D184" s="209" t="s">
        <v>174</v>
      </c>
      <c r="E184" s="210" t="s">
        <v>1499</v>
      </c>
      <c r="F184" s="211" t="s">
        <v>1500</v>
      </c>
      <c r="G184" s="212" t="s">
        <v>1370</v>
      </c>
      <c r="H184" s="213">
        <v>7</v>
      </c>
      <c r="I184" s="214"/>
      <c r="J184" s="215">
        <f>ROUND(I184*H184,2)</f>
        <v>0</v>
      </c>
      <c r="K184" s="211" t="s">
        <v>1</v>
      </c>
      <c r="L184" s="40"/>
      <c r="M184" s="216" t="s">
        <v>1</v>
      </c>
      <c r="N184" s="217" t="s">
        <v>38</v>
      </c>
      <c r="O184" s="72"/>
      <c r="P184" s="218">
        <f>O184*H184</f>
        <v>0</v>
      </c>
      <c r="Q184" s="218">
        <v>0</v>
      </c>
      <c r="R184" s="218">
        <f>Q184*H184</f>
        <v>0</v>
      </c>
      <c r="S184" s="218">
        <v>0</v>
      </c>
      <c r="T184" s="219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0" t="s">
        <v>323</v>
      </c>
      <c r="AT184" s="220" t="s">
        <v>174</v>
      </c>
      <c r="AU184" s="220" t="s">
        <v>83</v>
      </c>
      <c r="AY184" s="18" t="s">
        <v>172</v>
      </c>
      <c r="BE184" s="221">
        <f>IF(N184="základní",J184,0)</f>
        <v>0</v>
      </c>
      <c r="BF184" s="221">
        <f>IF(N184="snížená",J184,0)</f>
        <v>0</v>
      </c>
      <c r="BG184" s="221">
        <f>IF(N184="zákl. přenesená",J184,0)</f>
        <v>0</v>
      </c>
      <c r="BH184" s="221">
        <f>IF(N184="sníž. přenesená",J184,0)</f>
        <v>0</v>
      </c>
      <c r="BI184" s="221">
        <f>IF(N184="nulová",J184,0)</f>
        <v>0</v>
      </c>
      <c r="BJ184" s="18" t="s">
        <v>81</v>
      </c>
      <c r="BK184" s="221">
        <f>ROUND(I184*H184,2)</f>
        <v>0</v>
      </c>
      <c r="BL184" s="18" t="s">
        <v>323</v>
      </c>
      <c r="BM184" s="220" t="s">
        <v>234</v>
      </c>
    </row>
    <row r="185" spans="1:65" s="13" customFormat="1">
      <c r="B185" s="222"/>
      <c r="C185" s="223"/>
      <c r="D185" s="224" t="s">
        <v>180</v>
      </c>
      <c r="E185" s="225" t="s">
        <v>1</v>
      </c>
      <c r="F185" s="226" t="s">
        <v>1501</v>
      </c>
      <c r="G185" s="223"/>
      <c r="H185" s="225" t="s">
        <v>1</v>
      </c>
      <c r="I185" s="227"/>
      <c r="J185" s="223"/>
      <c r="K185" s="223"/>
      <c r="L185" s="228"/>
      <c r="M185" s="229"/>
      <c r="N185" s="230"/>
      <c r="O185" s="230"/>
      <c r="P185" s="230"/>
      <c r="Q185" s="230"/>
      <c r="R185" s="230"/>
      <c r="S185" s="230"/>
      <c r="T185" s="231"/>
      <c r="AT185" s="232" t="s">
        <v>180</v>
      </c>
      <c r="AU185" s="232" t="s">
        <v>83</v>
      </c>
      <c r="AV185" s="13" t="s">
        <v>81</v>
      </c>
      <c r="AW185" s="13" t="s">
        <v>30</v>
      </c>
      <c r="AX185" s="13" t="s">
        <v>73</v>
      </c>
      <c r="AY185" s="232" t="s">
        <v>172</v>
      </c>
    </row>
    <row r="186" spans="1:65" s="14" customFormat="1">
      <c r="B186" s="233"/>
      <c r="C186" s="234"/>
      <c r="D186" s="224" t="s">
        <v>180</v>
      </c>
      <c r="E186" s="235" t="s">
        <v>1</v>
      </c>
      <c r="F186" s="236" t="s">
        <v>209</v>
      </c>
      <c r="G186" s="234"/>
      <c r="H186" s="237">
        <v>7</v>
      </c>
      <c r="I186" s="238"/>
      <c r="J186" s="234"/>
      <c r="K186" s="234"/>
      <c r="L186" s="239"/>
      <c r="M186" s="240"/>
      <c r="N186" s="241"/>
      <c r="O186" s="241"/>
      <c r="P186" s="241"/>
      <c r="Q186" s="241"/>
      <c r="R186" s="241"/>
      <c r="S186" s="241"/>
      <c r="T186" s="242"/>
      <c r="AT186" s="243" t="s">
        <v>180</v>
      </c>
      <c r="AU186" s="243" t="s">
        <v>83</v>
      </c>
      <c r="AV186" s="14" t="s">
        <v>83</v>
      </c>
      <c r="AW186" s="14" t="s">
        <v>30</v>
      </c>
      <c r="AX186" s="14" t="s">
        <v>73</v>
      </c>
      <c r="AY186" s="243" t="s">
        <v>172</v>
      </c>
    </row>
    <row r="187" spans="1:65" s="15" customFormat="1">
      <c r="B187" s="244"/>
      <c r="C187" s="245"/>
      <c r="D187" s="224" t="s">
        <v>180</v>
      </c>
      <c r="E187" s="246" t="s">
        <v>1</v>
      </c>
      <c r="F187" s="247" t="s">
        <v>186</v>
      </c>
      <c r="G187" s="245"/>
      <c r="H187" s="248">
        <v>7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AT187" s="254" t="s">
        <v>180</v>
      </c>
      <c r="AU187" s="254" t="s">
        <v>83</v>
      </c>
      <c r="AV187" s="15" t="s">
        <v>179</v>
      </c>
      <c r="AW187" s="15" t="s">
        <v>30</v>
      </c>
      <c r="AX187" s="15" t="s">
        <v>81</v>
      </c>
      <c r="AY187" s="254" t="s">
        <v>172</v>
      </c>
    </row>
    <row r="188" spans="1:65" s="2" customFormat="1" ht="16.5" customHeight="1">
      <c r="A188" s="35"/>
      <c r="B188" s="36"/>
      <c r="C188" s="209" t="s">
        <v>226</v>
      </c>
      <c r="D188" s="209" t="s">
        <v>174</v>
      </c>
      <c r="E188" s="210" t="s">
        <v>1502</v>
      </c>
      <c r="F188" s="211" t="s">
        <v>1503</v>
      </c>
      <c r="G188" s="212" t="s">
        <v>1370</v>
      </c>
      <c r="H188" s="213">
        <v>7</v>
      </c>
      <c r="I188" s="214"/>
      <c r="J188" s="215">
        <f>ROUND(I188*H188,2)</f>
        <v>0</v>
      </c>
      <c r="K188" s="211" t="s">
        <v>1</v>
      </c>
      <c r="L188" s="40"/>
      <c r="M188" s="216" t="s">
        <v>1</v>
      </c>
      <c r="N188" s="217" t="s">
        <v>38</v>
      </c>
      <c r="O188" s="72"/>
      <c r="P188" s="218">
        <f>O188*H188</f>
        <v>0</v>
      </c>
      <c r="Q188" s="218">
        <v>0</v>
      </c>
      <c r="R188" s="218">
        <f>Q188*H188</f>
        <v>0</v>
      </c>
      <c r="S188" s="218">
        <v>0</v>
      </c>
      <c r="T188" s="219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0" t="s">
        <v>323</v>
      </c>
      <c r="AT188" s="220" t="s">
        <v>174</v>
      </c>
      <c r="AU188" s="220" t="s">
        <v>83</v>
      </c>
      <c r="AY188" s="18" t="s">
        <v>172</v>
      </c>
      <c r="BE188" s="221">
        <f>IF(N188="základní",J188,0)</f>
        <v>0</v>
      </c>
      <c r="BF188" s="221">
        <f>IF(N188="snížená",J188,0)</f>
        <v>0</v>
      </c>
      <c r="BG188" s="221">
        <f>IF(N188="zákl. přenesená",J188,0)</f>
        <v>0</v>
      </c>
      <c r="BH188" s="221">
        <f>IF(N188="sníž. přenesená",J188,0)</f>
        <v>0</v>
      </c>
      <c r="BI188" s="221">
        <f>IF(N188="nulová",J188,0)</f>
        <v>0</v>
      </c>
      <c r="BJ188" s="18" t="s">
        <v>81</v>
      </c>
      <c r="BK188" s="221">
        <f>ROUND(I188*H188,2)</f>
        <v>0</v>
      </c>
      <c r="BL188" s="18" t="s">
        <v>323</v>
      </c>
      <c r="BM188" s="220" t="s">
        <v>241</v>
      </c>
    </row>
    <row r="189" spans="1:65" s="13" customFormat="1">
      <c r="B189" s="222"/>
      <c r="C189" s="223"/>
      <c r="D189" s="224" t="s">
        <v>180</v>
      </c>
      <c r="E189" s="225" t="s">
        <v>1</v>
      </c>
      <c r="F189" s="226" t="s">
        <v>1504</v>
      </c>
      <c r="G189" s="223"/>
      <c r="H189" s="225" t="s">
        <v>1</v>
      </c>
      <c r="I189" s="227"/>
      <c r="J189" s="223"/>
      <c r="K189" s="223"/>
      <c r="L189" s="228"/>
      <c r="M189" s="229"/>
      <c r="N189" s="230"/>
      <c r="O189" s="230"/>
      <c r="P189" s="230"/>
      <c r="Q189" s="230"/>
      <c r="R189" s="230"/>
      <c r="S189" s="230"/>
      <c r="T189" s="231"/>
      <c r="AT189" s="232" t="s">
        <v>180</v>
      </c>
      <c r="AU189" s="232" t="s">
        <v>83</v>
      </c>
      <c r="AV189" s="13" t="s">
        <v>81</v>
      </c>
      <c r="AW189" s="13" t="s">
        <v>30</v>
      </c>
      <c r="AX189" s="13" t="s">
        <v>73</v>
      </c>
      <c r="AY189" s="232" t="s">
        <v>172</v>
      </c>
    </row>
    <row r="190" spans="1:65" s="14" customFormat="1">
      <c r="B190" s="233"/>
      <c r="C190" s="234"/>
      <c r="D190" s="224" t="s">
        <v>180</v>
      </c>
      <c r="E190" s="235" t="s">
        <v>1</v>
      </c>
      <c r="F190" s="236" t="s">
        <v>209</v>
      </c>
      <c r="G190" s="234"/>
      <c r="H190" s="237">
        <v>7</v>
      </c>
      <c r="I190" s="238"/>
      <c r="J190" s="234"/>
      <c r="K190" s="234"/>
      <c r="L190" s="239"/>
      <c r="M190" s="240"/>
      <c r="N190" s="241"/>
      <c r="O190" s="241"/>
      <c r="P190" s="241"/>
      <c r="Q190" s="241"/>
      <c r="R190" s="241"/>
      <c r="S190" s="241"/>
      <c r="T190" s="242"/>
      <c r="AT190" s="243" t="s">
        <v>180</v>
      </c>
      <c r="AU190" s="243" t="s">
        <v>83</v>
      </c>
      <c r="AV190" s="14" t="s">
        <v>83</v>
      </c>
      <c r="AW190" s="14" t="s">
        <v>30</v>
      </c>
      <c r="AX190" s="14" t="s">
        <v>73</v>
      </c>
      <c r="AY190" s="243" t="s">
        <v>172</v>
      </c>
    </row>
    <row r="191" spans="1:65" s="15" customFormat="1">
      <c r="B191" s="244"/>
      <c r="C191" s="245"/>
      <c r="D191" s="224" t="s">
        <v>180</v>
      </c>
      <c r="E191" s="246" t="s">
        <v>1</v>
      </c>
      <c r="F191" s="247" t="s">
        <v>186</v>
      </c>
      <c r="G191" s="245"/>
      <c r="H191" s="248">
        <v>7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AT191" s="254" t="s">
        <v>180</v>
      </c>
      <c r="AU191" s="254" t="s">
        <v>83</v>
      </c>
      <c r="AV191" s="15" t="s">
        <v>179</v>
      </c>
      <c r="AW191" s="15" t="s">
        <v>30</v>
      </c>
      <c r="AX191" s="15" t="s">
        <v>81</v>
      </c>
      <c r="AY191" s="254" t="s">
        <v>172</v>
      </c>
    </row>
    <row r="192" spans="1:65" s="2" customFormat="1" ht="33" customHeight="1">
      <c r="A192" s="35"/>
      <c r="B192" s="36"/>
      <c r="C192" s="209" t="s">
        <v>212</v>
      </c>
      <c r="D192" s="209" t="s">
        <v>174</v>
      </c>
      <c r="E192" s="210" t="s">
        <v>1505</v>
      </c>
      <c r="F192" s="211" t="s">
        <v>1506</v>
      </c>
      <c r="G192" s="212" t="s">
        <v>1370</v>
      </c>
      <c r="H192" s="213">
        <v>1</v>
      </c>
      <c r="I192" s="214"/>
      <c r="J192" s="215">
        <f>ROUND(I192*H192,2)</f>
        <v>0</v>
      </c>
      <c r="K192" s="211" t="s">
        <v>1</v>
      </c>
      <c r="L192" s="40"/>
      <c r="M192" s="216" t="s">
        <v>1</v>
      </c>
      <c r="N192" s="217" t="s">
        <v>38</v>
      </c>
      <c r="O192" s="72"/>
      <c r="P192" s="218">
        <f>O192*H192</f>
        <v>0</v>
      </c>
      <c r="Q192" s="218">
        <v>0</v>
      </c>
      <c r="R192" s="218">
        <f>Q192*H192</f>
        <v>0</v>
      </c>
      <c r="S192" s="218">
        <v>0</v>
      </c>
      <c r="T192" s="219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0" t="s">
        <v>323</v>
      </c>
      <c r="AT192" s="220" t="s">
        <v>174</v>
      </c>
      <c r="AU192" s="220" t="s">
        <v>83</v>
      </c>
      <c r="AY192" s="18" t="s">
        <v>172</v>
      </c>
      <c r="BE192" s="221">
        <f>IF(N192="základní",J192,0)</f>
        <v>0</v>
      </c>
      <c r="BF192" s="221">
        <f>IF(N192="snížená",J192,0)</f>
        <v>0</v>
      </c>
      <c r="BG192" s="221">
        <f>IF(N192="zákl. přenesená",J192,0)</f>
        <v>0</v>
      </c>
      <c r="BH192" s="221">
        <f>IF(N192="sníž. přenesená",J192,0)</f>
        <v>0</v>
      </c>
      <c r="BI192" s="221">
        <f>IF(N192="nulová",J192,0)</f>
        <v>0</v>
      </c>
      <c r="BJ192" s="18" t="s">
        <v>81</v>
      </c>
      <c r="BK192" s="221">
        <f>ROUND(I192*H192,2)</f>
        <v>0</v>
      </c>
      <c r="BL192" s="18" t="s">
        <v>323</v>
      </c>
      <c r="BM192" s="220" t="s">
        <v>249</v>
      </c>
    </row>
    <row r="193" spans="1:65" s="13" customFormat="1">
      <c r="B193" s="222"/>
      <c r="C193" s="223"/>
      <c r="D193" s="224" t="s">
        <v>180</v>
      </c>
      <c r="E193" s="225" t="s">
        <v>1</v>
      </c>
      <c r="F193" s="226" t="s">
        <v>1507</v>
      </c>
      <c r="G193" s="223"/>
      <c r="H193" s="225" t="s">
        <v>1</v>
      </c>
      <c r="I193" s="227"/>
      <c r="J193" s="223"/>
      <c r="K193" s="223"/>
      <c r="L193" s="228"/>
      <c r="M193" s="229"/>
      <c r="N193" s="230"/>
      <c r="O193" s="230"/>
      <c r="P193" s="230"/>
      <c r="Q193" s="230"/>
      <c r="R193" s="230"/>
      <c r="S193" s="230"/>
      <c r="T193" s="231"/>
      <c r="AT193" s="232" t="s">
        <v>180</v>
      </c>
      <c r="AU193" s="232" t="s">
        <v>83</v>
      </c>
      <c r="AV193" s="13" t="s">
        <v>81</v>
      </c>
      <c r="AW193" s="13" t="s">
        <v>30</v>
      </c>
      <c r="AX193" s="13" t="s">
        <v>73</v>
      </c>
      <c r="AY193" s="232" t="s">
        <v>172</v>
      </c>
    </row>
    <row r="194" spans="1:65" s="14" customFormat="1">
      <c r="B194" s="233"/>
      <c r="C194" s="234"/>
      <c r="D194" s="224" t="s">
        <v>180</v>
      </c>
      <c r="E194" s="235" t="s">
        <v>1</v>
      </c>
      <c r="F194" s="236" t="s">
        <v>81</v>
      </c>
      <c r="G194" s="234"/>
      <c r="H194" s="237">
        <v>1</v>
      </c>
      <c r="I194" s="238"/>
      <c r="J194" s="234"/>
      <c r="K194" s="234"/>
      <c r="L194" s="239"/>
      <c r="M194" s="240"/>
      <c r="N194" s="241"/>
      <c r="O194" s="241"/>
      <c r="P194" s="241"/>
      <c r="Q194" s="241"/>
      <c r="R194" s="241"/>
      <c r="S194" s="241"/>
      <c r="T194" s="242"/>
      <c r="AT194" s="243" t="s">
        <v>180</v>
      </c>
      <c r="AU194" s="243" t="s">
        <v>83</v>
      </c>
      <c r="AV194" s="14" t="s">
        <v>83</v>
      </c>
      <c r="AW194" s="14" t="s">
        <v>30</v>
      </c>
      <c r="AX194" s="14" t="s">
        <v>73</v>
      </c>
      <c r="AY194" s="243" t="s">
        <v>172</v>
      </c>
    </row>
    <row r="195" spans="1:65" s="15" customFormat="1">
      <c r="B195" s="244"/>
      <c r="C195" s="245"/>
      <c r="D195" s="224" t="s">
        <v>180</v>
      </c>
      <c r="E195" s="246" t="s">
        <v>1</v>
      </c>
      <c r="F195" s="247" t="s">
        <v>186</v>
      </c>
      <c r="G195" s="245"/>
      <c r="H195" s="248">
        <v>1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AT195" s="254" t="s">
        <v>180</v>
      </c>
      <c r="AU195" s="254" t="s">
        <v>83</v>
      </c>
      <c r="AV195" s="15" t="s">
        <v>179</v>
      </c>
      <c r="AW195" s="15" t="s">
        <v>30</v>
      </c>
      <c r="AX195" s="15" t="s">
        <v>81</v>
      </c>
      <c r="AY195" s="254" t="s">
        <v>172</v>
      </c>
    </row>
    <row r="196" spans="1:65" s="2" customFormat="1" ht="33" customHeight="1">
      <c r="A196" s="35"/>
      <c r="B196" s="36"/>
      <c r="C196" s="209" t="s">
        <v>238</v>
      </c>
      <c r="D196" s="209" t="s">
        <v>174</v>
      </c>
      <c r="E196" s="210" t="s">
        <v>1508</v>
      </c>
      <c r="F196" s="211" t="s">
        <v>1509</v>
      </c>
      <c r="G196" s="212" t="s">
        <v>1117</v>
      </c>
      <c r="H196" s="213">
        <v>4</v>
      </c>
      <c r="I196" s="214"/>
      <c r="J196" s="215">
        <f>ROUND(I196*H196,2)</f>
        <v>0</v>
      </c>
      <c r="K196" s="211" t="s">
        <v>1</v>
      </c>
      <c r="L196" s="40"/>
      <c r="M196" s="216" t="s">
        <v>1</v>
      </c>
      <c r="N196" s="217" t="s">
        <v>38</v>
      </c>
      <c r="O196" s="72"/>
      <c r="P196" s="218">
        <f>O196*H196</f>
        <v>0</v>
      </c>
      <c r="Q196" s="218">
        <v>0</v>
      </c>
      <c r="R196" s="218">
        <f>Q196*H196</f>
        <v>0</v>
      </c>
      <c r="S196" s="218">
        <v>0</v>
      </c>
      <c r="T196" s="219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0" t="s">
        <v>323</v>
      </c>
      <c r="AT196" s="220" t="s">
        <v>174</v>
      </c>
      <c r="AU196" s="220" t="s">
        <v>83</v>
      </c>
      <c r="AY196" s="18" t="s">
        <v>172</v>
      </c>
      <c r="BE196" s="221">
        <f>IF(N196="základní",J196,0)</f>
        <v>0</v>
      </c>
      <c r="BF196" s="221">
        <f>IF(N196="snížená",J196,0)</f>
        <v>0</v>
      </c>
      <c r="BG196" s="221">
        <f>IF(N196="zákl. přenesená",J196,0)</f>
        <v>0</v>
      </c>
      <c r="BH196" s="221">
        <f>IF(N196="sníž. přenesená",J196,0)</f>
        <v>0</v>
      </c>
      <c r="BI196" s="221">
        <f>IF(N196="nulová",J196,0)</f>
        <v>0</v>
      </c>
      <c r="BJ196" s="18" t="s">
        <v>81</v>
      </c>
      <c r="BK196" s="221">
        <f>ROUND(I196*H196,2)</f>
        <v>0</v>
      </c>
      <c r="BL196" s="18" t="s">
        <v>323</v>
      </c>
      <c r="BM196" s="220" t="s">
        <v>246</v>
      </c>
    </row>
    <row r="197" spans="1:65" s="13" customFormat="1">
      <c r="B197" s="222"/>
      <c r="C197" s="223"/>
      <c r="D197" s="224" t="s">
        <v>180</v>
      </c>
      <c r="E197" s="225" t="s">
        <v>1</v>
      </c>
      <c r="F197" s="226" t="s">
        <v>1510</v>
      </c>
      <c r="G197" s="223"/>
      <c r="H197" s="225" t="s">
        <v>1</v>
      </c>
      <c r="I197" s="227"/>
      <c r="J197" s="223"/>
      <c r="K197" s="223"/>
      <c r="L197" s="228"/>
      <c r="M197" s="229"/>
      <c r="N197" s="230"/>
      <c r="O197" s="230"/>
      <c r="P197" s="230"/>
      <c r="Q197" s="230"/>
      <c r="R197" s="230"/>
      <c r="S197" s="230"/>
      <c r="T197" s="231"/>
      <c r="AT197" s="232" t="s">
        <v>180</v>
      </c>
      <c r="AU197" s="232" t="s">
        <v>83</v>
      </c>
      <c r="AV197" s="13" t="s">
        <v>81</v>
      </c>
      <c r="AW197" s="13" t="s">
        <v>30</v>
      </c>
      <c r="AX197" s="13" t="s">
        <v>73</v>
      </c>
      <c r="AY197" s="232" t="s">
        <v>172</v>
      </c>
    </row>
    <row r="198" spans="1:65" s="14" customFormat="1">
      <c r="B198" s="233"/>
      <c r="C198" s="234"/>
      <c r="D198" s="224" t="s">
        <v>180</v>
      </c>
      <c r="E198" s="235" t="s">
        <v>1</v>
      </c>
      <c r="F198" s="236" t="s">
        <v>179</v>
      </c>
      <c r="G198" s="234"/>
      <c r="H198" s="237">
        <v>4</v>
      </c>
      <c r="I198" s="238"/>
      <c r="J198" s="234"/>
      <c r="K198" s="234"/>
      <c r="L198" s="239"/>
      <c r="M198" s="240"/>
      <c r="N198" s="241"/>
      <c r="O198" s="241"/>
      <c r="P198" s="241"/>
      <c r="Q198" s="241"/>
      <c r="R198" s="241"/>
      <c r="S198" s="241"/>
      <c r="T198" s="242"/>
      <c r="AT198" s="243" t="s">
        <v>180</v>
      </c>
      <c r="AU198" s="243" t="s">
        <v>83</v>
      </c>
      <c r="AV198" s="14" t="s">
        <v>83</v>
      </c>
      <c r="AW198" s="14" t="s">
        <v>30</v>
      </c>
      <c r="AX198" s="14" t="s">
        <v>73</v>
      </c>
      <c r="AY198" s="243" t="s">
        <v>172</v>
      </c>
    </row>
    <row r="199" spans="1:65" s="15" customFormat="1">
      <c r="B199" s="244"/>
      <c r="C199" s="245"/>
      <c r="D199" s="224" t="s">
        <v>180</v>
      </c>
      <c r="E199" s="246" t="s">
        <v>1</v>
      </c>
      <c r="F199" s="247" t="s">
        <v>186</v>
      </c>
      <c r="G199" s="245"/>
      <c r="H199" s="248">
        <v>4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AT199" s="254" t="s">
        <v>180</v>
      </c>
      <c r="AU199" s="254" t="s">
        <v>83</v>
      </c>
      <c r="AV199" s="15" t="s">
        <v>179</v>
      </c>
      <c r="AW199" s="15" t="s">
        <v>30</v>
      </c>
      <c r="AX199" s="15" t="s">
        <v>81</v>
      </c>
      <c r="AY199" s="254" t="s">
        <v>172</v>
      </c>
    </row>
    <row r="200" spans="1:65" s="2" customFormat="1" ht="55.5" customHeight="1">
      <c r="A200" s="35"/>
      <c r="B200" s="36"/>
      <c r="C200" s="209" t="s">
        <v>215</v>
      </c>
      <c r="D200" s="209" t="s">
        <v>174</v>
      </c>
      <c r="E200" s="210" t="s">
        <v>1511</v>
      </c>
      <c r="F200" s="211" t="s">
        <v>1512</v>
      </c>
      <c r="G200" s="212" t="s">
        <v>887</v>
      </c>
      <c r="H200" s="213">
        <v>1</v>
      </c>
      <c r="I200" s="214"/>
      <c r="J200" s="215">
        <f>ROUND(I200*H200,2)</f>
        <v>0</v>
      </c>
      <c r="K200" s="211" t="s">
        <v>1</v>
      </c>
      <c r="L200" s="40"/>
      <c r="M200" s="216" t="s">
        <v>1</v>
      </c>
      <c r="N200" s="217" t="s">
        <v>38</v>
      </c>
      <c r="O200" s="72"/>
      <c r="P200" s="218">
        <f>O200*H200</f>
        <v>0</v>
      </c>
      <c r="Q200" s="218">
        <v>0</v>
      </c>
      <c r="R200" s="218">
        <f>Q200*H200</f>
        <v>0</v>
      </c>
      <c r="S200" s="218">
        <v>0</v>
      </c>
      <c r="T200" s="219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0" t="s">
        <v>323</v>
      </c>
      <c r="AT200" s="220" t="s">
        <v>174</v>
      </c>
      <c r="AU200" s="220" t="s">
        <v>83</v>
      </c>
      <c r="AY200" s="18" t="s">
        <v>172</v>
      </c>
      <c r="BE200" s="221">
        <f>IF(N200="základní",J200,0)</f>
        <v>0</v>
      </c>
      <c r="BF200" s="221">
        <f>IF(N200="snížená",J200,0)</f>
        <v>0</v>
      </c>
      <c r="BG200" s="221">
        <f>IF(N200="zákl. přenesená",J200,0)</f>
        <v>0</v>
      </c>
      <c r="BH200" s="221">
        <f>IF(N200="sníž. přenesená",J200,0)</f>
        <v>0</v>
      </c>
      <c r="BI200" s="221">
        <f>IF(N200="nulová",J200,0)</f>
        <v>0</v>
      </c>
      <c r="BJ200" s="18" t="s">
        <v>81</v>
      </c>
      <c r="BK200" s="221">
        <f>ROUND(I200*H200,2)</f>
        <v>0</v>
      </c>
      <c r="BL200" s="18" t="s">
        <v>323</v>
      </c>
      <c r="BM200" s="220" t="s">
        <v>255</v>
      </c>
    </row>
    <row r="201" spans="1:65" s="13" customFormat="1">
      <c r="B201" s="222"/>
      <c r="C201" s="223"/>
      <c r="D201" s="224" t="s">
        <v>180</v>
      </c>
      <c r="E201" s="225" t="s">
        <v>1</v>
      </c>
      <c r="F201" s="226" t="s">
        <v>1513</v>
      </c>
      <c r="G201" s="223"/>
      <c r="H201" s="225" t="s">
        <v>1</v>
      </c>
      <c r="I201" s="227"/>
      <c r="J201" s="223"/>
      <c r="K201" s="223"/>
      <c r="L201" s="228"/>
      <c r="M201" s="229"/>
      <c r="N201" s="230"/>
      <c r="O201" s="230"/>
      <c r="P201" s="230"/>
      <c r="Q201" s="230"/>
      <c r="R201" s="230"/>
      <c r="S201" s="230"/>
      <c r="T201" s="231"/>
      <c r="AT201" s="232" t="s">
        <v>180</v>
      </c>
      <c r="AU201" s="232" t="s">
        <v>83</v>
      </c>
      <c r="AV201" s="13" t="s">
        <v>81</v>
      </c>
      <c r="AW201" s="13" t="s">
        <v>30</v>
      </c>
      <c r="AX201" s="13" t="s">
        <v>73</v>
      </c>
      <c r="AY201" s="232" t="s">
        <v>172</v>
      </c>
    </row>
    <row r="202" spans="1:65" s="14" customFormat="1">
      <c r="B202" s="233"/>
      <c r="C202" s="234"/>
      <c r="D202" s="224" t="s">
        <v>180</v>
      </c>
      <c r="E202" s="235" t="s">
        <v>1</v>
      </c>
      <c r="F202" s="236" t="s">
        <v>81</v>
      </c>
      <c r="G202" s="234"/>
      <c r="H202" s="237">
        <v>1</v>
      </c>
      <c r="I202" s="238"/>
      <c r="J202" s="234"/>
      <c r="K202" s="234"/>
      <c r="L202" s="239"/>
      <c r="M202" s="240"/>
      <c r="N202" s="241"/>
      <c r="O202" s="241"/>
      <c r="P202" s="241"/>
      <c r="Q202" s="241"/>
      <c r="R202" s="241"/>
      <c r="S202" s="241"/>
      <c r="T202" s="242"/>
      <c r="AT202" s="243" t="s">
        <v>180</v>
      </c>
      <c r="AU202" s="243" t="s">
        <v>83</v>
      </c>
      <c r="AV202" s="14" t="s">
        <v>83</v>
      </c>
      <c r="AW202" s="14" t="s">
        <v>30</v>
      </c>
      <c r="AX202" s="14" t="s">
        <v>73</v>
      </c>
      <c r="AY202" s="243" t="s">
        <v>172</v>
      </c>
    </row>
    <row r="203" spans="1:65" s="15" customFormat="1">
      <c r="B203" s="244"/>
      <c r="C203" s="245"/>
      <c r="D203" s="224" t="s">
        <v>180</v>
      </c>
      <c r="E203" s="246" t="s">
        <v>1</v>
      </c>
      <c r="F203" s="247" t="s">
        <v>186</v>
      </c>
      <c r="G203" s="245"/>
      <c r="H203" s="248">
        <v>1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AT203" s="254" t="s">
        <v>180</v>
      </c>
      <c r="AU203" s="254" t="s">
        <v>83</v>
      </c>
      <c r="AV203" s="15" t="s">
        <v>179</v>
      </c>
      <c r="AW203" s="15" t="s">
        <v>30</v>
      </c>
      <c r="AX203" s="15" t="s">
        <v>81</v>
      </c>
      <c r="AY203" s="254" t="s">
        <v>172</v>
      </c>
    </row>
    <row r="204" spans="1:65" s="2" customFormat="1" ht="16.5" customHeight="1">
      <c r="A204" s="35"/>
      <c r="B204" s="36"/>
      <c r="C204" s="209" t="s">
        <v>8</v>
      </c>
      <c r="D204" s="209" t="s">
        <v>174</v>
      </c>
      <c r="E204" s="210" t="s">
        <v>1514</v>
      </c>
      <c r="F204" s="211" t="s">
        <v>1515</v>
      </c>
      <c r="G204" s="212" t="s">
        <v>887</v>
      </c>
      <c r="H204" s="213">
        <v>1</v>
      </c>
      <c r="I204" s="214"/>
      <c r="J204" s="215">
        <f>ROUND(I204*H204,2)</f>
        <v>0</v>
      </c>
      <c r="K204" s="211" t="s">
        <v>1</v>
      </c>
      <c r="L204" s="40"/>
      <c r="M204" s="216" t="s">
        <v>1</v>
      </c>
      <c r="N204" s="217" t="s">
        <v>38</v>
      </c>
      <c r="O204" s="72"/>
      <c r="P204" s="218">
        <f>O204*H204</f>
        <v>0</v>
      </c>
      <c r="Q204" s="218">
        <v>0</v>
      </c>
      <c r="R204" s="218">
        <f>Q204*H204</f>
        <v>0</v>
      </c>
      <c r="S204" s="218">
        <v>0</v>
      </c>
      <c r="T204" s="219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0" t="s">
        <v>323</v>
      </c>
      <c r="AT204" s="220" t="s">
        <v>174</v>
      </c>
      <c r="AU204" s="220" t="s">
        <v>83</v>
      </c>
      <c r="AY204" s="18" t="s">
        <v>172</v>
      </c>
      <c r="BE204" s="221">
        <f>IF(N204="základní",J204,0)</f>
        <v>0</v>
      </c>
      <c r="BF204" s="221">
        <f>IF(N204="snížená",J204,0)</f>
        <v>0</v>
      </c>
      <c r="BG204" s="221">
        <f>IF(N204="zákl. přenesená",J204,0)</f>
        <v>0</v>
      </c>
      <c r="BH204" s="221">
        <f>IF(N204="sníž. přenesená",J204,0)</f>
        <v>0</v>
      </c>
      <c r="BI204" s="221">
        <f>IF(N204="nulová",J204,0)</f>
        <v>0</v>
      </c>
      <c r="BJ204" s="18" t="s">
        <v>81</v>
      </c>
      <c r="BK204" s="221">
        <f>ROUND(I204*H204,2)</f>
        <v>0</v>
      </c>
      <c r="BL204" s="18" t="s">
        <v>323</v>
      </c>
      <c r="BM204" s="220" t="s">
        <v>260</v>
      </c>
    </row>
    <row r="205" spans="1:65" s="13" customFormat="1">
      <c r="B205" s="222"/>
      <c r="C205" s="223"/>
      <c r="D205" s="224" t="s">
        <v>180</v>
      </c>
      <c r="E205" s="225" t="s">
        <v>1</v>
      </c>
      <c r="F205" s="226" t="s">
        <v>1513</v>
      </c>
      <c r="G205" s="223"/>
      <c r="H205" s="225" t="s">
        <v>1</v>
      </c>
      <c r="I205" s="227"/>
      <c r="J205" s="223"/>
      <c r="K205" s="223"/>
      <c r="L205" s="228"/>
      <c r="M205" s="229"/>
      <c r="N205" s="230"/>
      <c r="O205" s="230"/>
      <c r="P205" s="230"/>
      <c r="Q205" s="230"/>
      <c r="R205" s="230"/>
      <c r="S205" s="230"/>
      <c r="T205" s="231"/>
      <c r="AT205" s="232" t="s">
        <v>180</v>
      </c>
      <c r="AU205" s="232" t="s">
        <v>83</v>
      </c>
      <c r="AV205" s="13" t="s">
        <v>81</v>
      </c>
      <c r="AW205" s="13" t="s">
        <v>30</v>
      </c>
      <c r="AX205" s="13" t="s">
        <v>73</v>
      </c>
      <c r="AY205" s="232" t="s">
        <v>172</v>
      </c>
    </row>
    <row r="206" spans="1:65" s="14" customFormat="1">
      <c r="B206" s="233"/>
      <c r="C206" s="234"/>
      <c r="D206" s="224" t="s">
        <v>180</v>
      </c>
      <c r="E206" s="235" t="s">
        <v>1</v>
      </c>
      <c r="F206" s="236" t="s">
        <v>81</v>
      </c>
      <c r="G206" s="234"/>
      <c r="H206" s="237">
        <v>1</v>
      </c>
      <c r="I206" s="238"/>
      <c r="J206" s="234"/>
      <c r="K206" s="234"/>
      <c r="L206" s="239"/>
      <c r="M206" s="240"/>
      <c r="N206" s="241"/>
      <c r="O206" s="241"/>
      <c r="P206" s="241"/>
      <c r="Q206" s="241"/>
      <c r="R206" s="241"/>
      <c r="S206" s="241"/>
      <c r="T206" s="242"/>
      <c r="AT206" s="243" t="s">
        <v>180</v>
      </c>
      <c r="AU206" s="243" t="s">
        <v>83</v>
      </c>
      <c r="AV206" s="14" t="s">
        <v>83</v>
      </c>
      <c r="AW206" s="14" t="s">
        <v>30</v>
      </c>
      <c r="AX206" s="14" t="s">
        <v>73</v>
      </c>
      <c r="AY206" s="243" t="s">
        <v>172</v>
      </c>
    </row>
    <row r="207" spans="1:65" s="15" customFormat="1">
      <c r="B207" s="244"/>
      <c r="C207" s="245"/>
      <c r="D207" s="224" t="s">
        <v>180</v>
      </c>
      <c r="E207" s="246" t="s">
        <v>1</v>
      </c>
      <c r="F207" s="247" t="s">
        <v>186</v>
      </c>
      <c r="G207" s="245"/>
      <c r="H207" s="248">
        <v>1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AT207" s="254" t="s">
        <v>180</v>
      </c>
      <c r="AU207" s="254" t="s">
        <v>83</v>
      </c>
      <c r="AV207" s="15" t="s">
        <v>179</v>
      </c>
      <c r="AW207" s="15" t="s">
        <v>30</v>
      </c>
      <c r="AX207" s="15" t="s">
        <v>81</v>
      </c>
      <c r="AY207" s="254" t="s">
        <v>172</v>
      </c>
    </row>
    <row r="208" spans="1:65" s="2" customFormat="1" ht="21.75" customHeight="1">
      <c r="A208" s="35"/>
      <c r="B208" s="36"/>
      <c r="C208" s="209" t="s">
        <v>223</v>
      </c>
      <c r="D208" s="209" t="s">
        <v>174</v>
      </c>
      <c r="E208" s="210" t="s">
        <v>1516</v>
      </c>
      <c r="F208" s="211" t="s">
        <v>1517</v>
      </c>
      <c r="G208" s="212" t="s">
        <v>1117</v>
      </c>
      <c r="H208" s="213">
        <v>10</v>
      </c>
      <c r="I208" s="214"/>
      <c r="J208" s="215">
        <f>ROUND(I208*H208,2)</f>
        <v>0</v>
      </c>
      <c r="K208" s="211" t="s">
        <v>1</v>
      </c>
      <c r="L208" s="40"/>
      <c r="M208" s="216" t="s">
        <v>1</v>
      </c>
      <c r="N208" s="217" t="s">
        <v>38</v>
      </c>
      <c r="O208" s="72"/>
      <c r="P208" s="218">
        <f>O208*H208</f>
        <v>0</v>
      </c>
      <c r="Q208" s="218">
        <v>0</v>
      </c>
      <c r="R208" s="218">
        <f>Q208*H208</f>
        <v>0</v>
      </c>
      <c r="S208" s="218">
        <v>0</v>
      </c>
      <c r="T208" s="219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0" t="s">
        <v>323</v>
      </c>
      <c r="AT208" s="220" t="s">
        <v>174</v>
      </c>
      <c r="AU208" s="220" t="s">
        <v>83</v>
      </c>
      <c r="AY208" s="18" t="s">
        <v>172</v>
      </c>
      <c r="BE208" s="221">
        <f>IF(N208="základní",J208,0)</f>
        <v>0</v>
      </c>
      <c r="BF208" s="221">
        <f>IF(N208="snížená",J208,0)</f>
        <v>0</v>
      </c>
      <c r="BG208" s="221">
        <f>IF(N208="zákl. přenesená",J208,0)</f>
        <v>0</v>
      </c>
      <c r="BH208" s="221">
        <f>IF(N208="sníž. přenesená",J208,0)</f>
        <v>0</v>
      </c>
      <c r="BI208" s="221">
        <f>IF(N208="nulová",J208,0)</f>
        <v>0</v>
      </c>
      <c r="BJ208" s="18" t="s">
        <v>81</v>
      </c>
      <c r="BK208" s="221">
        <f>ROUND(I208*H208,2)</f>
        <v>0</v>
      </c>
      <c r="BL208" s="18" t="s">
        <v>323</v>
      </c>
      <c r="BM208" s="220" t="s">
        <v>264</v>
      </c>
    </row>
    <row r="209" spans="1:65" s="13" customFormat="1">
      <c r="B209" s="222"/>
      <c r="C209" s="223"/>
      <c r="D209" s="224" t="s">
        <v>180</v>
      </c>
      <c r="E209" s="225" t="s">
        <v>1</v>
      </c>
      <c r="F209" s="226" t="s">
        <v>1518</v>
      </c>
      <c r="G209" s="223"/>
      <c r="H209" s="225" t="s">
        <v>1</v>
      </c>
      <c r="I209" s="227"/>
      <c r="J209" s="223"/>
      <c r="K209" s="223"/>
      <c r="L209" s="228"/>
      <c r="M209" s="229"/>
      <c r="N209" s="230"/>
      <c r="O209" s="230"/>
      <c r="P209" s="230"/>
      <c r="Q209" s="230"/>
      <c r="R209" s="230"/>
      <c r="S209" s="230"/>
      <c r="T209" s="231"/>
      <c r="AT209" s="232" t="s">
        <v>180</v>
      </c>
      <c r="AU209" s="232" t="s">
        <v>83</v>
      </c>
      <c r="AV209" s="13" t="s">
        <v>81</v>
      </c>
      <c r="AW209" s="13" t="s">
        <v>30</v>
      </c>
      <c r="AX209" s="13" t="s">
        <v>73</v>
      </c>
      <c r="AY209" s="232" t="s">
        <v>172</v>
      </c>
    </row>
    <row r="210" spans="1:65" s="14" customFormat="1">
      <c r="B210" s="233"/>
      <c r="C210" s="234"/>
      <c r="D210" s="224" t="s">
        <v>180</v>
      </c>
      <c r="E210" s="235" t="s">
        <v>1</v>
      </c>
      <c r="F210" s="236" t="s">
        <v>208</v>
      </c>
      <c r="G210" s="234"/>
      <c r="H210" s="237">
        <v>10</v>
      </c>
      <c r="I210" s="238"/>
      <c r="J210" s="234"/>
      <c r="K210" s="234"/>
      <c r="L210" s="239"/>
      <c r="M210" s="240"/>
      <c r="N210" s="241"/>
      <c r="O210" s="241"/>
      <c r="P210" s="241"/>
      <c r="Q210" s="241"/>
      <c r="R210" s="241"/>
      <c r="S210" s="241"/>
      <c r="T210" s="242"/>
      <c r="AT210" s="243" t="s">
        <v>180</v>
      </c>
      <c r="AU210" s="243" t="s">
        <v>83</v>
      </c>
      <c r="AV210" s="14" t="s">
        <v>83</v>
      </c>
      <c r="AW210" s="14" t="s">
        <v>30</v>
      </c>
      <c r="AX210" s="14" t="s">
        <v>73</v>
      </c>
      <c r="AY210" s="243" t="s">
        <v>172</v>
      </c>
    </row>
    <row r="211" spans="1:65" s="15" customFormat="1">
      <c r="B211" s="244"/>
      <c r="C211" s="245"/>
      <c r="D211" s="224" t="s">
        <v>180</v>
      </c>
      <c r="E211" s="246" t="s">
        <v>1</v>
      </c>
      <c r="F211" s="247" t="s">
        <v>186</v>
      </c>
      <c r="G211" s="245"/>
      <c r="H211" s="248">
        <v>10</v>
      </c>
      <c r="I211" s="249"/>
      <c r="J211" s="245"/>
      <c r="K211" s="245"/>
      <c r="L211" s="250"/>
      <c r="M211" s="251"/>
      <c r="N211" s="252"/>
      <c r="O211" s="252"/>
      <c r="P211" s="252"/>
      <c r="Q211" s="252"/>
      <c r="R211" s="252"/>
      <c r="S211" s="252"/>
      <c r="T211" s="253"/>
      <c r="AT211" s="254" t="s">
        <v>180</v>
      </c>
      <c r="AU211" s="254" t="s">
        <v>83</v>
      </c>
      <c r="AV211" s="15" t="s">
        <v>179</v>
      </c>
      <c r="AW211" s="15" t="s">
        <v>30</v>
      </c>
      <c r="AX211" s="15" t="s">
        <v>81</v>
      </c>
      <c r="AY211" s="254" t="s">
        <v>172</v>
      </c>
    </row>
    <row r="212" spans="1:65" s="12" customFormat="1" ht="22.9" customHeight="1">
      <c r="B212" s="193"/>
      <c r="C212" s="194"/>
      <c r="D212" s="195" t="s">
        <v>72</v>
      </c>
      <c r="E212" s="207" t="s">
        <v>1519</v>
      </c>
      <c r="F212" s="207" t="s">
        <v>1520</v>
      </c>
      <c r="G212" s="194"/>
      <c r="H212" s="194"/>
      <c r="I212" s="197"/>
      <c r="J212" s="208">
        <f>BK212</f>
        <v>0</v>
      </c>
      <c r="K212" s="194"/>
      <c r="L212" s="199"/>
      <c r="M212" s="200"/>
      <c r="N212" s="201"/>
      <c r="O212" s="201"/>
      <c r="P212" s="202">
        <f>SUM(P213:P236)</f>
        <v>0</v>
      </c>
      <c r="Q212" s="201"/>
      <c r="R212" s="202">
        <f>SUM(R213:R236)</f>
        <v>0</v>
      </c>
      <c r="S212" s="201"/>
      <c r="T212" s="203">
        <f>SUM(T213:T236)</f>
        <v>0</v>
      </c>
      <c r="AR212" s="204" t="s">
        <v>192</v>
      </c>
      <c r="AT212" s="205" t="s">
        <v>72</v>
      </c>
      <c r="AU212" s="205" t="s">
        <v>81</v>
      </c>
      <c r="AY212" s="204" t="s">
        <v>172</v>
      </c>
      <c r="BK212" s="206">
        <f>SUM(BK213:BK236)</f>
        <v>0</v>
      </c>
    </row>
    <row r="213" spans="1:65" s="2" customFormat="1" ht="16.5" customHeight="1">
      <c r="A213" s="35"/>
      <c r="B213" s="36"/>
      <c r="C213" s="209" t="s">
        <v>257</v>
      </c>
      <c r="D213" s="209" t="s">
        <v>174</v>
      </c>
      <c r="E213" s="210" t="s">
        <v>1521</v>
      </c>
      <c r="F213" s="211" t="s">
        <v>1522</v>
      </c>
      <c r="G213" s="212" t="s">
        <v>195</v>
      </c>
      <c r="H213" s="213">
        <v>420</v>
      </c>
      <c r="I213" s="214"/>
      <c r="J213" s="215">
        <f>ROUND(I213*H213,2)</f>
        <v>0</v>
      </c>
      <c r="K213" s="211" t="s">
        <v>1</v>
      </c>
      <c r="L213" s="40"/>
      <c r="M213" s="216" t="s">
        <v>1</v>
      </c>
      <c r="N213" s="217" t="s">
        <v>38</v>
      </c>
      <c r="O213" s="72"/>
      <c r="P213" s="218">
        <f>O213*H213</f>
        <v>0</v>
      </c>
      <c r="Q213" s="218">
        <v>0</v>
      </c>
      <c r="R213" s="218">
        <f>Q213*H213</f>
        <v>0</v>
      </c>
      <c r="S213" s="218">
        <v>0</v>
      </c>
      <c r="T213" s="219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0" t="s">
        <v>323</v>
      </c>
      <c r="AT213" s="220" t="s">
        <v>174</v>
      </c>
      <c r="AU213" s="220" t="s">
        <v>83</v>
      </c>
      <c r="AY213" s="18" t="s">
        <v>172</v>
      </c>
      <c r="BE213" s="221">
        <f>IF(N213="základní",J213,0)</f>
        <v>0</v>
      </c>
      <c r="BF213" s="221">
        <f>IF(N213="snížená",J213,0)</f>
        <v>0</v>
      </c>
      <c r="BG213" s="221">
        <f>IF(N213="zákl. přenesená",J213,0)</f>
        <v>0</v>
      </c>
      <c r="BH213" s="221">
        <f>IF(N213="sníž. přenesená",J213,0)</f>
        <v>0</v>
      </c>
      <c r="BI213" s="221">
        <f>IF(N213="nulová",J213,0)</f>
        <v>0</v>
      </c>
      <c r="BJ213" s="18" t="s">
        <v>81</v>
      </c>
      <c r="BK213" s="221">
        <f>ROUND(I213*H213,2)</f>
        <v>0</v>
      </c>
      <c r="BL213" s="18" t="s">
        <v>323</v>
      </c>
      <c r="BM213" s="220" t="s">
        <v>268</v>
      </c>
    </row>
    <row r="214" spans="1:65" s="14" customFormat="1">
      <c r="B214" s="233"/>
      <c r="C214" s="234"/>
      <c r="D214" s="224" t="s">
        <v>180</v>
      </c>
      <c r="E214" s="235" t="s">
        <v>1</v>
      </c>
      <c r="F214" s="236" t="s">
        <v>1523</v>
      </c>
      <c r="G214" s="234"/>
      <c r="H214" s="237">
        <v>420</v>
      </c>
      <c r="I214" s="238"/>
      <c r="J214" s="234"/>
      <c r="K214" s="234"/>
      <c r="L214" s="239"/>
      <c r="M214" s="240"/>
      <c r="N214" s="241"/>
      <c r="O214" s="241"/>
      <c r="P214" s="241"/>
      <c r="Q214" s="241"/>
      <c r="R214" s="241"/>
      <c r="S214" s="241"/>
      <c r="T214" s="242"/>
      <c r="AT214" s="243" t="s">
        <v>180</v>
      </c>
      <c r="AU214" s="243" t="s">
        <v>83</v>
      </c>
      <c r="AV214" s="14" t="s">
        <v>83</v>
      </c>
      <c r="AW214" s="14" t="s">
        <v>30</v>
      </c>
      <c r="AX214" s="14" t="s">
        <v>73</v>
      </c>
      <c r="AY214" s="243" t="s">
        <v>172</v>
      </c>
    </row>
    <row r="215" spans="1:65" s="15" customFormat="1">
      <c r="B215" s="244"/>
      <c r="C215" s="245"/>
      <c r="D215" s="224" t="s">
        <v>180</v>
      </c>
      <c r="E215" s="246" t="s">
        <v>1</v>
      </c>
      <c r="F215" s="247" t="s">
        <v>186</v>
      </c>
      <c r="G215" s="245"/>
      <c r="H215" s="248">
        <v>420</v>
      </c>
      <c r="I215" s="249"/>
      <c r="J215" s="245"/>
      <c r="K215" s="245"/>
      <c r="L215" s="250"/>
      <c r="M215" s="251"/>
      <c r="N215" s="252"/>
      <c r="O215" s="252"/>
      <c r="P215" s="252"/>
      <c r="Q215" s="252"/>
      <c r="R215" s="252"/>
      <c r="S215" s="252"/>
      <c r="T215" s="253"/>
      <c r="AT215" s="254" t="s">
        <v>180</v>
      </c>
      <c r="AU215" s="254" t="s">
        <v>83</v>
      </c>
      <c r="AV215" s="15" t="s">
        <v>179</v>
      </c>
      <c r="AW215" s="15" t="s">
        <v>30</v>
      </c>
      <c r="AX215" s="15" t="s">
        <v>81</v>
      </c>
      <c r="AY215" s="254" t="s">
        <v>172</v>
      </c>
    </row>
    <row r="216" spans="1:65" s="2" customFormat="1" ht="16.5" customHeight="1">
      <c r="A216" s="35"/>
      <c r="B216" s="36"/>
      <c r="C216" s="209" t="s">
        <v>229</v>
      </c>
      <c r="D216" s="209" t="s">
        <v>174</v>
      </c>
      <c r="E216" s="210" t="s">
        <v>1524</v>
      </c>
      <c r="F216" s="211" t="s">
        <v>1525</v>
      </c>
      <c r="G216" s="212" t="s">
        <v>195</v>
      </c>
      <c r="H216" s="213">
        <v>120</v>
      </c>
      <c r="I216" s="214"/>
      <c r="J216" s="215">
        <f>ROUND(I216*H216,2)</f>
        <v>0</v>
      </c>
      <c r="K216" s="211" t="s">
        <v>1</v>
      </c>
      <c r="L216" s="40"/>
      <c r="M216" s="216" t="s">
        <v>1</v>
      </c>
      <c r="N216" s="217" t="s">
        <v>38</v>
      </c>
      <c r="O216" s="72"/>
      <c r="P216" s="218">
        <f>O216*H216</f>
        <v>0</v>
      </c>
      <c r="Q216" s="218">
        <v>0</v>
      </c>
      <c r="R216" s="218">
        <f>Q216*H216</f>
        <v>0</v>
      </c>
      <c r="S216" s="218">
        <v>0</v>
      </c>
      <c r="T216" s="219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0" t="s">
        <v>323</v>
      </c>
      <c r="AT216" s="220" t="s">
        <v>174</v>
      </c>
      <c r="AU216" s="220" t="s">
        <v>83</v>
      </c>
      <c r="AY216" s="18" t="s">
        <v>172</v>
      </c>
      <c r="BE216" s="221">
        <f>IF(N216="základní",J216,0)</f>
        <v>0</v>
      </c>
      <c r="BF216" s="221">
        <f>IF(N216="snížená",J216,0)</f>
        <v>0</v>
      </c>
      <c r="BG216" s="221">
        <f>IF(N216="zákl. přenesená",J216,0)</f>
        <v>0</v>
      </c>
      <c r="BH216" s="221">
        <f>IF(N216="sníž. přenesená",J216,0)</f>
        <v>0</v>
      </c>
      <c r="BI216" s="221">
        <f>IF(N216="nulová",J216,0)</f>
        <v>0</v>
      </c>
      <c r="BJ216" s="18" t="s">
        <v>81</v>
      </c>
      <c r="BK216" s="221">
        <f>ROUND(I216*H216,2)</f>
        <v>0</v>
      </c>
      <c r="BL216" s="18" t="s">
        <v>323</v>
      </c>
      <c r="BM216" s="220" t="s">
        <v>273</v>
      </c>
    </row>
    <row r="217" spans="1:65" s="14" customFormat="1">
      <c r="B217" s="233"/>
      <c r="C217" s="234"/>
      <c r="D217" s="224" t="s">
        <v>180</v>
      </c>
      <c r="E217" s="235" t="s">
        <v>1</v>
      </c>
      <c r="F217" s="236" t="s">
        <v>1526</v>
      </c>
      <c r="G217" s="234"/>
      <c r="H217" s="237">
        <v>120</v>
      </c>
      <c r="I217" s="238"/>
      <c r="J217" s="234"/>
      <c r="K217" s="234"/>
      <c r="L217" s="239"/>
      <c r="M217" s="240"/>
      <c r="N217" s="241"/>
      <c r="O217" s="241"/>
      <c r="P217" s="241"/>
      <c r="Q217" s="241"/>
      <c r="R217" s="241"/>
      <c r="S217" s="241"/>
      <c r="T217" s="242"/>
      <c r="AT217" s="243" t="s">
        <v>180</v>
      </c>
      <c r="AU217" s="243" t="s">
        <v>83</v>
      </c>
      <c r="AV217" s="14" t="s">
        <v>83</v>
      </c>
      <c r="AW217" s="14" t="s">
        <v>30</v>
      </c>
      <c r="AX217" s="14" t="s">
        <v>73</v>
      </c>
      <c r="AY217" s="243" t="s">
        <v>172</v>
      </c>
    </row>
    <row r="218" spans="1:65" s="15" customFormat="1">
      <c r="B218" s="244"/>
      <c r="C218" s="245"/>
      <c r="D218" s="224" t="s">
        <v>180</v>
      </c>
      <c r="E218" s="246" t="s">
        <v>1</v>
      </c>
      <c r="F218" s="247" t="s">
        <v>186</v>
      </c>
      <c r="G218" s="245"/>
      <c r="H218" s="248">
        <v>120</v>
      </c>
      <c r="I218" s="249"/>
      <c r="J218" s="245"/>
      <c r="K218" s="245"/>
      <c r="L218" s="250"/>
      <c r="M218" s="251"/>
      <c r="N218" s="252"/>
      <c r="O218" s="252"/>
      <c r="P218" s="252"/>
      <c r="Q218" s="252"/>
      <c r="R218" s="252"/>
      <c r="S218" s="252"/>
      <c r="T218" s="253"/>
      <c r="AT218" s="254" t="s">
        <v>180</v>
      </c>
      <c r="AU218" s="254" t="s">
        <v>83</v>
      </c>
      <c r="AV218" s="15" t="s">
        <v>179</v>
      </c>
      <c r="AW218" s="15" t="s">
        <v>30</v>
      </c>
      <c r="AX218" s="15" t="s">
        <v>81</v>
      </c>
      <c r="AY218" s="254" t="s">
        <v>172</v>
      </c>
    </row>
    <row r="219" spans="1:65" s="2" customFormat="1" ht="16.5" customHeight="1">
      <c r="A219" s="35"/>
      <c r="B219" s="36"/>
      <c r="C219" s="209" t="s">
        <v>265</v>
      </c>
      <c r="D219" s="209" t="s">
        <v>174</v>
      </c>
      <c r="E219" s="210" t="s">
        <v>1527</v>
      </c>
      <c r="F219" s="211" t="s">
        <v>1528</v>
      </c>
      <c r="G219" s="212" t="s">
        <v>195</v>
      </c>
      <c r="H219" s="213">
        <v>50</v>
      </c>
      <c r="I219" s="214"/>
      <c r="J219" s="215">
        <f>ROUND(I219*H219,2)</f>
        <v>0</v>
      </c>
      <c r="K219" s="211" t="s">
        <v>1</v>
      </c>
      <c r="L219" s="40"/>
      <c r="M219" s="216" t="s">
        <v>1</v>
      </c>
      <c r="N219" s="217" t="s">
        <v>38</v>
      </c>
      <c r="O219" s="72"/>
      <c r="P219" s="218">
        <f>O219*H219</f>
        <v>0</v>
      </c>
      <c r="Q219" s="218">
        <v>0</v>
      </c>
      <c r="R219" s="218">
        <f>Q219*H219</f>
        <v>0</v>
      </c>
      <c r="S219" s="218">
        <v>0</v>
      </c>
      <c r="T219" s="219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0" t="s">
        <v>323</v>
      </c>
      <c r="AT219" s="220" t="s">
        <v>174</v>
      </c>
      <c r="AU219" s="220" t="s">
        <v>83</v>
      </c>
      <c r="AY219" s="18" t="s">
        <v>172</v>
      </c>
      <c r="BE219" s="221">
        <f>IF(N219="základní",J219,0)</f>
        <v>0</v>
      </c>
      <c r="BF219" s="221">
        <f>IF(N219="snížená",J219,0)</f>
        <v>0</v>
      </c>
      <c r="BG219" s="221">
        <f>IF(N219="zákl. přenesená",J219,0)</f>
        <v>0</v>
      </c>
      <c r="BH219" s="221">
        <f>IF(N219="sníž. přenesená",J219,0)</f>
        <v>0</v>
      </c>
      <c r="BI219" s="221">
        <f>IF(N219="nulová",J219,0)</f>
        <v>0</v>
      </c>
      <c r="BJ219" s="18" t="s">
        <v>81</v>
      </c>
      <c r="BK219" s="221">
        <f>ROUND(I219*H219,2)</f>
        <v>0</v>
      </c>
      <c r="BL219" s="18" t="s">
        <v>323</v>
      </c>
      <c r="BM219" s="220" t="s">
        <v>357</v>
      </c>
    </row>
    <row r="220" spans="1:65" s="14" customFormat="1">
      <c r="B220" s="233"/>
      <c r="C220" s="234"/>
      <c r="D220" s="224" t="s">
        <v>180</v>
      </c>
      <c r="E220" s="235" t="s">
        <v>1</v>
      </c>
      <c r="F220" s="236" t="s">
        <v>1529</v>
      </c>
      <c r="G220" s="234"/>
      <c r="H220" s="237">
        <v>50</v>
      </c>
      <c r="I220" s="238"/>
      <c r="J220" s="234"/>
      <c r="K220" s="234"/>
      <c r="L220" s="239"/>
      <c r="M220" s="240"/>
      <c r="N220" s="241"/>
      <c r="O220" s="241"/>
      <c r="P220" s="241"/>
      <c r="Q220" s="241"/>
      <c r="R220" s="241"/>
      <c r="S220" s="241"/>
      <c r="T220" s="242"/>
      <c r="AT220" s="243" t="s">
        <v>180</v>
      </c>
      <c r="AU220" s="243" t="s">
        <v>83</v>
      </c>
      <c r="AV220" s="14" t="s">
        <v>83</v>
      </c>
      <c r="AW220" s="14" t="s">
        <v>30</v>
      </c>
      <c r="AX220" s="14" t="s">
        <v>73</v>
      </c>
      <c r="AY220" s="243" t="s">
        <v>172</v>
      </c>
    </row>
    <row r="221" spans="1:65" s="15" customFormat="1">
      <c r="B221" s="244"/>
      <c r="C221" s="245"/>
      <c r="D221" s="224" t="s">
        <v>180</v>
      </c>
      <c r="E221" s="246" t="s">
        <v>1</v>
      </c>
      <c r="F221" s="247" t="s">
        <v>186</v>
      </c>
      <c r="G221" s="245"/>
      <c r="H221" s="248">
        <v>50</v>
      </c>
      <c r="I221" s="249"/>
      <c r="J221" s="245"/>
      <c r="K221" s="245"/>
      <c r="L221" s="250"/>
      <c r="M221" s="251"/>
      <c r="N221" s="252"/>
      <c r="O221" s="252"/>
      <c r="P221" s="252"/>
      <c r="Q221" s="252"/>
      <c r="R221" s="252"/>
      <c r="S221" s="252"/>
      <c r="T221" s="253"/>
      <c r="AT221" s="254" t="s">
        <v>180</v>
      </c>
      <c r="AU221" s="254" t="s">
        <v>83</v>
      </c>
      <c r="AV221" s="15" t="s">
        <v>179</v>
      </c>
      <c r="AW221" s="15" t="s">
        <v>30</v>
      </c>
      <c r="AX221" s="15" t="s">
        <v>81</v>
      </c>
      <c r="AY221" s="254" t="s">
        <v>172</v>
      </c>
    </row>
    <row r="222" spans="1:65" s="2" customFormat="1" ht="33" customHeight="1">
      <c r="A222" s="35"/>
      <c r="B222" s="36"/>
      <c r="C222" s="209" t="s">
        <v>234</v>
      </c>
      <c r="D222" s="209" t="s">
        <v>174</v>
      </c>
      <c r="E222" s="210" t="s">
        <v>1530</v>
      </c>
      <c r="F222" s="211" t="s">
        <v>1531</v>
      </c>
      <c r="G222" s="212" t="s">
        <v>1370</v>
      </c>
      <c r="H222" s="213">
        <v>12</v>
      </c>
      <c r="I222" s="214"/>
      <c r="J222" s="215">
        <f>ROUND(I222*H222,2)</f>
        <v>0</v>
      </c>
      <c r="K222" s="211" t="s">
        <v>1</v>
      </c>
      <c r="L222" s="40"/>
      <c r="M222" s="216" t="s">
        <v>1</v>
      </c>
      <c r="N222" s="217" t="s">
        <v>38</v>
      </c>
      <c r="O222" s="72"/>
      <c r="P222" s="218">
        <f>O222*H222</f>
        <v>0</v>
      </c>
      <c r="Q222" s="218">
        <v>0</v>
      </c>
      <c r="R222" s="218">
        <f>Q222*H222</f>
        <v>0</v>
      </c>
      <c r="S222" s="218">
        <v>0</v>
      </c>
      <c r="T222" s="219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0" t="s">
        <v>323</v>
      </c>
      <c r="AT222" s="220" t="s">
        <v>174</v>
      </c>
      <c r="AU222" s="220" t="s">
        <v>83</v>
      </c>
      <c r="AY222" s="18" t="s">
        <v>172</v>
      </c>
      <c r="BE222" s="221">
        <f>IF(N222="základní",J222,0)</f>
        <v>0</v>
      </c>
      <c r="BF222" s="221">
        <f>IF(N222="snížená",J222,0)</f>
        <v>0</v>
      </c>
      <c r="BG222" s="221">
        <f>IF(N222="zákl. přenesená",J222,0)</f>
        <v>0</v>
      </c>
      <c r="BH222" s="221">
        <f>IF(N222="sníž. přenesená",J222,0)</f>
        <v>0</v>
      </c>
      <c r="BI222" s="221">
        <f>IF(N222="nulová",J222,0)</f>
        <v>0</v>
      </c>
      <c r="BJ222" s="18" t="s">
        <v>81</v>
      </c>
      <c r="BK222" s="221">
        <f>ROUND(I222*H222,2)</f>
        <v>0</v>
      </c>
      <c r="BL222" s="18" t="s">
        <v>323</v>
      </c>
      <c r="BM222" s="220" t="s">
        <v>368</v>
      </c>
    </row>
    <row r="223" spans="1:65" s="14" customFormat="1">
      <c r="B223" s="233"/>
      <c r="C223" s="234"/>
      <c r="D223" s="224" t="s">
        <v>180</v>
      </c>
      <c r="E223" s="235" t="s">
        <v>1</v>
      </c>
      <c r="F223" s="236" t="s">
        <v>1532</v>
      </c>
      <c r="G223" s="234"/>
      <c r="H223" s="237">
        <v>12</v>
      </c>
      <c r="I223" s="238"/>
      <c r="J223" s="234"/>
      <c r="K223" s="234"/>
      <c r="L223" s="239"/>
      <c r="M223" s="240"/>
      <c r="N223" s="241"/>
      <c r="O223" s="241"/>
      <c r="P223" s="241"/>
      <c r="Q223" s="241"/>
      <c r="R223" s="241"/>
      <c r="S223" s="241"/>
      <c r="T223" s="242"/>
      <c r="AT223" s="243" t="s">
        <v>180</v>
      </c>
      <c r="AU223" s="243" t="s">
        <v>83</v>
      </c>
      <c r="AV223" s="14" t="s">
        <v>83</v>
      </c>
      <c r="AW223" s="14" t="s">
        <v>30</v>
      </c>
      <c r="AX223" s="14" t="s">
        <v>73</v>
      </c>
      <c r="AY223" s="243" t="s">
        <v>172</v>
      </c>
    </row>
    <row r="224" spans="1:65" s="15" customFormat="1">
      <c r="B224" s="244"/>
      <c r="C224" s="245"/>
      <c r="D224" s="224" t="s">
        <v>180</v>
      </c>
      <c r="E224" s="246" t="s">
        <v>1</v>
      </c>
      <c r="F224" s="247" t="s">
        <v>186</v>
      </c>
      <c r="G224" s="245"/>
      <c r="H224" s="248">
        <v>12</v>
      </c>
      <c r="I224" s="249"/>
      <c r="J224" s="245"/>
      <c r="K224" s="245"/>
      <c r="L224" s="250"/>
      <c r="M224" s="251"/>
      <c r="N224" s="252"/>
      <c r="O224" s="252"/>
      <c r="P224" s="252"/>
      <c r="Q224" s="252"/>
      <c r="R224" s="252"/>
      <c r="S224" s="252"/>
      <c r="T224" s="253"/>
      <c r="AT224" s="254" t="s">
        <v>180</v>
      </c>
      <c r="AU224" s="254" t="s">
        <v>83</v>
      </c>
      <c r="AV224" s="15" t="s">
        <v>179</v>
      </c>
      <c r="AW224" s="15" t="s">
        <v>30</v>
      </c>
      <c r="AX224" s="15" t="s">
        <v>81</v>
      </c>
      <c r="AY224" s="254" t="s">
        <v>172</v>
      </c>
    </row>
    <row r="225" spans="1:65" s="2" customFormat="1" ht="16.5" customHeight="1">
      <c r="A225" s="35"/>
      <c r="B225" s="36"/>
      <c r="C225" s="209" t="s">
        <v>7</v>
      </c>
      <c r="D225" s="209" t="s">
        <v>174</v>
      </c>
      <c r="E225" s="210" t="s">
        <v>1533</v>
      </c>
      <c r="F225" s="211" t="s">
        <v>1534</v>
      </c>
      <c r="G225" s="212" t="s">
        <v>1370</v>
      </c>
      <c r="H225" s="213">
        <v>6</v>
      </c>
      <c r="I225" s="214"/>
      <c r="J225" s="215">
        <f>ROUND(I225*H225,2)</f>
        <v>0</v>
      </c>
      <c r="K225" s="211" t="s">
        <v>1</v>
      </c>
      <c r="L225" s="40"/>
      <c r="M225" s="216" t="s">
        <v>1</v>
      </c>
      <c r="N225" s="217" t="s">
        <v>38</v>
      </c>
      <c r="O225" s="72"/>
      <c r="P225" s="218">
        <f>O225*H225</f>
        <v>0</v>
      </c>
      <c r="Q225" s="218">
        <v>0</v>
      </c>
      <c r="R225" s="218">
        <f>Q225*H225</f>
        <v>0</v>
      </c>
      <c r="S225" s="218">
        <v>0</v>
      </c>
      <c r="T225" s="219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0" t="s">
        <v>323</v>
      </c>
      <c r="AT225" s="220" t="s">
        <v>174</v>
      </c>
      <c r="AU225" s="220" t="s">
        <v>83</v>
      </c>
      <c r="AY225" s="18" t="s">
        <v>172</v>
      </c>
      <c r="BE225" s="221">
        <f>IF(N225="základní",J225,0)</f>
        <v>0</v>
      </c>
      <c r="BF225" s="221">
        <f>IF(N225="snížená",J225,0)</f>
        <v>0</v>
      </c>
      <c r="BG225" s="221">
        <f>IF(N225="zákl. přenesená",J225,0)</f>
        <v>0</v>
      </c>
      <c r="BH225" s="221">
        <f>IF(N225="sníž. přenesená",J225,0)</f>
        <v>0</v>
      </c>
      <c r="BI225" s="221">
        <f>IF(N225="nulová",J225,0)</f>
        <v>0</v>
      </c>
      <c r="BJ225" s="18" t="s">
        <v>81</v>
      </c>
      <c r="BK225" s="221">
        <f>ROUND(I225*H225,2)</f>
        <v>0</v>
      </c>
      <c r="BL225" s="18" t="s">
        <v>323</v>
      </c>
      <c r="BM225" s="220" t="s">
        <v>378</v>
      </c>
    </row>
    <row r="226" spans="1:65" s="14" customFormat="1">
      <c r="B226" s="233"/>
      <c r="C226" s="234"/>
      <c r="D226" s="224" t="s">
        <v>180</v>
      </c>
      <c r="E226" s="235" t="s">
        <v>1</v>
      </c>
      <c r="F226" s="236" t="s">
        <v>1535</v>
      </c>
      <c r="G226" s="234"/>
      <c r="H226" s="237">
        <v>6</v>
      </c>
      <c r="I226" s="238"/>
      <c r="J226" s="234"/>
      <c r="K226" s="234"/>
      <c r="L226" s="239"/>
      <c r="M226" s="240"/>
      <c r="N226" s="241"/>
      <c r="O226" s="241"/>
      <c r="P226" s="241"/>
      <c r="Q226" s="241"/>
      <c r="R226" s="241"/>
      <c r="S226" s="241"/>
      <c r="T226" s="242"/>
      <c r="AT226" s="243" t="s">
        <v>180</v>
      </c>
      <c r="AU226" s="243" t="s">
        <v>83</v>
      </c>
      <c r="AV226" s="14" t="s">
        <v>83</v>
      </c>
      <c r="AW226" s="14" t="s">
        <v>30</v>
      </c>
      <c r="AX226" s="14" t="s">
        <v>73</v>
      </c>
      <c r="AY226" s="243" t="s">
        <v>172</v>
      </c>
    </row>
    <row r="227" spans="1:65" s="15" customFormat="1">
      <c r="B227" s="244"/>
      <c r="C227" s="245"/>
      <c r="D227" s="224" t="s">
        <v>180</v>
      </c>
      <c r="E227" s="246" t="s">
        <v>1</v>
      </c>
      <c r="F227" s="247" t="s">
        <v>186</v>
      </c>
      <c r="G227" s="245"/>
      <c r="H227" s="248">
        <v>6</v>
      </c>
      <c r="I227" s="249"/>
      <c r="J227" s="245"/>
      <c r="K227" s="245"/>
      <c r="L227" s="250"/>
      <c r="M227" s="251"/>
      <c r="N227" s="252"/>
      <c r="O227" s="252"/>
      <c r="P227" s="252"/>
      <c r="Q227" s="252"/>
      <c r="R227" s="252"/>
      <c r="S227" s="252"/>
      <c r="T227" s="253"/>
      <c r="AT227" s="254" t="s">
        <v>180</v>
      </c>
      <c r="AU227" s="254" t="s">
        <v>83</v>
      </c>
      <c r="AV227" s="15" t="s">
        <v>179</v>
      </c>
      <c r="AW227" s="15" t="s">
        <v>30</v>
      </c>
      <c r="AX227" s="15" t="s">
        <v>81</v>
      </c>
      <c r="AY227" s="254" t="s">
        <v>172</v>
      </c>
    </row>
    <row r="228" spans="1:65" s="2" customFormat="1" ht="21.75" customHeight="1">
      <c r="A228" s="35"/>
      <c r="B228" s="36"/>
      <c r="C228" s="209" t="s">
        <v>241</v>
      </c>
      <c r="D228" s="209" t="s">
        <v>174</v>
      </c>
      <c r="E228" s="210" t="s">
        <v>1536</v>
      </c>
      <c r="F228" s="211" t="s">
        <v>1537</v>
      </c>
      <c r="G228" s="212" t="s">
        <v>1370</v>
      </c>
      <c r="H228" s="213">
        <v>2</v>
      </c>
      <c r="I228" s="214"/>
      <c r="J228" s="215">
        <f>ROUND(I228*H228,2)</f>
        <v>0</v>
      </c>
      <c r="K228" s="211" t="s">
        <v>1</v>
      </c>
      <c r="L228" s="40"/>
      <c r="M228" s="216" t="s">
        <v>1</v>
      </c>
      <c r="N228" s="217" t="s">
        <v>38</v>
      </c>
      <c r="O228" s="72"/>
      <c r="P228" s="218">
        <f>O228*H228</f>
        <v>0</v>
      </c>
      <c r="Q228" s="218">
        <v>0</v>
      </c>
      <c r="R228" s="218">
        <f>Q228*H228</f>
        <v>0</v>
      </c>
      <c r="S228" s="218">
        <v>0</v>
      </c>
      <c r="T228" s="219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0" t="s">
        <v>323</v>
      </c>
      <c r="AT228" s="220" t="s">
        <v>174</v>
      </c>
      <c r="AU228" s="220" t="s">
        <v>83</v>
      </c>
      <c r="AY228" s="18" t="s">
        <v>172</v>
      </c>
      <c r="BE228" s="221">
        <f>IF(N228="základní",J228,0)</f>
        <v>0</v>
      </c>
      <c r="BF228" s="221">
        <f>IF(N228="snížená",J228,0)</f>
        <v>0</v>
      </c>
      <c r="BG228" s="221">
        <f>IF(N228="zákl. přenesená",J228,0)</f>
        <v>0</v>
      </c>
      <c r="BH228" s="221">
        <f>IF(N228="sníž. přenesená",J228,0)</f>
        <v>0</v>
      </c>
      <c r="BI228" s="221">
        <f>IF(N228="nulová",J228,0)</f>
        <v>0</v>
      </c>
      <c r="BJ228" s="18" t="s">
        <v>81</v>
      </c>
      <c r="BK228" s="221">
        <f>ROUND(I228*H228,2)</f>
        <v>0</v>
      </c>
      <c r="BL228" s="18" t="s">
        <v>323</v>
      </c>
      <c r="BM228" s="220" t="s">
        <v>279</v>
      </c>
    </row>
    <row r="229" spans="1:65" s="14" customFormat="1">
      <c r="B229" s="233"/>
      <c r="C229" s="234"/>
      <c r="D229" s="224" t="s">
        <v>180</v>
      </c>
      <c r="E229" s="235" t="s">
        <v>1</v>
      </c>
      <c r="F229" s="236" t="s">
        <v>1538</v>
      </c>
      <c r="G229" s="234"/>
      <c r="H229" s="237">
        <v>2</v>
      </c>
      <c r="I229" s="238"/>
      <c r="J229" s="234"/>
      <c r="K229" s="234"/>
      <c r="L229" s="239"/>
      <c r="M229" s="240"/>
      <c r="N229" s="241"/>
      <c r="O229" s="241"/>
      <c r="P229" s="241"/>
      <c r="Q229" s="241"/>
      <c r="R229" s="241"/>
      <c r="S229" s="241"/>
      <c r="T229" s="242"/>
      <c r="AT229" s="243" t="s">
        <v>180</v>
      </c>
      <c r="AU229" s="243" t="s">
        <v>83</v>
      </c>
      <c r="AV229" s="14" t="s">
        <v>83</v>
      </c>
      <c r="AW229" s="14" t="s">
        <v>30</v>
      </c>
      <c r="AX229" s="14" t="s">
        <v>73</v>
      </c>
      <c r="AY229" s="243" t="s">
        <v>172</v>
      </c>
    </row>
    <row r="230" spans="1:65" s="15" customFormat="1">
      <c r="B230" s="244"/>
      <c r="C230" s="245"/>
      <c r="D230" s="224" t="s">
        <v>180</v>
      </c>
      <c r="E230" s="246" t="s">
        <v>1</v>
      </c>
      <c r="F230" s="247" t="s">
        <v>186</v>
      </c>
      <c r="G230" s="245"/>
      <c r="H230" s="248">
        <v>2</v>
      </c>
      <c r="I230" s="249"/>
      <c r="J230" s="245"/>
      <c r="K230" s="245"/>
      <c r="L230" s="250"/>
      <c r="M230" s="251"/>
      <c r="N230" s="252"/>
      <c r="O230" s="252"/>
      <c r="P230" s="252"/>
      <c r="Q230" s="252"/>
      <c r="R230" s="252"/>
      <c r="S230" s="252"/>
      <c r="T230" s="253"/>
      <c r="AT230" s="254" t="s">
        <v>180</v>
      </c>
      <c r="AU230" s="254" t="s">
        <v>83</v>
      </c>
      <c r="AV230" s="15" t="s">
        <v>179</v>
      </c>
      <c r="AW230" s="15" t="s">
        <v>30</v>
      </c>
      <c r="AX230" s="15" t="s">
        <v>81</v>
      </c>
      <c r="AY230" s="254" t="s">
        <v>172</v>
      </c>
    </row>
    <row r="231" spans="1:65" s="2" customFormat="1" ht="33" customHeight="1">
      <c r="A231" s="35"/>
      <c r="B231" s="36"/>
      <c r="C231" s="209" t="s">
        <v>286</v>
      </c>
      <c r="D231" s="209" t="s">
        <v>174</v>
      </c>
      <c r="E231" s="210" t="s">
        <v>1539</v>
      </c>
      <c r="F231" s="211" t="s">
        <v>1540</v>
      </c>
      <c r="G231" s="212" t="s">
        <v>887</v>
      </c>
      <c r="H231" s="213">
        <v>1</v>
      </c>
      <c r="I231" s="214"/>
      <c r="J231" s="215">
        <f>ROUND(I231*H231,2)</f>
        <v>0</v>
      </c>
      <c r="K231" s="211" t="s">
        <v>1</v>
      </c>
      <c r="L231" s="40"/>
      <c r="M231" s="216" t="s">
        <v>1</v>
      </c>
      <c r="N231" s="217" t="s">
        <v>38</v>
      </c>
      <c r="O231" s="72"/>
      <c r="P231" s="218">
        <f>O231*H231</f>
        <v>0</v>
      </c>
      <c r="Q231" s="218">
        <v>0</v>
      </c>
      <c r="R231" s="218">
        <f>Q231*H231</f>
        <v>0</v>
      </c>
      <c r="S231" s="218">
        <v>0</v>
      </c>
      <c r="T231" s="219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0" t="s">
        <v>323</v>
      </c>
      <c r="AT231" s="220" t="s">
        <v>174</v>
      </c>
      <c r="AU231" s="220" t="s">
        <v>83</v>
      </c>
      <c r="AY231" s="18" t="s">
        <v>172</v>
      </c>
      <c r="BE231" s="221">
        <f>IF(N231="základní",J231,0)</f>
        <v>0</v>
      </c>
      <c r="BF231" s="221">
        <f>IF(N231="snížená",J231,0)</f>
        <v>0</v>
      </c>
      <c r="BG231" s="221">
        <f>IF(N231="zákl. přenesená",J231,0)</f>
        <v>0</v>
      </c>
      <c r="BH231" s="221">
        <f>IF(N231="sníž. přenesená",J231,0)</f>
        <v>0</v>
      </c>
      <c r="BI231" s="221">
        <f>IF(N231="nulová",J231,0)</f>
        <v>0</v>
      </c>
      <c r="BJ231" s="18" t="s">
        <v>81</v>
      </c>
      <c r="BK231" s="221">
        <f>ROUND(I231*H231,2)</f>
        <v>0</v>
      </c>
      <c r="BL231" s="18" t="s">
        <v>323</v>
      </c>
      <c r="BM231" s="220" t="s">
        <v>284</v>
      </c>
    </row>
    <row r="232" spans="1:65" s="14" customFormat="1">
      <c r="B232" s="233"/>
      <c r="C232" s="234"/>
      <c r="D232" s="224" t="s">
        <v>180</v>
      </c>
      <c r="E232" s="235" t="s">
        <v>1</v>
      </c>
      <c r="F232" s="236" t="s">
        <v>1144</v>
      </c>
      <c r="G232" s="234"/>
      <c r="H232" s="237">
        <v>1</v>
      </c>
      <c r="I232" s="238"/>
      <c r="J232" s="234"/>
      <c r="K232" s="234"/>
      <c r="L232" s="239"/>
      <c r="M232" s="240"/>
      <c r="N232" s="241"/>
      <c r="O232" s="241"/>
      <c r="P232" s="241"/>
      <c r="Q232" s="241"/>
      <c r="R232" s="241"/>
      <c r="S232" s="241"/>
      <c r="T232" s="242"/>
      <c r="AT232" s="243" t="s">
        <v>180</v>
      </c>
      <c r="AU232" s="243" t="s">
        <v>83</v>
      </c>
      <c r="AV232" s="14" t="s">
        <v>83</v>
      </c>
      <c r="AW232" s="14" t="s">
        <v>30</v>
      </c>
      <c r="AX232" s="14" t="s">
        <v>73</v>
      </c>
      <c r="AY232" s="243" t="s">
        <v>172</v>
      </c>
    </row>
    <row r="233" spans="1:65" s="15" customFormat="1">
      <c r="B233" s="244"/>
      <c r="C233" s="245"/>
      <c r="D233" s="224" t="s">
        <v>180</v>
      </c>
      <c r="E233" s="246" t="s">
        <v>1</v>
      </c>
      <c r="F233" s="247" t="s">
        <v>186</v>
      </c>
      <c r="G233" s="245"/>
      <c r="H233" s="248">
        <v>1</v>
      </c>
      <c r="I233" s="249"/>
      <c r="J233" s="245"/>
      <c r="K233" s="245"/>
      <c r="L233" s="250"/>
      <c r="M233" s="251"/>
      <c r="N233" s="252"/>
      <c r="O233" s="252"/>
      <c r="P233" s="252"/>
      <c r="Q233" s="252"/>
      <c r="R233" s="252"/>
      <c r="S233" s="252"/>
      <c r="T233" s="253"/>
      <c r="AT233" s="254" t="s">
        <v>180</v>
      </c>
      <c r="AU233" s="254" t="s">
        <v>83</v>
      </c>
      <c r="AV233" s="15" t="s">
        <v>179</v>
      </c>
      <c r="AW233" s="15" t="s">
        <v>30</v>
      </c>
      <c r="AX233" s="15" t="s">
        <v>81</v>
      </c>
      <c r="AY233" s="254" t="s">
        <v>172</v>
      </c>
    </row>
    <row r="234" spans="1:65" s="2" customFormat="1" ht="21.75" customHeight="1">
      <c r="A234" s="35"/>
      <c r="B234" s="36"/>
      <c r="C234" s="209" t="s">
        <v>249</v>
      </c>
      <c r="D234" s="209" t="s">
        <v>174</v>
      </c>
      <c r="E234" s="210" t="s">
        <v>1516</v>
      </c>
      <c r="F234" s="211" t="s">
        <v>1517</v>
      </c>
      <c r="G234" s="212" t="s">
        <v>1117</v>
      </c>
      <c r="H234" s="213">
        <v>10</v>
      </c>
      <c r="I234" s="214"/>
      <c r="J234" s="215">
        <f>ROUND(I234*H234,2)</f>
        <v>0</v>
      </c>
      <c r="K234" s="211" t="s">
        <v>1</v>
      </c>
      <c r="L234" s="40"/>
      <c r="M234" s="216" t="s">
        <v>1</v>
      </c>
      <c r="N234" s="217" t="s">
        <v>38</v>
      </c>
      <c r="O234" s="72"/>
      <c r="P234" s="218">
        <f>O234*H234</f>
        <v>0</v>
      </c>
      <c r="Q234" s="218">
        <v>0</v>
      </c>
      <c r="R234" s="218">
        <f>Q234*H234</f>
        <v>0</v>
      </c>
      <c r="S234" s="218">
        <v>0</v>
      </c>
      <c r="T234" s="219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0" t="s">
        <v>323</v>
      </c>
      <c r="AT234" s="220" t="s">
        <v>174</v>
      </c>
      <c r="AU234" s="220" t="s">
        <v>83</v>
      </c>
      <c r="AY234" s="18" t="s">
        <v>172</v>
      </c>
      <c r="BE234" s="221">
        <f>IF(N234="základní",J234,0)</f>
        <v>0</v>
      </c>
      <c r="BF234" s="221">
        <f>IF(N234="snížená",J234,0)</f>
        <v>0</v>
      </c>
      <c r="BG234" s="221">
        <f>IF(N234="zákl. přenesená",J234,0)</f>
        <v>0</v>
      </c>
      <c r="BH234" s="221">
        <f>IF(N234="sníž. přenesená",J234,0)</f>
        <v>0</v>
      </c>
      <c r="BI234" s="221">
        <f>IF(N234="nulová",J234,0)</f>
        <v>0</v>
      </c>
      <c r="BJ234" s="18" t="s">
        <v>81</v>
      </c>
      <c r="BK234" s="221">
        <f>ROUND(I234*H234,2)</f>
        <v>0</v>
      </c>
      <c r="BL234" s="18" t="s">
        <v>323</v>
      </c>
      <c r="BM234" s="220" t="s">
        <v>289</v>
      </c>
    </row>
    <row r="235" spans="1:65" s="14" customFormat="1">
      <c r="B235" s="233"/>
      <c r="C235" s="234"/>
      <c r="D235" s="224" t="s">
        <v>180</v>
      </c>
      <c r="E235" s="235" t="s">
        <v>1</v>
      </c>
      <c r="F235" s="236" t="s">
        <v>1541</v>
      </c>
      <c r="G235" s="234"/>
      <c r="H235" s="237">
        <v>10</v>
      </c>
      <c r="I235" s="238"/>
      <c r="J235" s="234"/>
      <c r="K235" s="234"/>
      <c r="L235" s="239"/>
      <c r="M235" s="240"/>
      <c r="N235" s="241"/>
      <c r="O235" s="241"/>
      <c r="P235" s="241"/>
      <c r="Q235" s="241"/>
      <c r="R235" s="241"/>
      <c r="S235" s="241"/>
      <c r="T235" s="242"/>
      <c r="AT235" s="243" t="s">
        <v>180</v>
      </c>
      <c r="AU235" s="243" t="s">
        <v>83</v>
      </c>
      <c r="AV235" s="14" t="s">
        <v>83</v>
      </c>
      <c r="AW235" s="14" t="s">
        <v>30</v>
      </c>
      <c r="AX235" s="14" t="s">
        <v>73</v>
      </c>
      <c r="AY235" s="243" t="s">
        <v>172</v>
      </c>
    </row>
    <row r="236" spans="1:65" s="15" customFormat="1">
      <c r="B236" s="244"/>
      <c r="C236" s="245"/>
      <c r="D236" s="224" t="s">
        <v>180</v>
      </c>
      <c r="E236" s="246" t="s">
        <v>1</v>
      </c>
      <c r="F236" s="247" t="s">
        <v>186</v>
      </c>
      <c r="G236" s="245"/>
      <c r="H236" s="248">
        <v>10</v>
      </c>
      <c r="I236" s="249"/>
      <c r="J236" s="245"/>
      <c r="K236" s="245"/>
      <c r="L236" s="250"/>
      <c r="M236" s="251"/>
      <c r="N236" s="252"/>
      <c r="O236" s="252"/>
      <c r="P236" s="252"/>
      <c r="Q236" s="252"/>
      <c r="R236" s="252"/>
      <c r="S236" s="252"/>
      <c r="T236" s="253"/>
      <c r="AT236" s="254" t="s">
        <v>180</v>
      </c>
      <c r="AU236" s="254" t="s">
        <v>83</v>
      </c>
      <c r="AV236" s="15" t="s">
        <v>179</v>
      </c>
      <c r="AW236" s="15" t="s">
        <v>30</v>
      </c>
      <c r="AX236" s="15" t="s">
        <v>81</v>
      </c>
      <c r="AY236" s="254" t="s">
        <v>172</v>
      </c>
    </row>
    <row r="237" spans="1:65" s="12" customFormat="1" ht="22.9" customHeight="1">
      <c r="B237" s="193"/>
      <c r="C237" s="194"/>
      <c r="D237" s="195" t="s">
        <v>72</v>
      </c>
      <c r="E237" s="207" t="s">
        <v>1542</v>
      </c>
      <c r="F237" s="207" t="s">
        <v>1543</v>
      </c>
      <c r="G237" s="194"/>
      <c r="H237" s="194"/>
      <c r="I237" s="197"/>
      <c r="J237" s="208">
        <f>BK237</f>
        <v>0</v>
      </c>
      <c r="K237" s="194"/>
      <c r="L237" s="199"/>
      <c r="M237" s="200"/>
      <c r="N237" s="201"/>
      <c r="O237" s="201"/>
      <c r="P237" s="202">
        <f>SUM(P238:P241)</f>
        <v>0</v>
      </c>
      <c r="Q237" s="201"/>
      <c r="R237" s="202">
        <f>SUM(R238:R241)</f>
        <v>0</v>
      </c>
      <c r="S237" s="201"/>
      <c r="T237" s="203">
        <f>SUM(T238:T241)</f>
        <v>0</v>
      </c>
      <c r="AR237" s="204" t="s">
        <v>192</v>
      </c>
      <c r="AT237" s="205" t="s">
        <v>72</v>
      </c>
      <c r="AU237" s="205" t="s">
        <v>81</v>
      </c>
      <c r="AY237" s="204" t="s">
        <v>172</v>
      </c>
      <c r="BK237" s="206">
        <f>SUM(BK238:BK241)</f>
        <v>0</v>
      </c>
    </row>
    <row r="238" spans="1:65" s="2" customFormat="1" ht="16.5" customHeight="1">
      <c r="A238" s="35"/>
      <c r="B238" s="36"/>
      <c r="C238" s="209" t="s">
        <v>294</v>
      </c>
      <c r="D238" s="209" t="s">
        <v>174</v>
      </c>
      <c r="E238" s="210" t="s">
        <v>1544</v>
      </c>
      <c r="F238" s="211" t="s">
        <v>1545</v>
      </c>
      <c r="G238" s="212" t="s">
        <v>1370</v>
      </c>
      <c r="H238" s="213">
        <v>1</v>
      </c>
      <c r="I238" s="214"/>
      <c r="J238" s="215">
        <f>ROUND(I238*H238,2)</f>
        <v>0</v>
      </c>
      <c r="K238" s="211" t="s">
        <v>1</v>
      </c>
      <c r="L238" s="40"/>
      <c r="M238" s="216" t="s">
        <v>1</v>
      </c>
      <c r="N238" s="217" t="s">
        <v>38</v>
      </c>
      <c r="O238" s="72"/>
      <c r="P238" s="218">
        <f>O238*H238</f>
        <v>0</v>
      </c>
      <c r="Q238" s="218">
        <v>0</v>
      </c>
      <c r="R238" s="218">
        <f>Q238*H238</f>
        <v>0</v>
      </c>
      <c r="S238" s="218">
        <v>0</v>
      </c>
      <c r="T238" s="219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20" t="s">
        <v>323</v>
      </c>
      <c r="AT238" s="220" t="s">
        <v>174</v>
      </c>
      <c r="AU238" s="220" t="s">
        <v>83</v>
      </c>
      <c r="AY238" s="18" t="s">
        <v>172</v>
      </c>
      <c r="BE238" s="221">
        <f>IF(N238="základní",J238,0)</f>
        <v>0</v>
      </c>
      <c r="BF238" s="221">
        <f>IF(N238="snížená",J238,0)</f>
        <v>0</v>
      </c>
      <c r="BG238" s="221">
        <f>IF(N238="zákl. přenesená",J238,0)</f>
        <v>0</v>
      </c>
      <c r="BH238" s="221">
        <f>IF(N238="sníž. přenesená",J238,0)</f>
        <v>0</v>
      </c>
      <c r="BI238" s="221">
        <f>IF(N238="nulová",J238,0)</f>
        <v>0</v>
      </c>
      <c r="BJ238" s="18" t="s">
        <v>81</v>
      </c>
      <c r="BK238" s="221">
        <f>ROUND(I238*H238,2)</f>
        <v>0</v>
      </c>
      <c r="BL238" s="18" t="s">
        <v>323</v>
      </c>
      <c r="BM238" s="220" t="s">
        <v>293</v>
      </c>
    </row>
    <row r="239" spans="1:65" s="2" customFormat="1" ht="16.5" customHeight="1">
      <c r="A239" s="35"/>
      <c r="B239" s="36"/>
      <c r="C239" s="209" t="s">
        <v>246</v>
      </c>
      <c r="D239" s="209" t="s">
        <v>174</v>
      </c>
      <c r="E239" s="210" t="s">
        <v>1546</v>
      </c>
      <c r="F239" s="211" t="s">
        <v>1547</v>
      </c>
      <c r="G239" s="212" t="s">
        <v>1370</v>
      </c>
      <c r="H239" s="213">
        <v>7</v>
      </c>
      <c r="I239" s="214"/>
      <c r="J239" s="215">
        <f>ROUND(I239*H239,2)</f>
        <v>0</v>
      </c>
      <c r="K239" s="211" t="s">
        <v>1</v>
      </c>
      <c r="L239" s="40"/>
      <c r="M239" s="216" t="s">
        <v>1</v>
      </c>
      <c r="N239" s="217" t="s">
        <v>38</v>
      </c>
      <c r="O239" s="72"/>
      <c r="P239" s="218">
        <f>O239*H239</f>
        <v>0</v>
      </c>
      <c r="Q239" s="218">
        <v>0</v>
      </c>
      <c r="R239" s="218">
        <f>Q239*H239</f>
        <v>0</v>
      </c>
      <c r="S239" s="218">
        <v>0</v>
      </c>
      <c r="T239" s="219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0" t="s">
        <v>323</v>
      </c>
      <c r="AT239" s="220" t="s">
        <v>174</v>
      </c>
      <c r="AU239" s="220" t="s">
        <v>83</v>
      </c>
      <c r="AY239" s="18" t="s">
        <v>172</v>
      </c>
      <c r="BE239" s="221">
        <f>IF(N239="základní",J239,0)</f>
        <v>0</v>
      </c>
      <c r="BF239" s="221">
        <f>IF(N239="snížená",J239,0)</f>
        <v>0</v>
      </c>
      <c r="BG239" s="221">
        <f>IF(N239="zákl. přenesená",J239,0)</f>
        <v>0</v>
      </c>
      <c r="BH239" s="221">
        <f>IF(N239="sníž. přenesená",J239,0)</f>
        <v>0</v>
      </c>
      <c r="BI239" s="221">
        <f>IF(N239="nulová",J239,0)</f>
        <v>0</v>
      </c>
      <c r="BJ239" s="18" t="s">
        <v>81</v>
      </c>
      <c r="BK239" s="221">
        <f>ROUND(I239*H239,2)</f>
        <v>0</v>
      </c>
      <c r="BL239" s="18" t="s">
        <v>323</v>
      </c>
      <c r="BM239" s="220" t="s">
        <v>297</v>
      </c>
    </row>
    <row r="240" spans="1:65" s="2" customFormat="1" ht="16.5" customHeight="1">
      <c r="A240" s="35"/>
      <c r="B240" s="36"/>
      <c r="C240" s="209" t="s">
        <v>302</v>
      </c>
      <c r="D240" s="209" t="s">
        <v>174</v>
      </c>
      <c r="E240" s="210" t="s">
        <v>1548</v>
      </c>
      <c r="F240" s="211" t="s">
        <v>1549</v>
      </c>
      <c r="G240" s="212" t="s">
        <v>1370</v>
      </c>
      <c r="H240" s="213">
        <v>1</v>
      </c>
      <c r="I240" s="214"/>
      <c r="J240" s="215">
        <f>ROUND(I240*H240,2)</f>
        <v>0</v>
      </c>
      <c r="K240" s="211" t="s">
        <v>1</v>
      </c>
      <c r="L240" s="40"/>
      <c r="M240" s="216" t="s">
        <v>1</v>
      </c>
      <c r="N240" s="217" t="s">
        <v>38</v>
      </c>
      <c r="O240" s="72"/>
      <c r="P240" s="218">
        <f>O240*H240</f>
        <v>0</v>
      </c>
      <c r="Q240" s="218">
        <v>0</v>
      </c>
      <c r="R240" s="218">
        <f>Q240*H240</f>
        <v>0</v>
      </c>
      <c r="S240" s="218">
        <v>0</v>
      </c>
      <c r="T240" s="219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20" t="s">
        <v>323</v>
      </c>
      <c r="AT240" s="220" t="s">
        <v>174</v>
      </c>
      <c r="AU240" s="220" t="s">
        <v>83</v>
      </c>
      <c r="AY240" s="18" t="s">
        <v>172</v>
      </c>
      <c r="BE240" s="221">
        <f>IF(N240="základní",J240,0)</f>
        <v>0</v>
      </c>
      <c r="BF240" s="221">
        <f>IF(N240="snížená",J240,0)</f>
        <v>0</v>
      </c>
      <c r="BG240" s="221">
        <f>IF(N240="zákl. přenesená",J240,0)</f>
        <v>0</v>
      </c>
      <c r="BH240" s="221">
        <f>IF(N240="sníž. přenesená",J240,0)</f>
        <v>0</v>
      </c>
      <c r="BI240" s="221">
        <f>IF(N240="nulová",J240,0)</f>
        <v>0</v>
      </c>
      <c r="BJ240" s="18" t="s">
        <v>81</v>
      </c>
      <c r="BK240" s="221">
        <f>ROUND(I240*H240,2)</f>
        <v>0</v>
      </c>
      <c r="BL240" s="18" t="s">
        <v>323</v>
      </c>
      <c r="BM240" s="220" t="s">
        <v>301</v>
      </c>
    </row>
    <row r="241" spans="1:65" s="2" customFormat="1" ht="16.5" customHeight="1">
      <c r="A241" s="35"/>
      <c r="B241" s="36"/>
      <c r="C241" s="209" t="s">
        <v>255</v>
      </c>
      <c r="D241" s="209" t="s">
        <v>174</v>
      </c>
      <c r="E241" s="210" t="s">
        <v>1550</v>
      </c>
      <c r="F241" s="211" t="s">
        <v>1551</v>
      </c>
      <c r="G241" s="212" t="s">
        <v>1370</v>
      </c>
      <c r="H241" s="213">
        <v>1</v>
      </c>
      <c r="I241" s="214"/>
      <c r="J241" s="215">
        <f>ROUND(I241*H241,2)</f>
        <v>0</v>
      </c>
      <c r="K241" s="211" t="s">
        <v>1</v>
      </c>
      <c r="L241" s="40"/>
      <c r="M241" s="269" t="s">
        <v>1</v>
      </c>
      <c r="N241" s="270" t="s">
        <v>38</v>
      </c>
      <c r="O241" s="271"/>
      <c r="P241" s="272">
        <f>O241*H241</f>
        <v>0</v>
      </c>
      <c r="Q241" s="272">
        <v>0</v>
      </c>
      <c r="R241" s="272">
        <f>Q241*H241</f>
        <v>0</v>
      </c>
      <c r="S241" s="272">
        <v>0</v>
      </c>
      <c r="T241" s="273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20" t="s">
        <v>323</v>
      </c>
      <c r="AT241" s="220" t="s">
        <v>174</v>
      </c>
      <c r="AU241" s="220" t="s">
        <v>83</v>
      </c>
      <c r="AY241" s="18" t="s">
        <v>172</v>
      </c>
      <c r="BE241" s="221">
        <f>IF(N241="základní",J241,0)</f>
        <v>0</v>
      </c>
      <c r="BF241" s="221">
        <f>IF(N241="snížená",J241,0)</f>
        <v>0</v>
      </c>
      <c r="BG241" s="221">
        <f>IF(N241="zákl. přenesená",J241,0)</f>
        <v>0</v>
      </c>
      <c r="BH241" s="221">
        <f>IF(N241="sníž. přenesená",J241,0)</f>
        <v>0</v>
      </c>
      <c r="BI241" s="221">
        <f>IF(N241="nulová",J241,0)</f>
        <v>0</v>
      </c>
      <c r="BJ241" s="18" t="s">
        <v>81</v>
      </c>
      <c r="BK241" s="221">
        <f>ROUND(I241*H241,2)</f>
        <v>0</v>
      </c>
      <c r="BL241" s="18" t="s">
        <v>323</v>
      </c>
      <c r="BM241" s="220" t="s">
        <v>305</v>
      </c>
    </row>
    <row r="242" spans="1:65" s="2" customFormat="1" ht="6.95" customHeight="1">
      <c r="A242" s="35"/>
      <c r="B242" s="55"/>
      <c r="C242" s="56"/>
      <c r="D242" s="56"/>
      <c r="E242" s="56"/>
      <c r="F242" s="56"/>
      <c r="G242" s="56"/>
      <c r="H242" s="56"/>
      <c r="I242" s="159"/>
      <c r="J242" s="56"/>
      <c r="K242" s="56"/>
      <c r="L242" s="40"/>
      <c r="M242" s="35"/>
      <c r="O242" s="35"/>
      <c r="P242" s="35"/>
      <c r="Q242" s="35"/>
      <c r="R242" s="35"/>
      <c r="S242" s="35"/>
      <c r="T242" s="35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</row>
  </sheetData>
  <sheetProtection algorithmName="SHA-512" hashValue="cf8IZUbWm7lCg9MvIcmVYn151wPTWTF/tqMAUaA5KVwf04rNtlSGAdBej3Amn/fp1gAYr2GEhgwoF7bPH75wzA==" saltValue="qXB1kqfl+e5pOVsUs/XmNVw+1LXrFor8CwiewfLedE0G9kyfjobJ833RUzOJn2DXpUqoW1cWVbvKKAuj5q7zDQ==" spinCount="100000" sheet="1" objects="1" scenarios="1" formatColumns="0" formatRows="0" autoFilter="0"/>
  <autoFilter ref="C123:K241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72"/>
  <sheetViews>
    <sheetView showGridLines="0" workbookViewId="0">
      <selection activeCell="E20" sqref="E20:H2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6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6"/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102</v>
      </c>
    </row>
    <row r="3" spans="1:46" s="1" customFormat="1" ht="6.95" customHeight="1">
      <c r="B3" s="117"/>
      <c r="C3" s="118"/>
      <c r="D3" s="118"/>
      <c r="E3" s="118"/>
      <c r="F3" s="118"/>
      <c r="G3" s="118"/>
      <c r="H3" s="118"/>
      <c r="I3" s="119"/>
      <c r="J3" s="118"/>
      <c r="K3" s="118"/>
      <c r="L3" s="21"/>
      <c r="AT3" s="18" t="s">
        <v>83</v>
      </c>
    </row>
    <row r="4" spans="1:46" s="1" customFormat="1" ht="24.95" customHeight="1">
      <c r="B4" s="21"/>
      <c r="D4" s="120" t="s">
        <v>118</v>
      </c>
      <c r="I4" s="116"/>
      <c r="L4" s="21"/>
      <c r="M4" s="121" t="s">
        <v>10</v>
      </c>
      <c r="AT4" s="18" t="s">
        <v>4</v>
      </c>
    </row>
    <row r="5" spans="1:46" s="1" customFormat="1" ht="6.95" customHeight="1">
      <c r="B5" s="21"/>
      <c r="I5" s="116"/>
      <c r="L5" s="21"/>
    </row>
    <row r="6" spans="1:46" s="1" customFormat="1" ht="12" customHeight="1">
      <c r="B6" s="21"/>
      <c r="D6" s="122" t="s">
        <v>16</v>
      </c>
      <c r="I6" s="116"/>
      <c r="L6" s="21"/>
    </row>
    <row r="7" spans="1:46" s="1" customFormat="1" ht="23.25" customHeight="1">
      <c r="B7" s="21"/>
      <c r="E7" s="333" t="str">
        <f>'Rekapitulace stavby'!K6</f>
        <v>Fakultní nemocnice Olomouc -  Stavební úpravy objektu U – Klinika psychiatrie</v>
      </c>
      <c r="F7" s="334"/>
      <c r="G7" s="334"/>
      <c r="H7" s="334"/>
      <c r="I7" s="116"/>
      <c r="L7" s="21"/>
    </row>
    <row r="8" spans="1:46" s="1" customFormat="1" ht="12" customHeight="1">
      <c r="B8" s="21"/>
      <c r="D8" s="122" t="s">
        <v>119</v>
      </c>
      <c r="I8" s="116"/>
      <c r="L8" s="21"/>
    </row>
    <row r="9" spans="1:46" s="2" customFormat="1" ht="16.5" customHeight="1">
      <c r="A9" s="35"/>
      <c r="B9" s="40"/>
      <c r="C9" s="35"/>
      <c r="D9" s="35"/>
      <c r="E9" s="333" t="s">
        <v>1442</v>
      </c>
      <c r="F9" s="336"/>
      <c r="G9" s="336"/>
      <c r="H9" s="336"/>
      <c r="I9" s="123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22" t="s">
        <v>1443</v>
      </c>
      <c r="E10" s="35"/>
      <c r="F10" s="35"/>
      <c r="G10" s="35"/>
      <c r="H10" s="35"/>
      <c r="I10" s="123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35" t="s">
        <v>1552</v>
      </c>
      <c r="F11" s="336"/>
      <c r="G11" s="336"/>
      <c r="H11" s="336"/>
      <c r="I11" s="123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>
      <c r="A12" s="35"/>
      <c r="B12" s="40"/>
      <c r="C12" s="35"/>
      <c r="D12" s="35"/>
      <c r="E12" s="35"/>
      <c r="F12" s="35"/>
      <c r="G12" s="35"/>
      <c r="H12" s="35"/>
      <c r="I12" s="123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22" t="s">
        <v>18</v>
      </c>
      <c r="E13" s="35"/>
      <c r="F13" s="111" t="s">
        <v>1</v>
      </c>
      <c r="G13" s="35"/>
      <c r="H13" s="35"/>
      <c r="I13" s="124" t="s">
        <v>19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2" t="s">
        <v>20</v>
      </c>
      <c r="E14" s="35"/>
      <c r="F14" s="111" t="s">
        <v>21</v>
      </c>
      <c r="G14" s="35"/>
      <c r="H14" s="35"/>
      <c r="I14" s="124" t="s">
        <v>22</v>
      </c>
      <c r="J14" s="125" t="str">
        <f>'Rekapitulace stavby'!AN8</f>
        <v>25. 3. 2020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123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2" t="s">
        <v>24</v>
      </c>
      <c r="E16" s="35"/>
      <c r="F16" s="35"/>
      <c r="G16" s="35"/>
      <c r="H16" s="35"/>
      <c r="I16" s="124" t="s">
        <v>25</v>
      </c>
      <c r="J16" s="111" t="str">
        <f>IF('Rekapitulace stavby'!AN10="","",'Rekapitulace stavby'!AN10)</f>
        <v/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11" t="str">
        <f>IF('Rekapitulace stavby'!E11="","",'Rekapitulace stavby'!E11)</f>
        <v xml:space="preserve"> </v>
      </c>
      <c r="F17" s="35"/>
      <c r="G17" s="35"/>
      <c r="H17" s="35"/>
      <c r="I17" s="124" t="s">
        <v>26</v>
      </c>
      <c r="J17" s="111" t="str">
        <f>IF('Rekapitulace stavby'!AN11="","",'Rekapitulace stavby'!AN11)</f>
        <v/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123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22" t="s">
        <v>27</v>
      </c>
      <c r="E19" s="35"/>
      <c r="F19" s="35"/>
      <c r="G19" s="35"/>
      <c r="H19" s="35"/>
      <c r="I19" s="124" t="s">
        <v>25</v>
      </c>
      <c r="J19" s="31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37" t="str">
        <f>'Rekapitulace stavby'!E14</f>
        <v>Vyplň údaj</v>
      </c>
      <c r="F20" s="338"/>
      <c r="G20" s="338"/>
      <c r="H20" s="338"/>
      <c r="I20" s="124" t="s">
        <v>26</v>
      </c>
      <c r="J20" s="31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123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22" t="s">
        <v>29</v>
      </c>
      <c r="E22" s="35"/>
      <c r="F22" s="35"/>
      <c r="G22" s="35"/>
      <c r="H22" s="35"/>
      <c r="I22" s="124" t="s">
        <v>25</v>
      </c>
      <c r="J22" s="111" t="str">
        <f>IF('Rekapitulace stavby'!AN16="","",'Rekapitulace stavby'!AN16)</f>
        <v/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11" t="str">
        <f>IF('Rekapitulace stavby'!E17="","",'Rekapitulace stavby'!E17)</f>
        <v xml:space="preserve"> </v>
      </c>
      <c r="F23" s="35"/>
      <c r="G23" s="35"/>
      <c r="H23" s="35"/>
      <c r="I23" s="124" t="s">
        <v>26</v>
      </c>
      <c r="J23" s="111" t="str">
        <f>IF('Rekapitulace stavby'!AN17="","",'Rekapitulace stavby'!AN17)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123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22" t="s">
        <v>31</v>
      </c>
      <c r="E25" s="35"/>
      <c r="F25" s="35"/>
      <c r="G25" s="35"/>
      <c r="H25" s="35"/>
      <c r="I25" s="124" t="s">
        <v>25</v>
      </c>
      <c r="J25" s="111" t="str">
        <f>IF('Rekapitulace stavby'!AN19="","",'Rekapitulace stavby'!AN19)</f>
        <v/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11" t="str">
        <f>IF('Rekapitulace stavby'!E20="","",'Rekapitulace stavby'!E20)</f>
        <v xml:space="preserve"> </v>
      </c>
      <c r="F26" s="35"/>
      <c r="G26" s="35"/>
      <c r="H26" s="35"/>
      <c r="I26" s="124" t="s">
        <v>26</v>
      </c>
      <c r="J26" s="111" t="str">
        <f>IF('Rekapitulace stavby'!AN20="","",'Rekapitulace stavby'!AN20)</f>
        <v/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123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22" t="s">
        <v>32</v>
      </c>
      <c r="E28" s="35"/>
      <c r="F28" s="35"/>
      <c r="G28" s="35"/>
      <c r="H28" s="35"/>
      <c r="I28" s="123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26"/>
      <c r="B29" s="127"/>
      <c r="C29" s="126"/>
      <c r="D29" s="126"/>
      <c r="E29" s="339" t="s">
        <v>1</v>
      </c>
      <c r="F29" s="339"/>
      <c r="G29" s="339"/>
      <c r="H29" s="339"/>
      <c r="I29" s="128"/>
      <c r="J29" s="126"/>
      <c r="K29" s="126"/>
      <c r="L29" s="129"/>
      <c r="S29" s="126"/>
      <c r="T29" s="126"/>
      <c r="U29" s="126"/>
      <c r="V29" s="126"/>
      <c r="W29" s="126"/>
      <c r="X29" s="126"/>
      <c r="Y29" s="126"/>
      <c r="Z29" s="126"/>
      <c r="AA29" s="126"/>
      <c r="AB29" s="126"/>
      <c r="AC29" s="126"/>
      <c r="AD29" s="126"/>
      <c r="AE29" s="12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123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30"/>
      <c r="E31" s="130"/>
      <c r="F31" s="130"/>
      <c r="G31" s="130"/>
      <c r="H31" s="130"/>
      <c r="I31" s="131"/>
      <c r="J31" s="130"/>
      <c r="K31" s="130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32" t="s">
        <v>33</v>
      </c>
      <c r="E32" s="35"/>
      <c r="F32" s="35"/>
      <c r="G32" s="35"/>
      <c r="H32" s="35"/>
      <c r="I32" s="123"/>
      <c r="J32" s="133">
        <f>ROUND(J123,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30"/>
      <c r="E33" s="130"/>
      <c r="F33" s="130"/>
      <c r="G33" s="130"/>
      <c r="H33" s="130"/>
      <c r="I33" s="131"/>
      <c r="J33" s="130"/>
      <c r="K33" s="130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34" t="s">
        <v>35</v>
      </c>
      <c r="G34" s="35"/>
      <c r="H34" s="35"/>
      <c r="I34" s="135" t="s">
        <v>34</v>
      </c>
      <c r="J34" s="134" t="s">
        <v>36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36" t="s">
        <v>37</v>
      </c>
      <c r="E35" s="122" t="s">
        <v>38</v>
      </c>
      <c r="F35" s="137">
        <f>ROUND((SUM(BE123:BE171)),  2)</f>
        <v>0</v>
      </c>
      <c r="G35" s="35"/>
      <c r="H35" s="35"/>
      <c r="I35" s="138">
        <v>0.21</v>
      </c>
      <c r="J35" s="137">
        <f>ROUND(((SUM(BE123:BE171))*I35),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22" t="s">
        <v>39</v>
      </c>
      <c r="F36" s="137">
        <f>ROUND((SUM(BF123:BF171)),  2)</f>
        <v>0</v>
      </c>
      <c r="G36" s="35"/>
      <c r="H36" s="35"/>
      <c r="I36" s="138">
        <v>0.15</v>
      </c>
      <c r="J36" s="137">
        <f>ROUND(((SUM(BF123:BF171))*I36),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2" t="s">
        <v>40</v>
      </c>
      <c r="F37" s="137">
        <f>ROUND((SUM(BG123:BG171)),  2)</f>
        <v>0</v>
      </c>
      <c r="G37" s="35"/>
      <c r="H37" s="35"/>
      <c r="I37" s="138">
        <v>0.21</v>
      </c>
      <c r="J37" s="137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22" t="s">
        <v>41</v>
      </c>
      <c r="F38" s="137">
        <f>ROUND((SUM(BH123:BH171)),  2)</f>
        <v>0</v>
      </c>
      <c r="G38" s="35"/>
      <c r="H38" s="35"/>
      <c r="I38" s="138">
        <v>0.15</v>
      </c>
      <c r="J38" s="137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2" t="s">
        <v>42</v>
      </c>
      <c r="F39" s="137">
        <f>ROUND((SUM(BI123:BI171)),  2)</f>
        <v>0</v>
      </c>
      <c r="G39" s="35"/>
      <c r="H39" s="35"/>
      <c r="I39" s="138">
        <v>0</v>
      </c>
      <c r="J39" s="137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123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9"/>
      <c r="D41" s="140" t="s">
        <v>43</v>
      </c>
      <c r="E41" s="141"/>
      <c r="F41" s="141"/>
      <c r="G41" s="142" t="s">
        <v>44</v>
      </c>
      <c r="H41" s="143" t="s">
        <v>45</v>
      </c>
      <c r="I41" s="144"/>
      <c r="J41" s="145">
        <f>SUM(J32:J39)</f>
        <v>0</v>
      </c>
      <c r="K41" s="146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40"/>
      <c r="C42" s="35"/>
      <c r="D42" s="35"/>
      <c r="E42" s="35"/>
      <c r="F42" s="35"/>
      <c r="G42" s="35"/>
      <c r="H42" s="35"/>
      <c r="I42" s="123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1"/>
      <c r="I43" s="116"/>
      <c r="L43" s="21"/>
    </row>
    <row r="44" spans="1:31" s="1" customFormat="1" ht="14.45" customHeight="1">
      <c r="B44" s="21"/>
      <c r="I44" s="116"/>
      <c r="L44" s="21"/>
    </row>
    <row r="45" spans="1:31" s="1" customFormat="1" ht="14.45" customHeight="1">
      <c r="B45" s="21"/>
      <c r="I45" s="116"/>
      <c r="L45" s="21"/>
    </row>
    <row r="46" spans="1:31" s="1" customFormat="1" ht="14.45" customHeight="1">
      <c r="B46" s="21"/>
      <c r="I46" s="116"/>
      <c r="L46" s="21"/>
    </row>
    <row r="47" spans="1:31" s="1" customFormat="1" ht="14.45" customHeight="1">
      <c r="B47" s="21"/>
      <c r="I47" s="116"/>
      <c r="L47" s="21"/>
    </row>
    <row r="48" spans="1:31" s="1" customFormat="1" ht="14.45" customHeight="1">
      <c r="B48" s="21"/>
      <c r="I48" s="116"/>
      <c r="L48" s="21"/>
    </row>
    <row r="49" spans="1:31" s="1" customFormat="1" ht="14.45" customHeight="1">
      <c r="B49" s="21"/>
      <c r="I49" s="116"/>
      <c r="L49" s="21"/>
    </row>
    <row r="50" spans="1:31" s="2" customFormat="1" ht="14.45" customHeight="1">
      <c r="B50" s="52"/>
      <c r="D50" s="147" t="s">
        <v>46</v>
      </c>
      <c r="E50" s="148"/>
      <c r="F50" s="148"/>
      <c r="G50" s="147" t="s">
        <v>47</v>
      </c>
      <c r="H50" s="148"/>
      <c r="I50" s="149"/>
      <c r="J50" s="148"/>
      <c r="K50" s="148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50" t="s">
        <v>48</v>
      </c>
      <c r="E61" s="151"/>
      <c r="F61" s="152" t="s">
        <v>49</v>
      </c>
      <c r="G61" s="150" t="s">
        <v>48</v>
      </c>
      <c r="H61" s="151"/>
      <c r="I61" s="153"/>
      <c r="J61" s="154" t="s">
        <v>49</v>
      </c>
      <c r="K61" s="151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47" t="s">
        <v>50</v>
      </c>
      <c r="E65" s="155"/>
      <c r="F65" s="155"/>
      <c r="G65" s="147" t="s">
        <v>51</v>
      </c>
      <c r="H65" s="155"/>
      <c r="I65" s="156"/>
      <c r="J65" s="155"/>
      <c r="K65" s="15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50" t="s">
        <v>48</v>
      </c>
      <c r="E76" s="151"/>
      <c r="F76" s="152" t="s">
        <v>49</v>
      </c>
      <c r="G76" s="150" t="s">
        <v>48</v>
      </c>
      <c r="H76" s="151"/>
      <c r="I76" s="153"/>
      <c r="J76" s="154" t="s">
        <v>49</v>
      </c>
      <c r="K76" s="151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7"/>
      <c r="C77" s="158"/>
      <c r="D77" s="158"/>
      <c r="E77" s="158"/>
      <c r="F77" s="158"/>
      <c r="G77" s="158"/>
      <c r="H77" s="158"/>
      <c r="I77" s="159"/>
      <c r="J77" s="158"/>
      <c r="K77" s="1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60"/>
      <c r="C81" s="161"/>
      <c r="D81" s="161"/>
      <c r="E81" s="161"/>
      <c r="F81" s="161"/>
      <c r="G81" s="161"/>
      <c r="H81" s="161"/>
      <c r="I81" s="162"/>
      <c r="J81" s="161"/>
      <c r="K81" s="161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122</v>
      </c>
      <c r="D82" s="37"/>
      <c r="E82" s="37"/>
      <c r="F82" s="37"/>
      <c r="G82" s="37"/>
      <c r="H82" s="37"/>
      <c r="I82" s="123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23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23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23.25" customHeight="1">
      <c r="A85" s="35"/>
      <c r="B85" s="36"/>
      <c r="C85" s="37"/>
      <c r="D85" s="37"/>
      <c r="E85" s="331" t="str">
        <f>E7</f>
        <v>Fakultní nemocnice Olomouc -  Stavební úpravy objektu U – Klinika psychiatrie</v>
      </c>
      <c r="F85" s="332"/>
      <c r="G85" s="332"/>
      <c r="H85" s="332"/>
      <c r="I85" s="123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119</v>
      </c>
      <c r="D86" s="23"/>
      <c r="E86" s="23"/>
      <c r="F86" s="23"/>
      <c r="G86" s="23"/>
      <c r="H86" s="23"/>
      <c r="I86" s="116"/>
      <c r="J86" s="23"/>
      <c r="K86" s="23"/>
      <c r="L86" s="21"/>
    </row>
    <row r="87" spans="1:31" s="2" customFormat="1" ht="16.5" customHeight="1">
      <c r="A87" s="35"/>
      <c r="B87" s="36"/>
      <c r="C87" s="37"/>
      <c r="D87" s="37"/>
      <c r="E87" s="331" t="s">
        <v>1442</v>
      </c>
      <c r="F87" s="330"/>
      <c r="G87" s="330"/>
      <c r="H87" s="330"/>
      <c r="I87" s="123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30" t="s">
        <v>1443</v>
      </c>
      <c r="D88" s="37"/>
      <c r="E88" s="37"/>
      <c r="F88" s="37"/>
      <c r="G88" s="37"/>
      <c r="H88" s="37"/>
      <c r="I88" s="123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324" t="str">
        <f>E11</f>
        <v>D.1.01.4d_2 - EPS</v>
      </c>
      <c r="F89" s="330"/>
      <c r="G89" s="330"/>
      <c r="H89" s="330"/>
      <c r="I89" s="123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23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30" t="s">
        <v>20</v>
      </c>
      <c r="D91" s="37"/>
      <c r="E91" s="37"/>
      <c r="F91" s="28" t="str">
        <f>F14</f>
        <v xml:space="preserve"> </v>
      </c>
      <c r="G91" s="37"/>
      <c r="H91" s="37"/>
      <c r="I91" s="124" t="s">
        <v>22</v>
      </c>
      <c r="J91" s="67" t="str">
        <f>IF(J14="","",J14)</f>
        <v>25. 3. 2020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123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5.2" customHeight="1">
      <c r="A93" s="35"/>
      <c r="B93" s="36"/>
      <c r="C93" s="30" t="s">
        <v>24</v>
      </c>
      <c r="D93" s="37"/>
      <c r="E93" s="37"/>
      <c r="F93" s="28" t="str">
        <f>E17</f>
        <v xml:space="preserve"> </v>
      </c>
      <c r="G93" s="37"/>
      <c r="H93" s="37"/>
      <c r="I93" s="124" t="s">
        <v>29</v>
      </c>
      <c r="J93" s="33" t="str">
        <f>E23</f>
        <v xml:space="preserve"> 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2" customHeight="1">
      <c r="A94" s="35"/>
      <c r="B94" s="36"/>
      <c r="C94" s="30" t="s">
        <v>27</v>
      </c>
      <c r="D94" s="37"/>
      <c r="E94" s="37"/>
      <c r="F94" s="28" t="str">
        <f>IF(E20="","",E20)</f>
        <v>Vyplň údaj</v>
      </c>
      <c r="G94" s="37"/>
      <c r="H94" s="37"/>
      <c r="I94" s="124" t="s">
        <v>31</v>
      </c>
      <c r="J94" s="33" t="str">
        <f>E26</f>
        <v xml:space="preserve"> 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23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customHeight="1">
      <c r="A96" s="35"/>
      <c r="B96" s="36"/>
      <c r="C96" s="163" t="s">
        <v>123</v>
      </c>
      <c r="D96" s="164"/>
      <c r="E96" s="164"/>
      <c r="F96" s="164"/>
      <c r="G96" s="164"/>
      <c r="H96" s="164"/>
      <c r="I96" s="165"/>
      <c r="J96" s="166" t="s">
        <v>124</v>
      </c>
      <c r="K96" s="164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123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customHeight="1">
      <c r="A98" s="35"/>
      <c r="B98" s="36"/>
      <c r="C98" s="167" t="s">
        <v>125</v>
      </c>
      <c r="D98" s="37"/>
      <c r="E98" s="37"/>
      <c r="F98" s="37"/>
      <c r="G98" s="37"/>
      <c r="H98" s="37"/>
      <c r="I98" s="123"/>
      <c r="J98" s="85">
        <f>J123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8" t="s">
        <v>126</v>
      </c>
    </row>
    <row r="99" spans="1:47" s="9" customFormat="1" ht="24.95" customHeight="1">
      <c r="B99" s="168"/>
      <c r="C99" s="169"/>
      <c r="D99" s="170" t="s">
        <v>1553</v>
      </c>
      <c r="E99" s="171"/>
      <c r="F99" s="171"/>
      <c r="G99" s="171"/>
      <c r="H99" s="171"/>
      <c r="I99" s="172"/>
      <c r="J99" s="173">
        <f>J124</f>
        <v>0</v>
      </c>
      <c r="K99" s="169"/>
      <c r="L99" s="174"/>
    </row>
    <row r="100" spans="1:47" s="9" customFormat="1" ht="24.95" customHeight="1">
      <c r="B100" s="168"/>
      <c r="C100" s="169"/>
      <c r="D100" s="170" t="s">
        <v>1554</v>
      </c>
      <c r="E100" s="171"/>
      <c r="F100" s="171"/>
      <c r="G100" s="171"/>
      <c r="H100" s="171"/>
      <c r="I100" s="172"/>
      <c r="J100" s="173">
        <f>J143</f>
        <v>0</v>
      </c>
      <c r="K100" s="169"/>
      <c r="L100" s="174"/>
    </row>
    <row r="101" spans="1:47" s="9" customFormat="1" ht="24.95" customHeight="1">
      <c r="B101" s="168"/>
      <c r="C101" s="169"/>
      <c r="D101" s="170" t="s">
        <v>1555</v>
      </c>
      <c r="E101" s="171"/>
      <c r="F101" s="171"/>
      <c r="G101" s="171"/>
      <c r="H101" s="171"/>
      <c r="I101" s="172"/>
      <c r="J101" s="173">
        <f>J168</f>
        <v>0</v>
      </c>
      <c r="K101" s="169"/>
      <c r="L101" s="174"/>
    </row>
    <row r="102" spans="1:47" s="2" customFormat="1" ht="21.75" customHeight="1">
      <c r="A102" s="35"/>
      <c r="B102" s="36"/>
      <c r="C102" s="37"/>
      <c r="D102" s="37"/>
      <c r="E102" s="37"/>
      <c r="F102" s="37"/>
      <c r="G102" s="37"/>
      <c r="H102" s="37"/>
      <c r="I102" s="123"/>
      <c r="J102" s="37"/>
      <c r="K102" s="37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pans="1:47" s="2" customFormat="1" ht="6.95" customHeight="1">
      <c r="A103" s="35"/>
      <c r="B103" s="55"/>
      <c r="C103" s="56"/>
      <c r="D103" s="56"/>
      <c r="E103" s="56"/>
      <c r="F103" s="56"/>
      <c r="G103" s="56"/>
      <c r="H103" s="56"/>
      <c r="I103" s="159"/>
      <c r="J103" s="56"/>
      <c r="K103" s="56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pans="1:47" s="2" customFormat="1" ht="6.95" customHeight="1">
      <c r="A107" s="35"/>
      <c r="B107" s="57"/>
      <c r="C107" s="58"/>
      <c r="D107" s="58"/>
      <c r="E107" s="58"/>
      <c r="F107" s="58"/>
      <c r="G107" s="58"/>
      <c r="H107" s="58"/>
      <c r="I107" s="162"/>
      <c r="J107" s="58"/>
      <c r="K107" s="58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47" s="2" customFormat="1" ht="24.95" customHeight="1">
      <c r="A108" s="35"/>
      <c r="B108" s="36"/>
      <c r="C108" s="24" t="s">
        <v>157</v>
      </c>
      <c r="D108" s="37"/>
      <c r="E108" s="37"/>
      <c r="F108" s="37"/>
      <c r="G108" s="37"/>
      <c r="H108" s="37"/>
      <c r="I108" s="123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47" s="2" customFormat="1" ht="6.95" customHeight="1">
      <c r="A109" s="35"/>
      <c r="B109" s="36"/>
      <c r="C109" s="37"/>
      <c r="D109" s="37"/>
      <c r="E109" s="37"/>
      <c r="F109" s="37"/>
      <c r="G109" s="37"/>
      <c r="H109" s="37"/>
      <c r="I109" s="123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47" s="2" customFormat="1" ht="12" customHeight="1">
      <c r="A110" s="35"/>
      <c r="B110" s="36"/>
      <c r="C110" s="30" t="s">
        <v>16</v>
      </c>
      <c r="D110" s="37"/>
      <c r="E110" s="37"/>
      <c r="F110" s="37"/>
      <c r="G110" s="37"/>
      <c r="H110" s="37"/>
      <c r="I110" s="123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47" s="2" customFormat="1" ht="23.25" customHeight="1">
      <c r="A111" s="35"/>
      <c r="B111" s="36"/>
      <c r="C111" s="37"/>
      <c r="D111" s="37"/>
      <c r="E111" s="331" t="str">
        <f>E7</f>
        <v>Fakultní nemocnice Olomouc -  Stavební úpravy objektu U – Klinika psychiatrie</v>
      </c>
      <c r="F111" s="332"/>
      <c r="G111" s="332"/>
      <c r="H111" s="332"/>
      <c r="I111" s="123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47" s="1" customFormat="1" ht="12" customHeight="1">
      <c r="B112" s="22"/>
      <c r="C112" s="30" t="s">
        <v>119</v>
      </c>
      <c r="D112" s="23"/>
      <c r="E112" s="23"/>
      <c r="F112" s="23"/>
      <c r="G112" s="23"/>
      <c r="H112" s="23"/>
      <c r="I112" s="116"/>
      <c r="J112" s="23"/>
      <c r="K112" s="23"/>
      <c r="L112" s="21"/>
    </row>
    <row r="113" spans="1:65" s="2" customFormat="1" ht="16.5" customHeight="1">
      <c r="A113" s="35"/>
      <c r="B113" s="36"/>
      <c r="C113" s="37"/>
      <c r="D113" s="37"/>
      <c r="E113" s="331" t="s">
        <v>1442</v>
      </c>
      <c r="F113" s="330"/>
      <c r="G113" s="330"/>
      <c r="H113" s="330"/>
      <c r="I113" s="123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30" t="s">
        <v>1443</v>
      </c>
      <c r="D114" s="37"/>
      <c r="E114" s="37"/>
      <c r="F114" s="37"/>
      <c r="G114" s="37"/>
      <c r="H114" s="37"/>
      <c r="I114" s="123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6.5" customHeight="1">
      <c r="A115" s="35"/>
      <c r="B115" s="36"/>
      <c r="C115" s="37"/>
      <c r="D115" s="37"/>
      <c r="E115" s="324" t="str">
        <f>E11</f>
        <v>D.1.01.4d_2 - EPS</v>
      </c>
      <c r="F115" s="330"/>
      <c r="G115" s="330"/>
      <c r="H115" s="330"/>
      <c r="I115" s="123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6.95" customHeight="1">
      <c r="A116" s="35"/>
      <c r="B116" s="36"/>
      <c r="C116" s="37"/>
      <c r="D116" s="37"/>
      <c r="E116" s="37"/>
      <c r="F116" s="37"/>
      <c r="G116" s="37"/>
      <c r="H116" s="37"/>
      <c r="I116" s="123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2" customHeight="1">
      <c r="A117" s="35"/>
      <c r="B117" s="36"/>
      <c r="C117" s="30" t="s">
        <v>20</v>
      </c>
      <c r="D117" s="37"/>
      <c r="E117" s="37"/>
      <c r="F117" s="28" t="str">
        <f>F14</f>
        <v xml:space="preserve"> </v>
      </c>
      <c r="G117" s="37"/>
      <c r="H117" s="37"/>
      <c r="I117" s="124" t="s">
        <v>22</v>
      </c>
      <c r="J117" s="67" t="str">
        <f>IF(J14="","",J14)</f>
        <v>25. 3. 2020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6.95" customHeight="1">
      <c r="A118" s="35"/>
      <c r="B118" s="36"/>
      <c r="C118" s="37"/>
      <c r="D118" s="37"/>
      <c r="E118" s="37"/>
      <c r="F118" s="37"/>
      <c r="G118" s="37"/>
      <c r="H118" s="37"/>
      <c r="I118" s="123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5.2" customHeight="1">
      <c r="A119" s="35"/>
      <c r="B119" s="36"/>
      <c r="C119" s="30" t="s">
        <v>24</v>
      </c>
      <c r="D119" s="37"/>
      <c r="E119" s="37"/>
      <c r="F119" s="28" t="str">
        <f>E17</f>
        <v xml:space="preserve"> </v>
      </c>
      <c r="G119" s="37"/>
      <c r="H119" s="37"/>
      <c r="I119" s="124" t="s">
        <v>29</v>
      </c>
      <c r="J119" s="33" t="str">
        <f>E23</f>
        <v xml:space="preserve"> 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5.2" customHeight="1">
      <c r="A120" s="35"/>
      <c r="B120" s="36"/>
      <c r="C120" s="30" t="s">
        <v>27</v>
      </c>
      <c r="D120" s="37"/>
      <c r="E120" s="37"/>
      <c r="F120" s="28" t="str">
        <f>IF(E20="","",E20)</f>
        <v>Vyplň údaj</v>
      </c>
      <c r="G120" s="37"/>
      <c r="H120" s="37"/>
      <c r="I120" s="124" t="s">
        <v>31</v>
      </c>
      <c r="J120" s="33" t="str">
        <f>E26</f>
        <v xml:space="preserve"> 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0.35" customHeight="1">
      <c r="A121" s="35"/>
      <c r="B121" s="36"/>
      <c r="C121" s="37"/>
      <c r="D121" s="37"/>
      <c r="E121" s="37"/>
      <c r="F121" s="37"/>
      <c r="G121" s="37"/>
      <c r="H121" s="37"/>
      <c r="I121" s="123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11" customFormat="1" ht="29.25" customHeight="1">
      <c r="A122" s="181"/>
      <c r="B122" s="182"/>
      <c r="C122" s="183" t="s">
        <v>158</v>
      </c>
      <c r="D122" s="184" t="s">
        <v>58</v>
      </c>
      <c r="E122" s="184" t="s">
        <v>54</v>
      </c>
      <c r="F122" s="184" t="s">
        <v>55</v>
      </c>
      <c r="G122" s="184" t="s">
        <v>159</v>
      </c>
      <c r="H122" s="184" t="s">
        <v>160</v>
      </c>
      <c r="I122" s="185" t="s">
        <v>161</v>
      </c>
      <c r="J122" s="184" t="s">
        <v>124</v>
      </c>
      <c r="K122" s="186" t="s">
        <v>162</v>
      </c>
      <c r="L122" s="187"/>
      <c r="M122" s="76" t="s">
        <v>1</v>
      </c>
      <c r="N122" s="77" t="s">
        <v>37</v>
      </c>
      <c r="O122" s="77" t="s">
        <v>163</v>
      </c>
      <c r="P122" s="77" t="s">
        <v>164</v>
      </c>
      <c r="Q122" s="77" t="s">
        <v>165</v>
      </c>
      <c r="R122" s="77" t="s">
        <v>166</v>
      </c>
      <c r="S122" s="77" t="s">
        <v>167</v>
      </c>
      <c r="T122" s="78" t="s">
        <v>168</v>
      </c>
      <c r="U122" s="181"/>
      <c r="V122" s="181"/>
      <c r="W122" s="181"/>
      <c r="X122" s="181"/>
      <c r="Y122" s="181"/>
      <c r="Z122" s="181"/>
      <c r="AA122" s="181"/>
      <c r="AB122" s="181"/>
      <c r="AC122" s="181"/>
      <c r="AD122" s="181"/>
      <c r="AE122" s="181"/>
    </row>
    <row r="123" spans="1:65" s="2" customFormat="1" ht="22.9" customHeight="1">
      <c r="A123" s="35"/>
      <c r="B123" s="36"/>
      <c r="C123" s="83" t="s">
        <v>169</v>
      </c>
      <c r="D123" s="37"/>
      <c r="E123" s="37"/>
      <c r="F123" s="37"/>
      <c r="G123" s="37"/>
      <c r="H123" s="37"/>
      <c r="I123" s="123"/>
      <c r="J123" s="188">
        <f>BK123</f>
        <v>0</v>
      </c>
      <c r="K123" s="37"/>
      <c r="L123" s="40"/>
      <c r="M123" s="79"/>
      <c r="N123" s="189"/>
      <c r="O123" s="80"/>
      <c r="P123" s="190">
        <f>P124+P143+P168</f>
        <v>0</v>
      </c>
      <c r="Q123" s="80"/>
      <c r="R123" s="190">
        <f>R124+R143+R168</f>
        <v>0</v>
      </c>
      <c r="S123" s="80"/>
      <c r="T123" s="191">
        <f>T124+T143+T168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72</v>
      </c>
      <c r="AU123" s="18" t="s">
        <v>126</v>
      </c>
      <c r="BK123" s="192">
        <f>BK124+BK143+BK168</f>
        <v>0</v>
      </c>
    </row>
    <row r="124" spans="1:65" s="12" customFormat="1" ht="25.9" customHeight="1">
      <c r="B124" s="193"/>
      <c r="C124" s="194"/>
      <c r="D124" s="195" t="s">
        <v>72</v>
      </c>
      <c r="E124" s="196" t="s">
        <v>1202</v>
      </c>
      <c r="F124" s="196" t="s">
        <v>1450</v>
      </c>
      <c r="G124" s="194"/>
      <c r="H124" s="194"/>
      <c r="I124" s="197"/>
      <c r="J124" s="198">
        <f>BK124</f>
        <v>0</v>
      </c>
      <c r="K124" s="194"/>
      <c r="L124" s="199"/>
      <c r="M124" s="200"/>
      <c r="N124" s="201"/>
      <c r="O124" s="201"/>
      <c r="P124" s="202">
        <f>SUM(P125:P142)</f>
        <v>0</v>
      </c>
      <c r="Q124" s="201"/>
      <c r="R124" s="202">
        <f>SUM(R125:R142)</f>
        <v>0</v>
      </c>
      <c r="S124" s="201"/>
      <c r="T124" s="203">
        <f>SUM(T125:T142)</f>
        <v>0</v>
      </c>
      <c r="AR124" s="204" t="s">
        <v>81</v>
      </c>
      <c r="AT124" s="205" t="s">
        <v>72</v>
      </c>
      <c r="AU124" s="205" t="s">
        <v>73</v>
      </c>
      <c r="AY124" s="204" t="s">
        <v>172</v>
      </c>
      <c r="BK124" s="206">
        <f>SUM(BK125:BK142)</f>
        <v>0</v>
      </c>
    </row>
    <row r="125" spans="1:65" s="2" customFormat="1" ht="16.5" customHeight="1">
      <c r="A125" s="35"/>
      <c r="B125" s="36"/>
      <c r="C125" s="209" t="s">
        <v>81</v>
      </c>
      <c r="D125" s="209" t="s">
        <v>174</v>
      </c>
      <c r="E125" s="210" t="s">
        <v>1556</v>
      </c>
      <c r="F125" s="211" t="s">
        <v>1557</v>
      </c>
      <c r="G125" s="212" t="s">
        <v>1370</v>
      </c>
      <c r="H125" s="213">
        <v>1</v>
      </c>
      <c r="I125" s="214"/>
      <c r="J125" s="215">
        <f>ROUND(I125*H125,2)</f>
        <v>0</v>
      </c>
      <c r="K125" s="211" t="s">
        <v>1</v>
      </c>
      <c r="L125" s="40"/>
      <c r="M125" s="216" t="s">
        <v>1</v>
      </c>
      <c r="N125" s="217" t="s">
        <v>38</v>
      </c>
      <c r="O125" s="72"/>
      <c r="P125" s="218">
        <f>O125*H125</f>
        <v>0</v>
      </c>
      <c r="Q125" s="218">
        <v>0</v>
      </c>
      <c r="R125" s="218">
        <f>Q125*H125</f>
        <v>0</v>
      </c>
      <c r="S125" s="218">
        <v>0</v>
      </c>
      <c r="T125" s="219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0" t="s">
        <v>323</v>
      </c>
      <c r="AT125" s="220" t="s">
        <v>174</v>
      </c>
      <c r="AU125" s="220" t="s">
        <v>81</v>
      </c>
      <c r="AY125" s="18" t="s">
        <v>172</v>
      </c>
      <c r="BE125" s="221">
        <f>IF(N125="základní",J125,0)</f>
        <v>0</v>
      </c>
      <c r="BF125" s="221">
        <f>IF(N125="snížená",J125,0)</f>
        <v>0</v>
      </c>
      <c r="BG125" s="221">
        <f>IF(N125="zákl. přenesená",J125,0)</f>
        <v>0</v>
      </c>
      <c r="BH125" s="221">
        <f>IF(N125="sníž. přenesená",J125,0)</f>
        <v>0</v>
      </c>
      <c r="BI125" s="221">
        <f>IF(N125="nulová",J125,0)</f>
        <v>0</v>
      </c>
      <c r="BJ125" s="18" t="s">
        <v>81</v>
      </c>
      <c r="BK125" s="221">
        <f>ROUND(I125*H125,2)</f>
        <v>0</v>
      </c>
      <c r="BL125" s="18" t="s">
        <v>323</v>
      </c>
      <c r="BM125" s="220" t="s">
        <v>83</v>
      </c>
    </row>
    <row r="126" spans="1:65" s="14" customFormat="1">
      <c r="B126" s="233"/>
      <c r="C126" s="234"/>
      <c r="D126" s="224" t="s">
        <v>180</v>
      </c>
      <c r="E126" s="235" t="s">
        <v>1</v>
      </c>
      <c r="F126" s="236" t="s">
        <v>81</v>
      </c>
      <c r="G126" s="234"/>
      <c r="H126" s="237">
        <v>1</v>
      </c>
      <c r="I126" s="238"/>
      <c r="J126" s="234"/>
      <c r="K126" s="234"/>
      <c r="L126" s="239"/>
      <c r="M126" s="240"/>
      <c r="N126" s="241"/>
      <c r="O126" s="241"/>
      <c r="P126" s="241"/>
      <c r="Q126" s="241"/>
      <c r="R126" s="241"/>
      <c r="S126" s="241"/>
      <c r="T126" s="242"/>
      <c r="AT126" s="243" t="s">
        <v>180</v>
      </c>
      <c r="AU126" s="243" t="s">
        <v>81</v>
      </c>
      <c r="AV126" s="14" t="s">
        <v>83</v>
      </c>
      <c r="AW126" s="14" t="s">
        <v>30</v>
      </c>
      <c r="AX126" s="14" t="s">
        <v>73</v>
      </c>
      <c r="AY126" s="243" t="s">
        <v>172</v>
      </c>
    </row>
    <row r="127" spans="1:65" s="15" customFormat="1">
      <c r="B127" s="244"/>
      <c r="C127" s="245"/>
      <c r="D127" s="224" t="s">
        <v>180</v>
      </c>
      <c r="E127" s="246" t="s">
        <v>1</v>
      </c>
      <c r="F127" s="247" t="s">
        <v>186</v>
      </c>
      <c r="G127" s="245"/>
      <c r="H127" s="248">
        <v>1</v>
      </c>
      <c r="I127" s="249"/>
      <c r="J127" s="245"/>
      <c r="K127" s="245"/>
      <c r="L127" s="250"/>
      <c r="M127" s="251"/>
      <c r="N127" s="252"/>
      <c r="O127" s="252"/>
      <c r="P127" s="252"/>
      <c r="Q127" s="252"/>
      <c r="R127" s="252"/>
      <c r="S127" s="252"/>
      <c r="T127" s="253"/>
      <c r="AT127" s="254" t="s">
        <v>180</v>
      </c>
      <c r="AU127" s="254" t="s">
        <v>81</v>
      </c>
      <c r="AV127" s="15" t="s">
        <v>179</v>
      </c>
      <c r="AW127" s="15" t="s">
        <v>30</v>
      </c>
      <c r="AX127" s="15" t="s">
        <v>81</v>
      </c>
      <c r="AY127" s="254" t="s">
        <v>172</v>
      </c>
    </row>
    <row r="128" spans="1:65" s="2" customFormat="1" ht="16.5" customHeight="1">
      <c r="A128" s="35"/>
      <c r="B128" s="36"/>
      <c r="C128" s="209" t="s">
        <v>83</v>
      </c>
      <c r="D128" s="209" t="s">
        <v>174</v>
      </c>
      <c r="E128" s="210" t="s">
        <v>1558</v>
      </c>
      <c r="F128" s="211" t="s">
        <v>1559</v>
      </c>
      <c r="G128" s="212" t="s">
        <v>1370</v>
      </c>
      <c r="H128" s="213">
        <v>1</v>
      </c>
      <c r="I128" s="214"/>
      <c r="J128" s="215">
        <f>ROUND(I128*H128,2)</f>
        <v>0</v>
      </c>
      <c r="K128" s="211" t="s">
        <v>1</v>
      </c>
      <c r="L128" s="40"/>
      <c r="M128" s="216" t="s">
        <v>1</v>
      </c>
      <c r="N128" s="217" t="s">
        <v>38</v>
      </c>
      <c r="O128" s="72"/>
      <c r="P128" s="218">
        <f>O128*H128</f>
        <v>0</v>
      </c>
      <c r="Q128" s="218">
        <v>0</v>
      </c>
      <c r="R128" s="218">
        <f>Q128*H128</f>
        <v>0</v>
      </c>
      <c r="S128" s="218">
        <v>0</v>
      </c>
      <c r="T128" s="219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0" t="s">
        <v>323</v>
      </c>
      <c r="AT128" s="220" t="s">
        <v>174</v>
      </c>
      <c r="AU128" s="220" t="s">
        <v>81</v>
      </c>
      <c r="AY128" s="18" t="s">
        <v>172</v>
      </c>
      <c r="BE128" s="221">
        <f>IF(N128="základní",J128,0)</f>
        <v>0</v>
      </c>
      <c r="BF128" s="221">
        <f>IF(N128="snížená",J128,0)</f>
        <v>0</v>
      </c>
      <c r="BG128" s="221">
        <f>IF(N128="zákl. přenesená",J128,0)</f>
        <v>0</v>
      </c>
      <c r="BH128" s="221">
        <f>IF(N128="sníž. přenesená",J128,0)</f>
        <v>0</v>
      </c>
      <c r="BI128" s="221">
        <f>IF(N128="nulová",J128,0)</f>
        <v>0</v>
      </c>
      <c r="BJ128" s="18" t="s">
        <v>81</v>
      </c>
      <c r="BK128" s="221">
        <f>ROUND(I128*H128,2)</f>
        <v>0</v>
      </c>
      <c r="BL128" s="18" t="s">
        <v>323</v>
      </c>
      <c r="BM128" s="220" t="s">
        <v>179</v>
      </c>
    </row>
    <row r="129" spans="1:65" s="14" customFormat="1">
      <c r="B129" s="233"/>
      <c r="C129" s="234"/>
      <c r="D129" s="224" t="s">
        <v>180</v>
      </c>
      <c r="E129" s="235" t="s">
        <v>1</v>
      </c>
      <c r="F129" s="236" t="s">
        <v>81</v>
      </c>
      <c r="G129" s="234"/>
      <c r="H129" s="237">
        <v>1</v>
      </c>
      <c r="I129" s="238"/>
      <c r="J129" s="234"/>
      <c r="K129" s="234"/>
      <c r="L129" s="239"/>
      <c r="M129" s="240"/>
      <c r="N129" s="241"/>
      <c r="O129" s="241"/>
      <c r="P129" s="241"/>
      <c r="Q129" s="241"/>
      <c r="R129" s="241"/>
      <c r="S129" s="241"/>
      <c r="T129" s="242"/>
      <c r="AT129" s="243" t="s">
        <v>180</v>
      </c>
      <c r="AU129" s="243" t="s">
        <v>81</v>
      </c>
      <c r="AV129" s="14" t="s">
        <v>83</v>
      </c>
      <c r="AW129" s="14" t="s">
        <v>30</v>
      </c>
      <c r="AX129" s="14" t="s">
        <v>73</v>
      </c>
      <c r="AY129" s="243" t="s">
        <v>172</v>
      </c>
    </row>
    <row r="130" spans="1:65" s="15" customFormat="1">
      <c r="B130" s="244"/>
      <c r="C130" s="245"/>
      <c r="D130" s="224" t="s">
        <v>180</v>
      </c>
      <c r="E130" s="246" t="s">
        <v>1</v>
      </c>
      <c r="F130" s="247" t="s">
        <v>186</v>
      </c>
      <c r="G130" s="245"/>
      <c r="H130" s="248">
        <v>1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AT130" s="254" t="s">
        <v>180</v>
      </c>
      <c r="AU130" s="254" t="s">
        <v>81</v>
      </c>
      <c r="AV130" s="15" t="s">
        <v>179</v>
      </c>
      <c r="AW130" s="15" t="s">
        <v>30</v>
      </c>
      <c r="AX130" s="15" t="s">
        <v>81</v>
      </c>
      <c r="AY130" s="254" t="s">
        <v>172</v>
      </c>
    </row>
    <row r="131" spans="1:65" s="2" customFormat="1" ht="44.25" customHeight="1">
      <c r="A131" s="35"/>
      <c r="B131" s="36"/>
      <c r="C131" s="209" t="s">
        <v>192</v>
      </c>
      <c r="D131" s="209" t="s">
        <v>174</v>
      </c>
      <c r="E131" s="210" t="s">
        <v>1560</v>
      </c>
      <c r="F131" s="211" t="s">
        <v>1561</v>
      </c>
      <c r="G131" s="212" t="s">
        <v>1117</v>
      </c>
      <c r="H131" s="213">
        <v>6</v>
      </c>
      <c r="I131" s="214"/>
      <c r="J131" s="215">
        <f>ROUND(I131*H131,2)</f>
        <v>0</v>
      </c>
      <c r="K131" s="211" t="s">
        <v>1</v>
      </c>
      <c r="L131" s="40"/>
      <c r="M131" s="216" t="s">
        <v>1</v>
      </c>
      <c r="N131" s="217" t="s">
        <v>38</v>
      </c>
      <c r="O131" s="72"/>
      <c r="P131" s="218">
        <f>O131*H131</f>
        <v>0</v>
      </c>
      <c r="Q131" s="218">
        <v>0</v>
      </c>
      <c r="R131" s="218">
        <f>Q131*H131</f>
        <v>0</v>
      </c>
      <c r="S131" s="218">
        <v>0</v>
      </c>
      <c r="T131" s="21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0" t="s">
        <v>323</v>
      </c>
      <c r="AT131" s="220" t="s">
        <v>174</v>
      </c>
      <c r="AU131" s="220" t="s">
        <v>81</v>
      </c>
      <c r="AY131" s="18" t="s">
        <v>172</v>
      </c>
      <c r="BE131" s="221">
        <f>IF(N131="základní",J131,0)</f>
        <v>0</v>
      </c>
      <c r="BF131" s="221">
        <f>IF(N131="snížená",J131,0)</f>
        <v>0</v>
      </c>
      <c r="BG131" s="221">
        <f>IF(N131="zákl. přenesená",J131,0)</f>
        <v>0</v>
      </c>
      <c r="BH131" s="221">
        <f>IF(N131="sníž. přenesená",J131,0)</f>
        <v>0</v>
      </c>
      <c r="BI131" s="221">
        <f>IF(N131="nulová",J131,0)</f>
        <v>0</v>
      </c>
      <c r="BJ131" s="18" t="s">
        <v>81</v>
      </c>
      <c r="BK131" s="221">
        <f>ROUND(I131*H131,2)</f>
        <v>0</v>
      </c>
      <c r="BL131" s="18" t="s">
        <v>323</v>
      </c>
      <c r="BM131" s="220" t="s">
        <v>199</v>
      </c>
    </row>
    <row r="132" spans="1:65" s="14" customFormat="1">
      <c r="B132" s="233"/>
      <c r="C132" s="234"/>
      <c r="D132" s="224" t="s">
        <v>180</v>
      </c>
      <c r="E132" s="235" t="s">
        <v>1</v>
      </c>
      <c r="F132" s="236" t="s">
        <v>1535</v>
      </c>
      <c r="G132" s="234"/>
      <c r="H132" s="237">
        <v>6</v>
      </c>
      <c r="I132" s="238"/>
      <c r="J132" s="234"/>
      <c r="K132" s="234"/>
      <c r="L132" s="239"/>
      <c r="M132" s="240"/>
      <c r="N132" s="241"/>
      <c r="O132" s="241"/>
      <c r="P132" s="241"/>
      <c r="Q132" s="241"/>
      <c r="R132" s="241"/>
      <c r="S132" s="241"/>
      <c r="T132" s="242"/>
      <c r="AT132" s="243" t="s">
        <v>180</v>
      </c>
      <c r="AU132" s="243" t="s">
        <v>81</v>
      </c>
      <c r="AV132" s="14" t="s">
        <v>83</v>
      </c>
      <c r="AW132" s="14" t="s">
        <v>30</v>
      </c>
      <c r="AX132" s="14" t="s">
        <v>73</v>
      </c>
      <c r="AY132" s="243" t="s">
        <v>172</v>
      </c>
    </row>
    <row r="133" spans="1:65" s="15" customFormat="1">
      <c r="B133" s="244"/>
      <c r="C133" s="245"/>
      <c r="D133" s="224" t="s">
        <v>180</v>
      </c>
      <c r="E133" s="246" t="s">
        <v>1</v>
      </c>
      <c r="F133" s="247" t="s">
        <v>186</v>
      </c>
      <c r="G133" s="245"/>
      <c r="H133" s="248">
        <v>6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AT133" s="254" t="s">
        <v>180</v>
      </c>
      <c r="AU133" s="254" t="s">
        <v>81</v>
      </c>
      <c r="AV133" s="15" t="s">
        <v>179</v>
      </c>
      <c r="AW133" s="15" t="s">
        <v>30</v>
      </c>
      <c r="AX133" s="15" t="s">
        <v>81</v>
      </c>
      <c r="AY133" s="254" t="s">
        <v>172</v>
      </c>
    </row>
    <row r="134" spans="1:65" s="2" customFormat="1" ht="33" customHeight="1">
      <c r="A134" s="35"/>
      <c r="B134" s="36"/>
      <c r="C134" s="209" t="s">
        <v>179</v>
      </c>
      <c r="D134" s="209" t="s">
        <v>174</v>
      </c>
      <c r="E134" s="210" t="s">
        <v>1562</v>
      </c>
      <c r="F134" s="211" t="s">
        <v>1563</v>
      </c>
      <c r="G134" s="212" t="s">
        <v>887</v>
      </c>
      <c r="H134" s="213">
        <v>1</v>
      </c>
      <c r="I134" s="214"/>
      <c r="J134" s="215">
        <f>ROUND(I134*H134,2)</f>
        <v>0</v>
      </c>
      <c r="K134" s="211" t="s">
        <v>1</v>
      </c>
      <c r="L134" s="40"/>
      <c r="M134" s="216" t="s">
        <v>1</v>
      </c>
      <c r="N134" s="217" t="s">
        <v>38</v>
      </c>
      <c r="O134" s="72"/>
      <c r="P134" s="218">
        <f>O134*H134</f>
        <v>0</v>
      </c>
      <c r="Q134" s="218">
        <v>0</v>
      </c>
      <c r="R134" s="218">
        <f>Q134*H134</f>
        <v>0</v>
      </c>
      <c r="S134" s="218">
        <v>0</v>
      </c>
      <c r="T134" s="219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0" t="s">
        <v>323</v>
      </c>
      <c r="AT134" s="220" t="s">
        <v>174</v>
      </c>
      <c r="AU134" s="220" t="s">
        <v>81</v>
      </c>
      <c r="AY134" s="18" t="s">
        <v>172</v>
      </c>
      <c r="BE134" s="221">
        <f>IF(N134="základní",J134,0)</f>
        <v>0</v>
      </c>
      <c r="BF134" s="221">
        <f>IF(N134="snížená",J134,0)</f>
        <v>0</v>
      </c>
      <c r="BG134" s="221">
        <f>IF(N134="zákl. přenesená",J134,0)</f>
        <v>0</v>
      </c>
      <c r="BH134" s="221">
        <f>IF(N134="sníž. přenesená",J134,0)</f>
        <v>0</v>
      </c>
      <c r="BI134" s="221">
        <f>IF(N134="nulová",J134,0)</f>
        <v>0</v>
      </c>
      <c r="BJ134" s="18" t="s">
        <v>81</v>
      </c>
      <c r="BK134" s="221">
        <f>ROUND(I134*H134,2)</f>
        <v>0</v>
      </c>
      <c r="BL134" s="18" t="s">
        <v>323</v>
      </c>
      <c r="BM134" s="220" t="s">
        <v>205</v>
      </c>
    </row>
    <row r="135" spans="1:65" s="14" customFormat="1">
      <c r="B135" s="233"/>
      <c r="C135" s="234"/>
      <c r="D135" s="224" t="s">
        <v>180</v>
      </c>
      <c r="E135" s="235" t="s">
        <v>1</v>
      </c>
      <c r="F135" s="236" t="s">
        <v>1144</v>
      </c>
      <c r="G135" s="234"/>
      <c r="H135" s="237">
        <v>1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AT135" s="243" t="s">
        <v>180</v>
      </c>
      <c r="AU135" s="243" t="s">
        <v>81</v>
      </c>
      <c r="AV135" s="14" t="s">
        <v>83</v>
      </c>
      <c r="AW135" s="14" t="s">
        <v>30</v>
      </c>
      <c r="AX135" s="14" t="s">
        <v>73</v>
      </c>
      <c r="AY135" s="243" t="s">
        <v>172</v>
      </c>
    </row>
    <row r="136" spans="1:65" s="15" customFormat="1">
      <c r="B136" s="244"/>
      <c r="C136" s="245"/>
      <c r="D136" s="224" t="s">
        <v>180</v>
      </c>
      <c r="E136" s="246" t="s">
        <v>1</v>
      </c>
      <c r="F136" s="247" t="s">
        <v>186</v>
      </c>
      <c r="G136" s="245"/>
      <c r="H136" s="248">
        <v>1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AT136" s="254" t="s">
        <v>180</v>
      </c>
      <c r="AU136" s="254" t="s">
        <v>81</v>
      </c>
      <c r="AV136" s="15" t="s">
        <v>179</v>
      </c>
      <c r="AW136" s="15" t="s">
        <v>30</v>
      </c>
      <c r="AX136" s="15" t="s">
        <v>81</v>
      </c>
      <c r="AY136" s="254" t="s">
        <v>172</v>
      </c>
    </row>
    <row r="137" spans="1:65" s="2" customFormat="1" ht="16.5" customHeight="1">
      <c r="A137" s="35"/>
      <c r="B137" s="36"/>
      <c r="C137" s="209" t="s">
        <v>202</v>
      </c>
      <c r="D137" s="209" t="s">
        <v>174</v>
      </c>
      <c r="E137" s="210" t="s">
        <v>1564</v>
      </c>
      <c r="F137" s="211" t="s">
        <v>1515</v>
      </c>
      <c r="G137" s="212" t="s">
        <v>887</v>
      </c>
      <c r="H137" s="213">
        <v>1</v>
      </c>
      <c r="I137" s="214"/>
      <c r="J137" s="215">
        <f>ROUND(I137*H137,2)</f>
        <v>0</v>
      </c>
      <c r="K137" s="211" t="s">
        <v>1</v>
      </c>
      <c r="L137" s="40"/>
      <c r="M137" s="216" t="s">
        <v>1</v>
      </c>
      <c r="N137" s="217" t="s">
        <v>38</v>
      </c>
      <c r="O137" s="72"/>
      <c r="P137" s="218">
        <f>O137*H137</f>
        <v>0</v>
      </c>
      <c r="Q137" s="218">
        <v>0</v>
      </c>
      <c r="R137" s="218">
        <f>Q137*H137</f>
        <v>0</v>
      </c>
      <c r="S137" s="218">
        <v>0</v>
      </c>
      <c r="T137" s="219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0" t="s">
        <v>323</v>
      </c>
      <c r="AT137" s="220" t="s">
        <v>174</v>
      </c>
      <c r="AU137" s="220" t="s">
        <v>81</v>
      </c>
      <c r="AY137" s="18" t="s">
        <v>172</v>
      </c>
      <c r="BE137" s="221">
        <f>IF(N137="základní",J137,0)</f>
        <v>0</v>
      </c>
      <c r="BF137" s="221">
        <f>IF(N137="snížená",J137,0)</f>
        <v>0</v>
      </c>
      <c r="BG137" s="221">
        <f>IF(N137="zákl. přenesená",J137,0)</f>
        <v>0</v>
      </c>
      <c r="BH137" s="221">
        <f>IF(N137="sníž. přenesená",J137,0)</f>
        <v>0</v>
      </c>
      <c r="BI137" s="221">
        <f>IF(N137="nulová",J137,0)</f>
        <v>0</v>
      </c>
      <c r="BJ137" s="18" t="s">
        <v>81</v>
      </c>
      <c r="BK137" s="221">
        <f>ROUND(I137*H137,2)</f>
        <v>0</v>
      </c>
      <c r="BL137" s="18" t="s">
        <v>323</v>
      </c>
      <c r="BM137" s="220" t="s">
        <v>208</v>
      </c>
    </row>
    <row r="138" spans="1:65" s="14" customFormat="1">
      <c r="B138" s="233"/>
      <c r="C138" s="234"/>
      <c r="D138" s="224" t="s">
        <v>180</v>
      </c>
      <c r="E138" s="235" t="s">
        <v>1</v>
      </c>
      <c r="F138" s="236" t="s">
        <v>1144</v>
      </c>
      <c r="G138" s="234"/>
      <c r="H138" s="237">
        <v>1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AT138" s="243" t="s">
        <v>180</v>
      </c>
      <c r="AU138" s="243" t="s">
        <v>81</v>
      </c>
      <c r="AV138" s="14" t="s">
        <v>83</v>
      </c>
      <c r="AW138" s="14" t="s">
        <v>30</v>
      </c>
      <c r="AX138" s="14" t="s">
        <v>73</v>
      </c>
      <c r="AY138" s="243" t="s">
        <v>172</v>
      </c>
    </row>
    <row r="139" spans="1:65" s="15" customFormat="1">
      <c r="B139" s="244"/>
      <c r="C139" s="245"/>
      <c r="D139" s="224" t="s">
        <v>180</v>
      </c>
      <c r="E139" s="246" t="s">
        <v>1</v>
      </c>
      <c r="F139" s="247" t="s">
        <v>186</v>
      </c>
      <c r="G139" s="245"/>
      <c r="H139" s="248">
        <v>1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AT139" s="254" t="s">
        <v>180</v>
      </c>
      <c r="AU139" s="254" t="s">
        <v>81</v>
      </c>
      <c r="AV139" s="15" t="s">
        <v>179</v>
      </c>
      <c r="AW139" s="15" t="s">
        <v>30</v>
      </c>
      <c r="AX139" s="15" t="s">
        <v>81</v>
      </c>
      <c r="AY139" s="254" t="s">
        <v>172</v>
      </c>
    </row>
    <row r="140" spans="1:65" s="2" customFormat="1" ht="21.75" customHeight="1">
      <c r="A140" s="35"/>
      <c r="B140" s="36"/>
      <c r="C140" s="209" t="s">
        <v>199</v>
      </c>
      <c r="D140" s="209" t="s">
        <v>174</v>
      </c>
      <c r="E140" s="210" t="s">
        <v>1516</v>
      </c>
      <c r="F140" s="211" t="s">
        <v>1517</v>
      </c>
      <c r="G140" s="212" t="s">
        <v>1117</v>
      </c>
      <c r="H140" s="213">
        <v>4</v>
      </c>
      <c r="I140" s="214"/>
      <c r="J140" s="215">
        <f>ROUND(I140*H140,2)</f>
        <v>0</v>
      </c>
      <c r="K140" s="211" t="s">
        <v>1</v>
      </c>
      <c r="L140" s="40"/>
      <c r="M140" s="216" t="s">
        <v>1</v>
      </c>
      <c r="N140" s="217" t="s">
        <v>38</v>
      </c>
      <c r="O140" s="72"/>
      <c r="P140" s="218">
        <f>O140*H140</f>
        <v>0</v>
      </c>
      <c r="Q140" s="218">
        <v>0</v>
      </c>
      <c r="R140" s="218">
        <f>Q140*H140</f>
        <v>0</v>
      </c>
      <c r="S140" s="218">
        <v>0</v>
      </c>
      <c r="T140" s="219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0" t="s">
        <v>323</v>
      </c>
      <c r="AT140" s="220" t="s">
        <v>174</v>
      </c>
      <c r="AU140" s="220" t="s">
        <v>81</v>
      </c>
      <c r="AY140" s="18" t="s">
        <v>172</v>
      </c>
      <c r="BE140" s="221">
        <f>IF(N140="základní",J140,0)</f>
        <v>0</v>
      </c>
      <c r="BF140" s="221">
        <f>IF(N140="snížená",J140,0)</f>
        <v>0</v>
      </c>
      <c r="BG140" s="221">
        <f>IF(N140="zákl. přenesená",J140,0)</f>
        <v>0</v>
      </c>
      <c r="BH140" s="221">
        <f>IF(N140="sníž. přenesená",J140,0)</f>
        <v>0</v>
      </c>
      <c r="BI140" s="221">
        <f>IF(N140="nulová",J140,0)</f>
        <v>0</v>
      </c>
      <c r="BJ140" s="18" t="s">
        <v>81</v>
      </c>
      <c r="BK140" s="221">
        <f>ROUND(I140*H140,2)</f>
        <v>0</v>
      </c>
      <c r="BL140" s="18" t="s">
        <v>323</v>
      </c>
      <c r="BM140" s="220" t="s">
        <v>212</v>
      </c>
    </row>
    <row r="141" spans="1:65" s="14" customFormat="1">
      <c r="B141" s="233"/>
      <c r="C141" s="234"/>
      <c r="D141" s="224" t="s">
        <v>180</v>
      </c>
      <c r="E141" s="235" t="s">
        <v>1</v>
      </c>
      <c r="F141" s="236" t="s">
        <v>1565</v>
      </c>
      <c r="G141" s="234"/>
      <c r="H141" s="237">
        <v>4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AT141" s="243" t="s">
        <v>180</v>
      </c>
      <c r="AU141" s="243" t="s">
        <v>81</v>
      </c>
      <c r="AV141" s="14" t="s">
        <v>83</v>
      </c>
      <c r="AW141" s="14" t="s">
        <v>30</v>
      </c>
      <c r="AX141" s="14" t="s">
        <v>73</v>
      </c>
      <c r="AY141" s="243" t="s">
        <v>172</v>
      </c>
    </row>
    <row r="142" spans="1:65" s="15" customFormat="1">
      <c r="B142" s="244"/>
      <c r="C142" s="245"/>
      <c r="D142" s="224" t="s">
        <v>180</v>
      </c>
      <c r="E142" s="246" t="s">
        <v>1</v>
      </c>
      <c r="F142" s="247" t="s">
        <v>186</v>
      </c>
      <c r="G142" s="245"/>
      <c r="H142" s="248">
        <v>4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AT142" s="254" t="s">
        <v>180</v>
      </c>
      <c r="AU142" s="254" t="s">
        <v>81</v>
      </c>
      <c r="AV142" s="15" t="s">
        <v>179</v>
      </c>
      <c r="AW142" s="15" t="s">
        <v>30</v>
      </c>
      <c r="AX142" s="15" t="s">
        <v>81</v>
      </c>
      <c r="AY142" s="254" t="s">
        <v>172</v>
      </c>
    </row>
    <row r="143" spans="1:65" s="12" customFormat="1" ht="25.9" customHeight="1">
      <c r="B143" s="193"/>
      <c r="C143" s="194"/>
      <c r="D143" s="195" t="s">
        <v>72</v>
      </c>
      <c r="E143" s="196" t="s">
        <v>1410</v>
      </c>
      <c r="F143" s="196" t="s">
        <v>1520</v>
      </c>
      <c r="G143" s="194"/>
      <c r="H143" s="194"/>
      <c r="I143" s="197"/>
      <c r="J143" s="198">
        <f>BK143</f>
        <v>0</v>
      </c>
      <c r="K143" s="194"/>
      <c r="L143" s="199"/>
      <c r="M143" s="200"/>
      <c r="N143" s="201"/>
      <c r="O143" s="201"/>
      <c r="P143" s="202">
        <f>SUM(P144:P167)</f>
        <v>0</v>
      </c>
      <c r="Q143" s="201"/>
      <c r="R143" s="202">
        <f>SUM(R144:R167)</f>
        <v>0</v>
      </c>
      <c r="S143" s="201"/>
      <c r="T143" s="203">
        <f>SUM(T144:T167)</f>
        <v>0</v>
      </c>
      <c r="AR143" s="204" t="s">
        <v>81</v>
      </c>
      <c r="AT143" s="205" t="s">
        <v>72</v>
      </c>
      <c r="AU143" s="205" t="s">
        <v>73</v>
      </c>
      <c r="AY143" s="204" t="s">
        <v>172</v>
      </c>
      <c r="BK143" s="206">
        <f>SUM(BK144:BK167)</f>
        <v>0</v>
      </c>
    </row>
    <row r="144" spans="1:65" s="2" customFormat="1" ht="16.5" customHeight="1">
      <c r="A144" s="35"/>
      <c r="B144" s="36"/>
      <c r="C144" s="209" t="s">
        <v>209</v>
      </c>
      <c r="D144" s="209" t="s">
        <v>174</v>
      </c>
      <c r="E144" s="210" t="s">
        <v>1566</v>
      </c>
      <c r="F144" s="211" t="s">
        <v>1567</v>
      </c>
      <c r="G144" s="212" t="s">
        <v>195</v>
      </c>
      <c r="H144" s="213">
        <v>20</v>
      </c>
      <c r="I144" s="214"/>
      <c r="J144" s="215">
        <f>ROUND(I144*H144,2)</f>
        <v>0</v>
      </c>
      <c r="K144" s="211" t="s">
        <v>1</v>
      </c>
      <c r="L144" s="40"/>
      <c r="M144" s="216" t="s">
        <v>1</v>
      </c>
      <c r="N144" s="217" t="s">
        <v>38</v>
      </c>
      <c r="O144" s="72"/>
      <c r="P144" s="218">
        <f>O144*H144</f>
        <v>0</v>
      </c>
      <c r="Q144" s="218">
        <v>0</v>
      </c>
      <c r="R144" s="218">
        <f>Q144*H144</f>
        <v>0</v>
      </c>
      <c r="S144" s="218">
        <v>0</v>
      </c>
      <c r="T144" s="21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0" t="s">
        <v>323</v>
      </c>
      <c r="AT144" s="220" t="s">
        <v>174</v>
      </c>
      <c r="AU144" s="220" t="s">
        <v>81</v>
      </c>
      <c r="AY144" s="18" t="s">
        <v>172</v>
      </c>
      <c r="BE144" s="221">
        <f>IF(N144="základní",J144,0)</f>
        <v>0</v>
      </c>
      <c r="BF144" s="221">
        <f>IF(N144="snížená",J144,0)</f>
        <v>0</v>
      </c>
      <c r="BG144" s="221">
        <f>IF(N144="zákl. přenesená",J144,0)</f>
        <v>0</v>
      </c>
      <c r="BH144" s="221">
        <f>IF(N144="sníž. přenesená",J144,0)</f>
        <v>0</v>
      </c>
      <c r="BI144" s="221">
        <f>IF(N144="nulová",J144,0)</f>
        <v>0</v>
      </c>
      <c r="BJ144" s="18" t="s">
        <v>81</v>
      </c>
      <c r="BK144" s="221">
        <f>ROUND(I144*H144,2)</f>
        <v>0</v>
      </c>
      <c r="BL144" s="18" t="s">
        <v>323</v>
      </c>
      <c r="BM144" s="220" t="s">
        <v>215</v>
      </c>
    </row>
    <row r="145" spans="1:65" s="14" customFormat="1">
      <c r="B145" s="233"/>
      <c r="C145" s="234"/>
      <c r="D145" s="224" t="s">
        <v>180</v>
      </c>
      <c r="E145" s="235" t="s">
        <v>1</v>
      </c>
      <c r="F145" s="236" t="s">
        <v>1568</v>
      </c>
      <c r="G145" s="234"/>
      <c r="H145" s="237">
        <v>20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AT145" s="243" t="s">
        <v>180</v>
      </c>
      <c r="AU145" s="243" t="s">
        <v>81</v>
      </c>
      <c r="AV145" s="14" t="s">
        <v>83</v>
      </c>
      <c r="AW145" s="14" t="s">
        <v>30</v>
      </c>
      <c r="AX145" s="14" t="s">
        <v>73</v>
      </c>
      <c r="AY145" s="243" t="s">
        <v>172</v>
      </c>
    </row>
    <row r="146" spans="1:65" s="15" customFormat="1">
      <c r="B146" s="244"/>
      <c r="C146" s="245"/>
      <c r="D146" s="224" t="s">
        <v>180</v>
      </c>
      <c r="E146" s="246" t="s">
        <v>1</v>
      </c>
      <c r="F146" s="247" t="s">
        <v>186</v>
      </c>
      <c r="G146" s="245"/>
      <c r="H146" s="248">
        <v>20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AT146" s="254" t="s">
        <v>180</v>
      </c>
      <c r="AU146" s="254" t="s">
        <v>81</v>
      </c>
      <c r="AV146" s="15" t="s">
        <v>179</v>
      </c>
      <c r="AW146" s="15" t="s">
        <v>30</v>
      </c>
      <c r="AX146" s="15" t="s">
        <v>81</v>
      </c>
      <c r="AY146" s="254" t="s">
        <v>172</v>
      </c>
    </row>
    <row r="147" spans="1:65" s="2" customFormat="1" ht="16.5" customHeight="1">
      <c r="A147" s="35"/>
      <c r="B147" s="36"/>
      <c r="C147" s="209" t="s">
        <v>205</v>
      </c>
      <c r="D147" s="209" t="s">
        <v>174</v>
      </c>
      <c r="E147" s="210" t="s">
        <v>1524</v>
      </c>
      <c r="F147" s="211" t="s">
        <v>1525</v>
      </c>
      <c r="G147" s="212" t="s">
        <v>195</v>
      </c>
      <c r="H147" s="213">
        <v>10</v>
      </c>
      <c r="I147" s="214"/>
      <c r="J147" s="215">
        <f>ROUND(I147*H147,2)</f>
        <v>0</v>
      </c>
      <c r="K147" s="211" t="s">
        <v>1</v>
      </c>
      <c r="L147" s="40"/>
      <c r="M147" s="216" t="s">
        <v>1</v>
      </c>
      <c r="N147" s="217" t="s">
        <v>38</v>
      </c>
      <c r="O147" s="72"/>
      <c r="P147" s="218">
        <f>O147*H147</f>
        <v>0</v>
      </c>
      <c r="Q147" s="218">
        <v>0</v>
      </c>
      <c r="R147" s="218">
        <f>Q147*H147</f>
        <v>0</v>
      </c>
      <c r="S147" s="218">
        <v>0</v>
      </c>
      <c r="T147" s="219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0" t="s">
        <v>323</v>
      </c>
      <c r="AT147" s="220" t="s">
        <v>174</v>
      </c>
      <c r="AU147" s="220" t="s">
        <v>81</v>
      </c>
      <c r="AY147" s="18" t="s">
        <v>172</v>
      </c>
      <c r="BE147" s="221">
        <f>IF(N147="základní",J147,0)</f>
        <v>0</v>
      </c>
      <c r="BF147" s="221">
        <f>IF(N147="snížená",J147,0)</f>
        <v>0</v>
      </c>
      <c r="BG147" s="221">
        <f>IF(N147="zákl. přenesená",J147,0)</f>
        <v>0</v>
      </c>
      <c r="BH147" s="221">
        <f>IF(N147="sníž. přenesená",J147,0)</f>
        <v>0</v>
      </c>
      <c r="BI147" s="221">
        <f>IF(N147="nulová",J147,0)</f>
        <v>0</v>
      </c>
      <c r="BJ147" s="18" t="s">
        <v>81</v>
      </c>
      <c r="BK147" s="221">
        <f>ROUND(I147*H147,2)</f>
        <v>0</v>
      </c>
      <c r="BL147" s="18" t="s">
        <v>323</v>
      </c>
      <c r="BM147" s="220" t="s">
        <v>223</v>
      </c>
    </row>
    <row r="148" spans="1:65" s="14" customFormat="1">
      <c r="B148" s="233"/>
      <c r="C148" s="234"/>
      <c r="D148" s="224" t="s">
        <v>180</v>
      </c>
      <c r="E148" s="235" t="s">
        <v>1</v>
      </c>
      <c r="F148" s="236" t="s">
        <v>1127</v>
      </c>
      <c r="G148" s="234"/>
      <c r="H148" s="237">
        <v>10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AT148" s="243" t="s">
        <v>180</v>
      </c>
      <c r="AU148" s="243" t="s">
        <v>81</v>
      </c>
      <c r="AV148" s="14" t="s">
        <v>83</v>
      </c>
      <c r="AW148" s="14" t="s">
        <v>30</v>
      </c>
      <c r="AX148" s="14" t="s">
        <v>73</v>
      </c>
      <c r="AY148" s="243" t="s">
        <v>172</v>
      </c>
    </row>
    <row r="149" spans="1:65" s="15" customFormat="1">
      <c r="B149" s="244"/>
      <c r="C149" s="245"/>
      <c r="D149" s="224" t="s">
        <v>180</v>
      </c>
      <c r="E149" s="246" t="s">
        <v>1</v>
      </c>
      <c r="F149" s="247" t="s">
        <v>186</v>
      </c>
      <c r="G149" s="245"/>
      <c r="H149" s="248">
        <v>10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AT149" s="254" t="s">
        <v>180</v>
      </c>
      <c r="AU149" s="254" t="s">
        <v>81</v>
      </c>
      <c r="AV149" s="15" t="s">
        <v>179</v>
      </c>
      <c r="AW149" s="15" t="s">
        <v>30</v>
      </c>
      <c r="AX149" s="15" t="s">
        <v>81</v>
      </c>
      <c r="AY149" s="254" t="s">
        <v>172</v>
      </c>
    </row>
    <row r="150" spans="1:65" s="2" customFormat="1" ht="16.5" customHeight="1">
      <c r="A150" s="35"/>
      <c r="B150" s="36"/>
      <c r="C150" s="209" t="s">
        <v>216</v>
      </c>
      <c r="D150" s="209" t="s">
        <v>174</v>
      </c>
      <c r="E150" s="210" t="s">
        <v>1527</v>
      </c>
      <c r="F150" s="211" t="s">
        <v>1528</v>
      </c>
      <c r="G150" s="212" t="s">
        <v>195</v>
      </c>
      <c r="H150" s="213">
        <v>4</v>
      </c>
      <c r="I150" s="214"/>
      <c r="J150" s="215">
        <f>ROUND(I150*H150,2)</f>
        <v>0</v>
      </c>
      <c r="K150" s="211" t="s">
        <v>1</v>
      </c>
      <c r="L150" s="40"/>
      <c r="M150" s="216" t="s">
        <v>1</v>
      </c>
      <c r="N150" s="217" t="s">
        <v>38</v>
      </c>
      <c r="O150" s="72"/>
      <c r="P150" s="218">
        <f>O150*H150</f>
        <v>0</v>
      </c>
      <c r="Q150" s="218">
        <v>0</v>
      </c>
      <c r="R150" s="218">
        <f>Q150*H150</f>
        <v>0</v>
      </c>
      <c r="S150" s="218">
        <v>0</v>
      </c>
      <c r="T150" s="219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0" t="s">
        <v>323</v>
      </c>
      <c r="AT150" s="220" t="s">
        <v>174</v>
      </c>
      <c r="AU150" s="220" t="s">
        <v>81</v>
      </c>
      <c r="AY150" s="18" t="s">
        <v>172</v>
      </c>
      <c r="BE150" s="221">
        <f>IF(N150="základní",J150,0)</f>
        <v>0</v>
      </c>
      <c r="BF150" s="221">
        <f>IF(N150="snížená",J150,0)</f>
        <v>0</v>
      </c>
      <c r="BG150" s="221">
        <f>IF(N150="zákl. přenesená",J150,0)</f>
        <v>0</v>
      </c>
      <c r="BH150" s="221">
        <f>IF(N150="sníž. přenesená",J150,0)</f>
        <v>0</v>
      </c>
      <c r="BI150" s="221">
        <f>IF(N150="nulová",J150,0)</f>
        <v>0</v>
      </c>
      <c r="BJ150" s="18" t="s">
        <v>81</v>
      </c>
      <c r="BK150" s="221">
        <f>ROUND(I150*H150,2)</f>
        <v>0</v>
      </c>
      <c r="BL150" s="18" t="s">
        <v>323</v>
      </c>
      <c r="BM150" s="220" t="s">
        <v>229</v>
      </c>
    </row>
    <row r="151" spans="1:65" s="14" customFormat="1">
      <c r="B151" s="233"/>
      <c r="C151" s="234"/>
      <c r="D151" s="224" t="s">
        <v>180</v>
      </c>
      <c r="E151" s="235" t="s">
        <v>1</v>
      </c>
      <c r="F151" s="236" t="s">
        <v>1569</v>
      </c>
      <c r="G151" s="234"/>
      <c r="H151" s="237">
        <v>4</v>
      </c>
      <c r="I151" s="238"/>
      <c r="J151" s="234"/>
      <c r="K151" s="234"/>
      <c r="L151" s="239"/>
      <c r="M151" s="240"/>
      <c r="N151" s="241"/>
      <c r="O151" s="241"/>
      <c r="P151" s="241"/>
      <c r="Q151" s="241"/>
      <c r="R151" s="241"/>
      <c r="S151" s="241"/>
      <c r="T151" s="242"/>
      <c r="AT151" s="243" t="s">
        <v>180</v>
      </c>
      <c r="AU151" s="243" t="s">
        <v>81</v>
      </c>
      <c r="AV151" s="14" t="s">
        <v>83</v>
      </c>
      <c r="AW151" s="14" t="s">
        <v>30</v>
      </c>
      <c r="AX151" s="14" t="s">
        <v>73</v>
      </c>
      <c r="AY151" s="243" t="s">
        <v>172</v>
      </c>
    </row>
    <row r="152" spans="1:65" s="15" customFormat="1">
      <c r="B152" s="244"/>
      <c r="C152" s="245"/>
      <c r="D152" s="224" t="s">
        <v>180</v>
      </c>
      <c r="E152" s="246" t="s">
        <v>1</v>
      </c>
      <c r="F152" s="247" t="s">
        <v>186</v>
      </c>
      <c r="G152" s="245"/>
      <c r="H152" s="248">
        <v>4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AT152" s="254" t="s">
        <v>180</v>
      </c>
      <c r="AU152" s="254" t="s">
        <v>81</v>
      </c>
      <c r="AV152" s="15" t="s">
        <v>179</v>
      </c>
      <c r="AW152" s="15" t="s">
        <v>30</v>
      </c>
      <c r="AX152" s="15" t="s">
        <v>81</v>
      </c>
      <c r="AY152" s="254" t="s">
        <v>172</v>
      </c>
    </row>
    <row r="153" spans="1:65" s="2" customFormat="1" ht="33" customHeight="1">
      <c r="A153" s="35"/>
      <c r="B153" s="36"/>
      <c r="C153" s="209" t="s">
        <v>208</v>
      </c>
      <c r="D153" s="209" t="s">
        <v>174</v>
      </c>
      <c r="E153" s="210" t="s">
        <v>1530</v>
      </c>
      <c r="F153" s="211" t="s">
        <v>1531</v>
      </c>
      <c r="G153" s="212" t="s">
        <v>1370</v>
      </c>
      <c r="H153" s="213">
        <v>2</v>
      </c>
      <c r="I153" s="214"/>
      <c r="J153" s="215">
        <f>ROUND(I153*H153,2)</f>
        <v>0</v>
      </c>
      <c r="K153" s="211" t="s">
        <v>1</v>
      </c>
      <c r="L153" s="40"/>
      <c r="M153" s="216" t="s">
        <v>1</v>
      </c>
      <c r="N153" s="217" t="s">
        <v>38</v>
      </c>
      <c r="O153" s="72"/>
      <c r="P153" s="218">
        <f>O153*H153</f>
        <v>0</v>
      </c>
      <c r="Q153" s="218">
        <v>0</v>
      </c>
      <c r="R153" s="218">
        <f>Q153*H153</f>
        <v>0</v>
      </c>
      <c r="S153" s="218">
        <v>0</v>
      </c>
      <c r="T153" s="219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0" t="s">
        <v>323</v>
      </c>
      <c r="AT153" s="220" t="s">
        <v>174</v>
      </c>
      <c r="AU153" s="220" t="s">
        <v>81</v>
      </c>
      <c r="AY153" s="18" t="s">
        <v>172</v>
      </c>
      <c r="BE153" s="221">
        <f>IF(N153="základní",J153,0)</f>
        <v>0</v>
      </c>
      <c r="BF153" s="221">
        <f>IF(N153="snížená",J153,0)</f>
        <v>0</v>
      </c>
      <c r="BG153" s="221">
        <f>IF(N153="zákl. přenesená",J153,0)</f>
        <v>0</v>
      </c>
      <c r="BH153" s="221">
        <f>IF(N153="sníž. přenesená",J153,0)</f>
        <v>0</v>
      </c>
      <c r="BI153" s="221">
        <f>IF(N153="nulová",J153,0)</f>
        <v>0</v>
      </c>
      <c r="BJ153" s="18" t="s">
        <v>81</v>
      </c>
      <c r="BK153" s="221">
        <f>ROUND(I153*H153,2)</f>
        <v>0</v>
      </c>
      <c r="BL153" s="18" t="s">
        <v>323</v>
      </c>
      <c r="BM153" s="220" t="s">
        <v>234</v>
      </c>
    </row>
    <row r="154" spans="1:65" s="14" customFormat="1">
      <c r="B154" s="233"/>
      <c r="C154" s="234"/>
      <c r="D154" s="224" t="s">
        <v>180</v>
      </c>
      <c r="E154" s="235" t="s">
        <v>1</v>
      </c>
      <c r="F154" s="236" t="s">
        <v>83</v>
      </c>
      <c r="G154" s="234"/>
      <c r="H154" s="237">
        <v>2</v>
      </c>
      <c r="I154" s="238"/>
      <c r="J154" s="234"/>
      <c r="K154" s="234"/>
      <c r="L154" s="239"/>
      <c r="M154" s="240"/>
      <c r="N154" s="241"/>
      <c r="O154" s="241"/>
      <c r="P154" s="241"/>
      <c r="Q154" s="241"/>
      <c r="R154" s="241"/>
      <c r="S154" s="241"/>
      <c r="T154" s="242"/>
      <c r="AT154" s="243" t="s">
        <v>180</v>
      </c>
      <c r="AU154" s="243" t="s">
        <v>81</v>
      </c>
      <c r="AV154" s="14" t="s">
        <v>83</v>
      </c>
      <c r="AW154" s="14" t="s">
        <v>30</v>
      </c>
      <c r="AX154" s="14" t="s">
        <v>73</v>
      </c>
      <c r="AY154" s="243" t="s">
        <v>172</v>
      </c>
    </row>
    <row r="155" spans="1:65" s="15" customFormat="1">
      <c r="B155" s="244"/>
      <c r="C155" s="245"/>
      <c r="D155" s="224" t="s">
        <v>180</v>
      </c>
      <c r="E155" s="246" t="s">
        <v>1</v>
      </c>
      <c r="F155" s="247" t="s">
        <v>186</v>
      </c>
      <c r="G155" s="245"/>
      <c r="H155" s="248">
        <v>2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AT155" s="254" t="s">
        <v>180</v>
      </c>
      <c r="AU155" s="254" t="s">
        <v>81</v>
      </c>
      <c r="AV155" s="15" t="s">
        <v>179</v>
      </c>
      <c r="AW155" s="15" t="s">
        <v>30</v>
      </c>
      <c r="AX155" s="15" t="s">
        <v>81</v>
      </c>
      <c r="AY155" s="254" t="s">
        <v>172</v>
      </c>
    </row>
    <row r="156" spans="1:65" s="2" customFormat="1" ht="16.5" customHeight="1">
      <c r="A156" s="35"/>
      <c r="B156" s="36"/>
      <c r="C156" s="209" t="s">
        <v>226</v>
      </c>
      <c r="D156" s="209" t="s">
        <v>174</v>
      </c>
      <c r="E156" s="210" t="s">
        <v>1533</v>
      </c>
      <c r="F156" s="211" t="s">
        <v>1534</v>
      </c>
      <c r="G156" s="212" t="s">
        <v>1370</v>
      </c>
      <c r="H156" s="213">
        <v>1</v>
      </c>
      <c r="I156" s="214"/>
      <c r="J156" s="215">
        <f>ROUND(I156*H156,2)</f>
        <v>0</v>
      </c>
      <c r="K156" s="211" t="s">
        <v>1</v>
      </c>
      <c r="L156" s="40"/>
      <c r="M156" s="216" t="s">
        <v>1</v>
      </c>
      <c r="N156" s="217" t="s">
        <v>38</v>
      </c>
      <c r="O156" s="72"/>
      <c r="P156" s="218">
        <f>O156*H156</f>
        <v>0</v>
      </c>
      <c r="Q156" s="218">
        <v>0</v>
      </c>
      <c r="R156" s="218">
        <f>Q156*H156</f>
        <v>0</v>
      </c>
      <c r="S156" s="218">
        <v>0</v>
      </c>
      <c r="T156" s="219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0" t="s">
        <v>323</v>
      </c>
      <c r="AT156" s="220" t="s">
        <v>174</v>
      </c>
      <c r="AU156" s="220" t="s">
        <v>81</v>
      </c>
      <c r="AY156" s="18" t="s">
        <v>172</v>
      </c>
      <c r="BE156" s="221">
        <f>IF(N156="základní",J156,0)</f>
        <v>0</v>
      </c>
      <c r="BF156" s="221">
        <f>IF(N156="snížená",J156,0)</f>
        <v>0</v>
      </c>
      <c r="BG156" s="221">
        <f>IF(N156="zákl. přenesená",J156,0)</f>
        <v>0</v>
      </c>
      <c r="BH156" s="221">
        <f>IF(N156="sníž. přenesená",J156,0)</f>
        <v>0</v>
      </c>
      <c r="BI156" s="221">
        <f>IF(N156="nulová",J156,0)</f>
        <v>0</v>
      </c>
      <c r="BJ156" s="18" t="s">
        <v>81</v>
      </c>
      <c r="BK156" s="221">
        <f>ROUND(I156*H156,2)</f>
        <v>0</v>
      </c>
      <c r="BL156" s="18" t="s">
        <v>323</v>
      </c>
      <c r="BM156" s="220" t="s">
        <v>241</v>
      </c>
    </row>
    <row r="157" spans="1:65" s="14" customFormat="1">
      <c r="B157" s="233"/>
      <c r="C157" s="234"/>
      <c r="D157" s="224" t="s">
        <v>180</v>
      </c>
      <c r="E157" s="235" t="s">
        <v>1</v>
      </c>
      <c r="F157" s="236" t="s">
        <v>1144</v>
      </c>
      <c r="G157" s="234"/>
      <c r="H157" s="237">
        <v>1</v>
      </c>
      <c r="I157" s="238"/>
      <c r="J157" s="234"/>
      <c r="K157" s="234"/>
      <c r="L157" s="239"/>
      <c r="M157" s="240"/>
      <c r="N157" s="241"/>
      <c r="O157" s="241"/>
      <c r="P157" s="241"/>
      <c r="Q157" s="241"/>
      <c r="R157" s="241"/>
      <c r="S157" s="241"/>
      <c r="T157" s="242"/>
      <c r="AT157" s="243" t="s">
        <v>180</v>
      </c>
      <c r="AU157" s="243" t="s">
        <v>81</v>
      </c>
      <c r="AV157" s="14" t="s">
        <v>83</v>
      </c>
      <c r="AW157" s="14" t="s">
        <v>30</v>
      </c>
      <c r="AX157" s="14" t="s">
        <v>73</v>
      </c>
      <c r="AY157" s="243" t="s">
        <v>172</v>
      </c>
    </row>
    <row r="158" spans="1:65" s="15" customFormat="1">
      <c r="B158" s="244"/>
      <c r="C158" s="245"/>
      <c r="D158" s="224" t="s">
        <v>180</v>
      </c>
      <c r="E158" s="246" t="s">
        <v>1</v>
      </c>
      <c r="F158" s="247" t="s">
        <v>186</v>
      </c>
      <c r="G158" s="245"/>
      <c r="H158" s="248">
        <v>1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AT158" s="254" t="s">
        <v>180</v>
      </c>
      <c r="AU158" s="254" t="s">
        <v>81</v>
      </c>
      <c r="AV158" s="15" t="s">
        <v>179</v>
      </c>
      <c r="AW158" s="15" t="s">
        <v>30</v>
      </c>
      <c r="AX158" s="15" t="s">
        <v>81</v>
      </c>
      <c r="AY158" s="254" t="s">
        <v>172</v>
      </c>
    </row>
    <row r="159" spans="1:65" s="2" customFormat="1" ht="21.75" customHeight="1">
      <c r="A159" s="35"/>
      <c r="B159" s="36"/>
      <c r="C159" s="209" t="s">
        <v>212</v>
      </c>
      <c r="D159" s="209" t="s">
        <v>174</v>
      </c>
      <c r="E159" s="210" t="s">
        <v>1536</v>
      </c>
      <c r="F159" s="211" t="s">
        <v>1537</v>
      </c>
      <c r="G159" s="212" t="s">
        <v>1370</v>
      </c>
      <c r="H159" s="213">
        <v>1</v>
      </c>
      <c r="I159" s="214"/>
      <c r="J159" s="215">
        <f>ROUND(I159*H159,2)</f>
        <v>0</v>
      </c>
      <c r="K159" s="211" t="s">
        <v>1</v>
      </c>
      <c r="L159" s="40"/>
      <c r="M159" s="216" t="s">
        <v>1</v>
      </c>
      <c r="N159" s="217" t="s">
        <v>38</v>
      </c>
      <c r="O159" s="72"/>
      <c r="P159" s="218">
        <f>O159*H159</f>
        <v>0</v>
      </c>
      <c r="Q159" s="218">
        <v>0</v>
      </c>
      <c r="R159" s="218">
        <f>Q159*H159</f>
        <v>0</v>
      </c>
      <c r="S159" s="218">
        <v>0</v>
      </c>
      <c r="T159" s="219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0" t="s">
        <v>323</v>
      </c>
      <c r="AT159" s="220" t="s">
        <v>174</v>
      </c>
      <c r="AU159" s="220" t="s">
        <v>81</v>
      </c>
      <c r="AY159" s="18" t="s">
        <v>172</v>
      </c>
      <c r="BE159" s="221">
        <f>IF(N159="základní",J159,0)</f>
        <v>0</v>
      </c>
      <c r="BF159" s="221">
        <f>IF(N159="snížená",J159,0)</f>
        <v>0</v>
      </c>
      <c r="BG159" s="221">
        <f>IF(N159="zákl. přenesená",J159,0)</f>
        <v>0</v>
      </c>
      <c r="BH159" s="221">
        <f>IF(N159="sníž. přenesená",J159,0)</f>
        <v>0</v>
      </c>
      <c r="BI159" s="221">
        <f>IF(N159="nulová",J159,0)</f>
        <v>0</v>
      </c>
      <c r="BJ159" s="18" t="s">
        <v>81</v>
      </c>
      <c r="BK159" s="221">
        <f>ROUND(I159*H159,2)</f>
        <v>0</v>
      </c>
      <c r="BL159" s="18" t="s">
        <v>323</v>
      </c>
      <c r="BM159" s="220" t="s">
        <v>249</v>
      </c>
    </row>
    <row r="160" spans="1:65" s="14" customFormat="1">
      <c r="B160" s="233"/>
      <c r="C160" s="234"/>
      <c r="D160" s="224" t="s">
        <v>180</v>
      </c>
      <c r="E160" s="235" t="s">
        <v>1</v>
      </c>
      <c r="F160" s="236" t="s">
        <v>1144</v>
      </c>
      <c r="G160" s="234"/>
      <c r="H160" s="237">
        <v>1</v>
      </c>
      <c r="I160" s="238"/>
      <c r="J160" s="234"/>
      <c r="K160" s="234"/>
      <c r="L160" s="239"/>
      <c r="M160" s="240"/>
      <c r="N160" s="241"/>
      <c r="O160" s="241"/>
      <c r="P160" s="241"/>
      <c r="Q160" s="241"/>
      <c r="R160" s="241"/>
      <c r="S160" s="241"/>
      <c r="T160" s="242"/>
      <c r="AT160" s="243" t="s">
        <v>180</v>
      </c>
      <c r="AU160" s="243" t="s">
        <v>81</v>
      </c>
      <c r="AV160" s="14" t="s">
        <v>83</v>
      </c>
      <c r="AW160" s="14" t="s">
        <v>30</v>
      </c>
      <c r="AX160" s="14" t="s">
        <v>73</v>
      </c>
      <c r="AY160" s="243" t="s">
        <v>172</v>
      </c>
    </row>
    <row r="161" spans="1:65" s="15" customFormat="1">
      <c r="B161" s="244"/>
      <c r="C161" s="245"/>
      <c r="D161" s="224" t="s">
        <v>180</v>
      </c>
      <c r="E161" s="246" t="s">
        <v>1</v>
      </c>
      <c r="F161" s="247" t="s">
        <v>186</v>
      </c>
      <c r="G161" s="245"/>
      <c r="H161" s="248">
        <v>1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AT161" s="254" t="s">
        <v>180</v>
      </c>
      <c r="AU161" s="254" t="s">
        <v>81</v>
      </c>
      <c r="AV161" s="15" t="s">
        <v>179</v>
      </c>
      <c r="AW161" s="15" t="s">
        <v>30</v>
      </c>
      <c r="AX161" s="15" t="s">
        <v>81</v>
      </c>
      <c r="AY161" s="254" t="s">
        <v>172</v>
      </c>
    </row>
    <row r="162" spans="1:65" s="2" customFormat="1" ht="55.5" customHeight="1">
      <c r="A162" s="35"/>
      <c r="B162" s="36"/>
      <c r="C162" s="209" t="s">
        <v>238</v>
      </c>
      <c r="D162" s="209" t="s">
        <v>174</v>
      </c>
      <c r="E162" s="210" t="s">
        <v>1570</v>
      </c>
      <c r="F162" s="211" t="s">
        <v>1571</v>
      </c>
      <c r="G162" s="212" t="s">
        <v>887</v>
      </c>
      <c r="H162" s="213">
        <v>1</v>
      </c>
      <c r="I162" s="214"/>
      <c r="J162" s="215">
        <f>ROUND(I162*H162,2)</f>
        <v>0</v>
      </c>
      <c r="K162" s="211" t="s">
        <v>1</v>
      </c>
      <c r="L162" s="40"/>
      <c r="M162" s="216" t="s">
        <v>1</v>
      </c>
      <c r="N162" s="217" t="s">
        <v>38</v>
      </c>
      <c r="O162" s="72"/>
      <c r="P162" s="218">
        <f>O162*H162</f>
        <v>0</v>
      </c>
      <c r="Q162" s="218">
        <v>0</v>
      </c>
      <c r="R162" s="218">
        <f>Q162*H162</f>
        <v>0</v>
      </c>
      <c r="S162" s="218">
        <v>0</v>
      </c>
      <c r="T162" s="219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0" t="s">
        <v>323</v>
      </c>
      <c r="AT162" s="220" t="s">
        <v>174</v>
      </c>
      <c r="AU162" s="220" t="s">
        <v>81</v>
      </c>
      <c r="AY162" s="18" t="s">
        <v>172</v>
      </c>
      <c r="BE162" s="221">
        <f>IF(N162="základní",J162,0)</f>
        <v>0</v>
      </c>
      <c r="BF162" s="221">
        <f>IF(N162="snížená",J162,0)</f>
        <v>0</v>
      </c>
      <c r="BG162" s="221">
        <f>IF(N162="zákl. přenesená",J162,0)</f>
        <v>0</v>
      </c>
      <c r="BH162" s="221">
        <f>IF(N162="sníž. přenesená",J162,0)</f>
        <v>0</v>
      </c>
      <c r="BI162" s="221">
        <f>IF(N162="nulová",J162,0)</f>
        <v>0</v>
      </c>
      <c r="BJ162" s="18" t="s">
        <v>81</v>
      </c>
      <c r="BK162" s="221">
        <f>ROUND(I162*H162,2)</f>
        <v>0</v>
      </c>
      <c r="BL162" s="18" t="s">
        <v>323</v>
      </c>
      <c r="BM162" s="220" t="s">
        <v>246</v>
      </c>
    </row>
    <row r="163" spans="1:65" s="14" customFormat="1">
      <c r="B163" s="233"/>
      <c r="C163" s="234"/>
      <c r="D163" s="224" t="s">
        <v>180</v>
      </c>
      <c r="E163" s="235" t="s">
        <v>1</v>
      </c>
      <c r="F163" s="236" t="s">
        <v>1144</v>
      </c>
      <c r="G163" s="234"/>
      <c r="H163" s="237">
        <v>1</v>
      </c>
      <c r="I163" s="238"/>
      <c r="J163" s="234"/>
      <c r="K163" s="234"/>
      <c r="L163" s="239"/>
      <c r="M163" s="240"/>
      <c r="N163" s="241"/>
      <c r="O163" s="241"/>
      <c r="P163" s="241"/>
      <c r="Q163" s="241"/>
      <c r="R163" s="241"/>
      <c r="S163" s="241"/>
      <c r="T163" s="242"/>
      <c r="AT163" s="243" t="s">
        <v>180</v>
      </c>
      <c r="AU163" s="243" t="s">
        <v>81</v>
      </c>
      <c r="AV163" s="14" t="s">
        <v>83</v>
      </c>
      <c r="AW163" s="14" t="s">
        <v>30</v>
      </c>
      <c r="AX163" s="14" t="s">
        <v>73</v>
      </c>
      <c r="AY163" s="243" t="s">
        <v>172</v>
      </c>
    </row>
    <row r="164" spans="1:65" s="15" customFormat="1">
      <c r="B164" s="244"/>
      <c r="C164" s="245"/>
      <c r="D164" s="224" t="s">
        <v>180</v>
      </c>
      <c r="E164" s="246" t="s">
        <v>1</v>
      </c>
      <c r="F164" s="247" t="s">
        <v>186</v>
      </c>
      <c r="G164" s="245"/>
      <c r="H164" s="248">
        <v>1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AT164" s="254" t="s">
        <v>180</v>
      </c>
      <c r="AU164" s="254" t="s">
        <v>81</v>
      </c>
      <c r="AV164" s="15" t="s">
        <v>179</v>
      </c>
      <c r="AW164" s="15" t="s">
        <v>30</v>
      </c>
      <c r="AX164" s="15" t="s">
        <v>81</v>
      </c>
      <c r="AY164" s="254" t="s">
        <v>172</v>
      </c>
    </row>
    <row r="165" spans="1:65" s="2" customFormat="1" ht="21.75" customHeight="1">
      <c r="A165" s="35"/>
      <c r="B165" s="36"/>
      <c r="C165" s="209" t="s">
        <v>215</v>
      </c>
      <c r="D165" s="209" t="s">
        <v>174</v>
      </c>
      <c r="E165" s="210" t="s">
        <v>1516</v>
      </c>
      <c r="F165" s="211" t="s">
        <v>1517</v>
      </c>
      <c r="G165" s="212" t="s">
        <v>1117</v>
      </c>
      <c r="H165" s="213">
        <v>4</v>
      </c>
      <c r="I165" s="214"/>
      <c r="J165" s="215">
        <f>ROUND(I165*H165,2)</f>
        <v>0</v>
      </c>
      <c r="K165" s="211" t="s">
        <v>1</v>
      </c>
      <c r="L165" s="40"/>
      <c r="M165" s="216" t="s">
        <v>1</v>
      </c>
      <c r="N165" s="217" t="s">
        <v>38</v>
      </c>
      <c r="O165" s="72"/>
      <c r="P165" s="218">
        <f>O165*H165</f>
        <v>0</v>
      </c>
      <c r="Q165" s="218">
        <v>0</v>
      </c>
      <c r="R165" s="218">
        <f>Q165*H165</f>
        <v>0</v>
      </c>
      <c r="S165" s="218">
        <v>0</v>
      </c>
      <c r="T165" s="219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0" t="s">
        <v>323</v>
      </c>
      <c r="AT165" s="220" t="s">
        <v>174</v>
      </c>
      <c r="AU165" s="220" t="s">
        <v>81</v>
      </c>
      <c r="AY165" s="18" t="s">
        <v>172</v>
      </c>
      <c r="BE165" s="221">
        <f>IF(N165="základní",J165,0)</f>
        <v>0</v>
      </c>
      <c r="BF165" s="221">
        <f>IF(N165="snížená",J165,0)</f>
        <v>0</v>
      </c>
      <c r="BG165" s="221">
        <f>IF(N165="zákl. přenesená",J165,0)</f>
        <v>0</v>
      </c>
      <c r="BH165" s="221">
        <f>IF(N165="sníž. přenesená",J165,0)</f>
        <v>0</v>
      </c>
      <c r="BI165" s="221">
        <f>IF(N165="nulová",J165,0)</f>
        <v>0</v>
      </c>
      <c r="BJ165" s="18" t="s">
        <v>81</v>
      </c>
      <c r="BK165" s="221">
        <f>ROUND(I165*H165,2)</f>
        <v>0</v>
      </c>
      <c r="BL165" s="18" t="s">
        <v>323</v>
      </c>
      <c r="BM165" s="220" t="s">
        <v>255</v>
      </c>
    </row>
    <row r="166" spans="1:65" s="14" customFormat="1">
      <c r="B166" s="233"/>
      <c r="C166" s="234"/>
      <c r="D166" s="224" t="s">
        <v>180</v>
      </c>
      <c r="E166" s="235" t="s">
        <v>1</v>
      </c>
      <c r="F166" s="236" t="s">
        <v>1565</v>
      </c>
      <c r="G166" s="234"/>
      <c r="H166" s="237">
        <v>4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AT166" s="243" t="s">
        <v>180</v>
      </c>
      <c r="AU166" s="243" t="s">
        <v>81</v>
      </c>
      <c r="AV166" s="14" t="s">
        <v>83</v>
      </c>
      <c r="AW166" s="14" t="s">
        <v>30</v>
      </c>
      <c r="AX166" s="14" t="s">
        <v>73</v>
      </c>
      <c r="AY166" s="243" t="s">
        <v>172</v>
      </c>
    </row>
    <row r="167" spans="1:65" s="15" customFormat="1">
      <c r="B167" s="244"/>
      <c r="C167" s="245"/>
      <c r="D167" s="224" t="s">
        <v>180</v>
      </c>
      <c r="E167" s="246" t="s">
        <v>1</v>
      </c>
      <c r="F167" s="247" t="s">
        <v>186</v>
      </c>
      <c r="G167" s="245"/>
      <c r="H167" s="248">
        <v>4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AT167" s="254" t="s">
        <v>180</v>
      </c>
      <c r="AU167" s="254" t="s">
        <v>81</v>
      </c>
      <c r="AV167" s="15" t="s">
        <v>179</v>
      </c>
      <c r="AW167" s="15" t="s">
        <v>30</v>
      </c>
      <c r="AX167" s="15" t="s">
        <v>81</v>
      </c>
      <c r="AY167" s="254" t="s">
        <v>172</v>
      </c>
    </row>
    <row r="168" spans="1:65" s="12" customFormat="1" ht="25.9" customHeight="1">
      <c r="B168" s="193"/>
      <c r="C168" s="194"/>
      <c r="D168" s="195" t="s">
        <v>72</v>
      </c>
      <c r="E168" s="196" t="s">
        <v>1572</v>
      </c>
      <c r="F168" s="196" t="s">
        <v>1543</v>
      </c>
      <c r="G168" s="194"/>
      <c r="H168" s="194"/>
      <c r="I168" s="197"/>
      <c r="J168" s="198">
        <f>BK168</f>
        <v>0</v>
      </c>
      <c r="K168" s="194"/>
      <c r="L168" s="199"/>
      <c r="M168" s="200"/>
      <c r="N168" s="201"/>
      <c r="O168" s="201"/>
      <c r="P168" s="202">
        <f>SUM(P169:P171)</f>
        <v>0</v>
      </c>
      <c r="Q168" s="201"/>
      <c r="R168" s="202">
        <f>SUM(R169:R171)</f>
        <v>0</v>
      </c>
      <c r="S168" s="201"/>
      <c r="T168" s="203">
        <f>SUM(T169:T171)</f>
        <v>0</v>
      </c>
      <c r="AR168" s="204" t="s">
        <v>81</v>
      </c>
      <c r="AT168" s="205" t="s">
        <v>72</v>
      </c>
      <c r="AU168" s="205" t="s">
        <v>73</v>
      </c>
      <c r="AY168" s="204" t="s">
        <v>172</v>
      </c>
      <c r="BK168" s="206">
        <f>SUM(BK169:BK171)</f>
        <v>0</v>
      </c>
    </row>
    <row r="169" spans="1:65" s="2" customFormat="1" ht="16.5" customHeight="1">
      <c r="A169" s="35"/>
      <c r="B169" s="36"/>
      <c r="C169" s="209" t="s">
        <v>8</v>
      </c>
      <c r="D169" s="209" t="s">
        <v>174</v>
      </c>
      <c r="E169" s="210" t="s">
        <v>1573</v>
      </c>
      <c r="F169" s="211" t="s">
        <v>1545</v>
      </c>
      <c r="G169" s="212" t="s">
        <v>1370</v>
      </c>
      <c r="H169" s="213">
        <v>1</v>
      </c>
      <c r="I169" s="214"/>
      <c r="J169" s="215">
        <f>ROUND(I169*H169,2)</f>
        <v>0</v>
      </c>
      <c r="K169" s="211" t="s">
        <v>1</v>
      </c>
      <c r="L169" s="40"/>
      <c r="M169" s="216" t="s">
        <v>1</v>
      </c>
      <c r="N169" s="217" t="s">
        <v>38</v>
      </c>
      <c r="O169" s="72"/>
      <c r="P169" s="218">
        <f>O169*H169</f>
        <v>0</v>
      </c>
      <c r="Q169" s="218">
        <v>0</v>
      </c>
      <c r="R169" s="218">
        <f>Q169*H169</f>
        <v>0</v>
      </c>
      <c r="S169" s="218">
        <v>0</v>
      </c>
      <c r="T169" s="219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0" t="s">
        <v>323</v>
      </c>
      <c r="AT169" s="220" t="s">
        <v>174</v>
      </c>
      <c r="AU169" s="220" t="s">
        <v>81</v>
      </c>
      <c r="AY169" s="18" t="s">
        <v>172</v>
      </c>
      <c r="BE169" s="221">
        <f>IF(N169="základní",J169,0)</f>
        <v>0</v>
      </c>
      <c r="BF169" s="221">
        <f>IF(N169="snížená",J169,0)</f>
        <v>0</v>
      </c>
      <c r="BG169" s="221">
        <f>IF(N169="zákl. přenesená",J169,0)</f>
        <v>0</v>
      </c>
      <c r="BH169" s="221">
        <f>IF(N169="sníž. přenesená",J169,0)</f>
        <v>0</v>
      </c>
      <c r="BI169" s="221">
        <f>IF(N169="nulová",J169,0)</f>
        <v>0</v>
      </c>
      <c r="BJ169" s="18" t="s">
        <v>81</v>
      </c>
      <c r="BK169" s="221">
        <f>ROUND(I169*H169,2)</f>
        <v>0</v>
      </c>
      <c r="BL169" s="18" t="s">
        <v>323</v>
      </c>
      <c r="BM169" s="220" t="s">
        <v>260</v>
      </c>
    </row>
    <row r="170" spans="1:65" s="2" customFormat="1" ht="21.75" customHeight="1">
      <c r="A170" s="35"/>
      <c r="B170" s="36"/>
      <c r="C170" s="209" t="s">
        <v>223</v>
      </c>
      <c r="D170" s="209" t="s">
        <v>174</v>
      </c>
      <c r="E170" s="210" t="s">
        <v>1574</v>
      </c>
      <c r="F170" s="211" t="s">
        <v>1575</v>
      </c>
      <c r="G170" s="212" t="s">
        <v>1370</v>
      </c>
      <c r="H170" s="213">
        <v>1</v>
      </c>
      <c r="I170" s="214"/>
      <c r="J170" s="215">
        <f>ROUND(I170*H170,2)</f>
        <v>0</v>
      </c>
      <c r="K170" s="211" t="s">
        <v>1</v>
      </c>
      <c r="L170" s="40"/>
      <c r="M170" s="216" t="s">
        <v>1</v>
      </c>
      <c r="N170" s="217" t="s">
        <v>38</v>
      </c>
      <c r="O170" s="72"/>
      <c r="P170" s="218">
        <f>O170*H170</f>
        <v>0</v>
      </c>
      <c r="Q170" s="218">
        <v>0</v>
      </c>
      <c r="R170" s="218">
        <f>Q170*H170</f>
        <v>0</v>
      </c>
      <c r="S170" s="218">
        <v>0</v>
      </c>
      <c r="T170" s="219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0" t="s">
        <v>323</v>
      </c>
      <c r="AT170" s="220" t="s">
        <v>174</v>
      </c>
      <c r="AU170" s="220" t="s">
        <v>81</v>
      </c>
      <c r="AY170" s="18" t="s">
        <v>172</v>
      </c>
      <c r="BE170" s="221">
        <f>IF(N170="základní",J170,0)</f>
        <v>0</v>
      </c>
      <c r="BF170" s="221">
        <f>IF(N170="snížená",J170,0)</f>
        <v>0</v>
      </c>
      <c r="BG170" s="221">
        <f>IF(N170="zákl. přenesená",J170,0)</f>
        <v>0</v>
      </c>
      <c r="BH170" s="221">
        <f>IF(N170="sníž. přenesená",J170,0)</f>
        <v>0</v>
      </c>
      <c r="BI170" s="221">
        <f>IF(N170="nulová",J170,0)</f>
        <v>0</v>
      </c>
      <c r="BJ170" s="18" t="s">
        <v>81</v>
      </c>
      <c r="BK170" s="221">
        <f>ROUND(I170*H170,2)</f>
        <v>0</v>
      </c>
      <c r="BL170" s="18" t="s">
        <v>323</v>
      </c>
      <c r="BM170" s="220" t="s">
        <v>264</v>
      </c>
    </row>
    <row r="171" spans="1:65" s="2" customFormat="1" ht="16.5" customHeight="1">
      <c r="A171" s="35"/>
      <c r="B171" s="36"/>
      <c r="C171" s="209" t="s">
        <v>257</v>
      </c>
      <c r="D171" s="209" t="s">
        <v>174</v>
      </c>
      <c r="E171" s="210" t="s">
        <v>1576</v>
      </c>
      <c r="F171" s="211" t="s">
        <v>1551</v>
      </c>
      <c r="G171" s="212" t="s">
        <v>1370</v>
      </c>
      <c r="H171" s="213">
        <v>1</v>
      </c>
      <c r="I171" s="214"/>
      <c r="J171" s="215">
        <f>ROUND(I171*H171,2)</f>
        <v>0</v>
      </c>
      <c r="K171" s="211" t="s">
        <v>1</v>
      </c>
      <c r="L171" s="40"/>
      <c r="M171" s="269" t="s">
        <v>1</v>
      </c>
      <c r="N171" s="270" t="s">
        <v>38</v>
      </c>
      <c r="O171" s="271"/>
      <c r="P171" s="272">
        <f>O171*H171</f>
        <v>0</v>
      </c>
      <c r="Q171" s="272">
        <v>0</v>
      </c>
      <c r="R171" s="272">
        <f>Q171*H171</f>
        <v>0</v>
      </c>
      <c r="S171" s="272">
        <v>0</v>
      </c>
      <c r="T171" s="273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0" t="s">
        <v>323</v>
      </c>
      <c r="AT171" s="220" t="s">
        <v>174</v>
      </c>
      <c r="AU171" s="220" t="s">
        <v>81</v>
      </c>
      <c r="AY171" s="18" t="s">
        <v>172</v>
      </c>
      <c r="BE171" s="221">
        <f>IF(N171="základní",J171,0)</f>
        <v>0</v>
      </c>
      <c r="BF171" s="221">
        <f>IF(N171="snížená",J171,0)</f>
        <v>0</v>
      </c>
      <c r="BG171" s="221">
        <f>IF(N171="zákl. přenesená",J171,0)</f>
        <v>0</v>
      </c>
      <c r="BH171" s="221">
        <f>IF(N171="sníž. přenesená",J171,0)</f>
        <v>0</v>
      </c>
      <c r="BI171" s="221">
        <f>IF(N171="nulová",J171,0)</f>
        <v>0</v>
      </c>
      <c r="BJ171" s="18" t="s">
        <v>81</v>
      </c>
      <c r="BK171" s="221">
        <f>ROUND(I171*H171,2)</f>
        <v>0</v>
      </c>
      <c r="BL171" s="18" t="s">
        <v>323</v>
      </c>
      <c r="BM171" s="220" t="s">
        <v>268</v>
      </c>
    </row>
    <row r="172" spans="1:65" s="2" customFormat="1" ht="6.95" customHeight="1">
      <c r="A172" s="35"/>
      <c r="B172" s="55"/>
      <c r="C172" s="56"/>
      <c r="D172" s="56"/>
      <c r="E172" s="56"/>
      <c r="F172" s="56"/>
      <c r="G172" s="56"/>
      <c r="H172" s="56"/>
      <c r="I172" s="159"/>
      <c r="J172" s="56"/>
      <c r="K172" s="56"/>
      <c r="L172" s="40"/>
      <c r="M172" s="35"/>
      <c r="O172" s="35"/>
      <c r="P172" s="35"/>
      <c r="Q172" s="35"/>
      <c r="R172" s="35"/>
      <c r="S172" s="35"/>
      <c r="T172" s="35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</row>
  </sheetData>
  <sheetProtection algorithmName="SHA-512" hashValue="mqD9oBFO39xSASvcpm3UH3fTOqZokib0dLe1BHR9GhiOzkcvIUALs8lXh7uwNXaoEjdlePw0IiJyBF4g6pn5lA==" saltValue="gWKyfieiAoUJy/J7Ijmvehz+PULUvKkceomTkCAw7DhDJwtkPnNUTWo7Nj6u++iUvbrbTFS9zpmroTEl6mkfQA==" spinCount="100000" sheet="1" objects="1" scenarios="1" formatColumns="0" formatRows="0" autoFilter="0"/>
  <autoFilter ref="C122:K171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85"/>
  <sheetViews>
    <sheetView showGridLines="0" workbookViewId="0">
      <selection activeCell="E18" sqref="E18:H1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6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6"/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105</v>
      </c>
    </row>
    <row r="3" spans="1:46" s="1" customFormat="1" ht="6.95" customHeight="1">
      <c r="B3" s="117"/>
      <c r="C3" s="118"/>
      <c r="D3" s="118"/>
      <c r="E3" s="118"/>
      <c r="F3" s="118"/>
      <c r="G3" s="118"/>
      <c r="H3" s="118"/>
      <c r="I3" s="119"/>
      <c r="J3" s="118"/>
      <c r="K3" s="118"/>
      <c r="L3" s="21"/>
      <c r="AT3" s="18" t="s">
        <v>83</v>
      </c>
    </row>
    <row r="4" spans="1:46" s="1" customFormat="1" ht="24.95" customHeight="1">
      <c r="B4" s="21"/>
      <c r="D4" s="120" t="s">
        <v>118</v>
      </c>
      <c r="I4" s="116"/>
      <c r="L4" s="21"/>
      <c r="M4" s="121" t="s">
        <v>10</v>
      </c>
      <c r="AT4" s="18" t="s">
        <v>4</v>
      </c>
    </row>
    <row r="5" spans="1:46" s="1" customFormat="1" ht="6.95" customHeight="1">
      <c r="B5" s="21"/>
      <c r="I5" s="116"/>
      <c r="L5" s="21"/>
    </row>
    <row r="6" spans="1:46" s="1" customFormat="1" ht="12" customHeight="1">
      <c r="B6" s="21"/>
      <c r="D6" s="122" t="s">
        <v>16</v>
      </c>
      <c r="I6" s="116"/>
      <c r="L6" s="21"/>
    </row>
    <row r="7" spans="1:46" s="1" customFormat="1" ht="23.25" customHeight="1">
      <c r="B7" s="21"/>
      <c r="E7" s="333" t="str">
        <f>'Rekapitulace stavby'!K6</f>
        <v>Fakultní nemocnice Olomouc -  Stavební úpravy objektu U – Klinika psychiatrie</v>
      </c>
      <c r="F7" s="334"/>
      <c r="G7" s="334"/>
      <c r="H7" s="334"/>
      <c r="I7" s="116"/>
      <c r="L7" s="21"/>
    </row>
    <row r="8" spans="1:46" s="2" customFormat="1" ht="12" customHeight="1">
      <c r="A8" s="35"/>
      <c r="B8" s="40"/>
      <c r="C8" s="35"/>
      <c r="D8" s="122" t="s">
        <v>119</v>
      </c>
      <c r="E8" s="35"/>
      <c r="F8" s="35"/>
      <c r="G8" s="35"/>
      <c r="H8" s="35"/>
      <c r="I8" s="123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35" t="s">
        <v>1577</v>
      </c>
      <c r="F9" s="336"/>
      <c r="G9" s="336"/>
      <c r="H9" s="336"/>
      <c r="I9" s="123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123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22" t="s">
        <v>18</v>
      </c>
      <c r="E11" s="35"/>
      <c r="F11" s="111" t="s">
        <v>1</v>
      </c>
      <c r="G11" s="35"/>
      <c r="H11" s="35"/>
      <c r="I11" s="124" t="s">
        <v>19</v>
      </c>
      <c r="J11" s="111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22" t="s">
        <v>20</v>
      </c>
      <c r="E12" s="35"/>
      <c r="F12" s="111" t="s">
        <v>21</v>
      </c>
      <c r="G12" s="35"/>
      <c r="H12" s="35"/>
      <c r="I12" s="124" t="s">
        <v>22</v>
      </c>
      <c r="J12" s="125" t="str">
        <f>'Rekapitulace stavby'!AN8</f>
        <v>25. 3. 2020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23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2" t="s">
        <v>24</v>
      </c>
      <c r="E14" s="35"/>
      <c r="F14" s="35"/>
      <c r="G14" s="35"/>
      <c r="H14" s="35"/>
      <c r="I14" s="124" t="s">
        <v>25</v>
      </c>
      <c r="J14" s="111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tr">
        <f>IF('Rekapitulace stavby'!E11="","",'Rekapitulace stavby'!E11)</f>
        <v xml:space="preserve"> </v>
      </c>
      <c r="F15" s="35"/>
      <c r="G15" s="35"/>
      <c r="H15" s="35"/>
      <c r="I15" s="124" t="s">
        <v>26</v>
      </c>
      <c r="J15" s="111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23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22" t="s">
        <v>27</v>
      </c>
      <c r="E17" s="35"/>
      <c r="F17" s="35"/>
      <c r="G17" s="35"/>
      <c r="H17" s="35"/>
      <c r="I17" s="124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7" t="str">
        <f>'Rekapitulace stavby'!E14</f>
        <v>Vyplň údaj</v>
      </c>
      <c r="F18" s="338"/>
      <c r="G18" s="338"/>
      <c r="H18" s="338"/>
      <c r="I18" s="124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23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22" t="s">
        <v>29</v>
      </c>
      <c r="E20" s="35"/>
      <c r="F20" s="35"/>
      <c r="G20" s="35"/>
      <c r="H20" s="35"/>
      <c r="I20" s="124" t="s">
        <v>25</v>
      </c>
      <c r="J20" s="111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tr">
        <f>IF('Rekapitulace stavby'!E17="","",'Rekapitulace stavby'!E17)</f>
        <v xml:space="preserve"> </v>
      </c>
      <c r="F21" s="35"/>
      <c r="G21" s="35"/>
      <c r="H21" s="35"/>
      <c r="I21" s="124" t="s">
        <v>26</v>
      </c>
      <c r="J21" s="111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23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22" t="s">
        <v>31</v>
      </c>
      <c r="E23" s="35"/>
      <c r="F23" s="35"/>
      <c r="G23" s="35"/>
      <c r="H23" s="35"/>
      <c r="I23" s="124" t="s">
        <v>25</v>
      </c>
      <c r="J23" s="111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tr">
        <f>IF('Rekapitulace stavby'!E20="","",'Rekapitulace stavby'!E20)</f>
        <v xml:space="preserve"> </v>
      </c>
      <c r="F24" s="35"/>
      <c r="G24" s="35"/>
      <c r="H24" s="35"/>
      <c r="I24" s="124" t="s">
        <v>26</v>
      </c>
      <c r="J24" s="111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23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22" t="s">
        <v>32</v>
      </c>
      <c r="E26" s="35"/>
      <c r="F26" s="35"/>
      <c r="G26" s="35"/>
      <c r="H26" s="35"/>
      <c r="I26" s="123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6"/>
      <c r="B27" s="127"/>
      <c r="C27" s="126"/>
      <c r="D27" s="126"/>
      <c r="E27" s="339" t="s">
        <v>1</v>
      </c>
      <c r="F27" s="339"/>
      <c r="G27" s="339"/>
      <c r="H27" s="339"/>
      <c r="I27" s="128"/>
      <c r="J27" s="126"/>
      <c r="K27" s="126"/>
      <c r="L27" s="129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23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30"/>
      <c r="E29" s="130"/>
      <c r="F29" s="130"/>
      <c r="G29" s="130"/>
      <c r="H29" s="130"/>
      <c r="I29" s="131"/>
      <c r="J29" s="130"/>
      <c r="K29" s="130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32" t="s">
        <v>33</v>
      </c>
      <c r="E30" s="35"/>
      <c r="F30" s="35"/>
      <c r="G30" s="35"/>
      <c r="H30" s="35"/>
      <c r="I30" s="123"/>
      <c r="J30" s="133">
        <f>ROUND(J118,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30"/>
      <c r="E31" s="130"/>
      <c r="F31" s="130"/>
      <c r="G31" s="130"/>
      <c r="H31" s="130"/>
      <c r="I31" s="131"/>
      <c r="J31" s="130"/>
      <c r="K31" s="130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34" t="s">
        <v>35</v>
      </c>
      <c r="G32" s="35"/>
      <c r="H32" s="35"/>
      <c r="I32" s="135" t="s">
        <v>34</v>
      </c>
      <c r="J32" s="134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36" t="s">
        <v>37</v>
      </c>
      <c r="E33" s="122" t="s">
        <v>38</v>
      </c>
      <c r="F33" s="137">
        <f>ROUND((SUM(BE118:BE184)),  2)</f>
        <v>0</v>
      </c>
      <c r="G33" s="35"/>
      <c r="H33" s="35"/>
      <c r="I33" s="138">
        <v>0.21</v>
      </c>
      <c r="J33" s="137">
        <f>ROUND(((SUM(BE118:BE184))*I33),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22" t="s">
        <v>39</v>
      </c>
      <c r="F34" s="137">
        <f>ROUND((SUM(BF118:BF184)),  2)</f>
        <v>0</v>
      </c>
      <c r="G34" s="35"/>
      <c r="H34" s="35"/>
      <c r="I34" s="138">
        <v>0.15</v>
      </c>
      <c r="J34" s="137">
        <f>ROUND(((SUM(BF118:BF184))*I34),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22" t="s">
        <v>40</v>
      </c>
      <c r="F35" s="137">
        <f>ROUND((SUM(BG118:BG184)),  2)</f>
        <v>0</v>
      </c>
      <c r="G35" s="35"/>
      <c r="H35" s="35"/>
      <c r="I35" s="138">
        <v>0.21</v>
      </c>
      <c r="J35" s="137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22" t="s">
        <v>41</v>
      </c>
      <c r="F36" s="137">
        <f>ROUND((SUM(BH118:BH184)),  2)</f>
        <v>0</v>
      </c>
      <c r="G36" s="35"/>
      <c r="H36" s="35"/>
      <c r="I36" s="138">
        <v>0.15</v>
      </c>
      <c r="J36" s="137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2" t="s">
        <v>42</v>
      </c>
      <c r="F37" s="137">
        <f>ROUND((SUM(BI118:BI184)),  2)</f>
        <v>0</v>
      </c>
      <c r="G37" s="35"/>
      <c r="H37" s="35"/>
      <c r="I37" s="138">
        <v>0</v>
      </c>
      <c r="J37" s="137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23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9"/>
      <c r="D39" s="140" t="s">
        <v>43</v>
      </c>
      <c r="E39" s="141"/>
      <c r="F39" s="141"/>
      <c r="G39" s="142" t="s">
        <v>44</v>
      </c>
      <c r="H39" s="143" t="s">
        <v>45</v>
      </c>
      <c r="I39" s="144"/>
      <c r="J39" s="145">
        <f>SUM(J30:J37)</f>
        <v>0</v>
      </c>
      <c r="K39" s="146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123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I41" s="116"/>
      <c r="L41" s="21"/>
    </row>
    <row r="42" spans="1:31" s="1" customFormat="1" ht="14.45" customHeight="1">
      <c r="B42" s="21"/>
      <c r="I42" s="116"/>
      <c r="L42" s="21"/>
    </row>
    <row r="43" spans="1:31" s="1" customFormat="1" ht="14.45" customHeight="1">
      <c r="B43" s="21"/>
      <c r="I43" s="116"/>
      <c r="L43" s="21"/>
    </row>
    <row r="44" spans="1:31" s="1" customFormat="1" ht="14.45" customHeight="1">
      <c r="B44" s="21"/>
      <c r="I44" s="116"/>
      <c r="L44" s="21"/>
    </row>
    <row r="45" spans="1:31" s="1" customFormat="1" ht="14.45" customHeight="1">
      <c r="B45" s="21"/>
      <c r="I45" s="116"/>
      <c r="L45" s="21"/>
    </row>
    <row r="46" spans="1:31" s="1" customFormat="1" ht="14.45" customHeight="1">
      <c r="B46" s="21"/>
      <c r="I46" s="116"/>
      <c r="L46" s="21"/>
    </row>
    <row r="47" spans="1:31" s="1" customFormat="1" ht="14.45" customHeight="1">
      <c r="B47" s="21"/>
      <c r="I47" s="116"/>
      <c r="L47" s="21"/>
    </row>
    <row r="48" spans="1:31" s="1" customFormat="1" ht="14.45" customHeight="1">
      <c r="B48" s="21"/>
      <c r="I48" s="116"/>
      <c r="L48" s="21"/>
    </row>
    <row r="49" spans="1:31" s="1" customFormat="1" ht="14.45" customHeight="1">
      <c r="B49" s="21"/>
      <c r="I49" s="116"/>
      <c r="L49" s="21"/>
    </row>
    <row r="50" spans="1:31" s="2" customFormat="1" ht="14.45" customHeight="1">
      <c r="B50" s="52"/>
      <c r="D50" s="147" t="s">
        <v>46</v>
      </c>
      <c r="E50" s="148"/>
      <c r="F50" s="148"/>
      <c r="G50" s="147" t="s">
        <v>47</v>
      </c>
      <c r="H50" s="148"/>
      <c r="I50" s="149"/>
      <c r="J50" s="148"/>
      <c r="K50" s="148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50" t="s">
        <v>48</v>
      </c>
      <c r="E61" s="151"/>
      <c r="F61" s="152" t="s">
        <v>49</v>
      </c>
      <c r="G61" s="150" t="s">
        <v>48</v>
      </c>
      <c r="H61" s="151"/>
      <c r="I61" s="153"/>
      <c r="J61" s="154" t="s">
        <v>49</v>
      </c>
      <c r="K61" s="151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47" t="s">
        <v>50</v>
      </c>
      <c r="E65" s="155"/>
      <c r="F65" s="155"/>
      <c r="G65" s="147" t="s">
        <v>51</v>
      </c>
      <c r="H65" s="155"/>
      <c r="I65" s="156"/>
      <c r="J65" s="155"/>
      <c r="K65" s="15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50" t="s">
        <v>48</v>
      </c>
      <c r="E76" s="151"/>
      <c r="F76" s="152" t="s">
        <v>49</v>
      </c>
      <c r="G76" s="150" t="s">
        <v>48</v>
      </c>
      <c r="H76" s="151"/>
      <c r="I76" s="153"/>
      <c r="J76" s="154" t="s">
        <v>49</v>
      </c>
      <c r="K76" s="151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7"/>
      <c r="C77" s="158"/>
      <c r="D77" s="158"/>
      <c r="E77" s="158"/>
      <c r="F77" s="158"/>
      <c r="G77" s="158"/>
      <c r="H77" s="158"/>
      <c r="I77" s="159"/>
      <c r="J77" s="158"/>
      <c r="K77" s="1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60"/>
      <c r="C81" s="161"/>
      <c r="D81" s="161"/>
      <c r="E81" s="161"/>
      <c r="F81" s="161"/>
      <c r="G81" s="161"/>
      <c r="H81" s="161"/>
      <c r="I81" s="162"/>
      <c r="J81" s="161"/>
      <c r="K81" s="161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122</v>
      </c>
      <c r="D82" s="37"/>
      <c r="E82" s="37"/>
      <c r="F82" s="37"/>
      <c r="G82" s="37"/>
      <c r="H82" s="37"/>
      <c r="I82" s="123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23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23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23.25" customHeight="1">
      <c r="A85" s="35"/>
      <c r="B85" s="36"/>
      <c r="C85" s="37"/>
      <c r="D85" s="37"/>
      <c r="E85" s="331" t="str">
        <f>E7</f>
        <v>Fakultní nemocnice Olomouc -  Stavební úpravy objektu U – Klinika psychiatrie</v>
      </c>
      <c r="F85" s="332"/>
      <c r="G85" s="332"/>
      <c r="H85" s="332"/>
      <c r="I85" s="123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119</v>
      </c>
      <c r="D86" s="37"/>
      <c r="E86" s="37"/>
      <c r="F86" s="37"/>
      <c r="G86" s="37"/>
      <c r="H86" s="37"/>
      <c r="I86" s="123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24" t="str">
        <f>E9</f>
        <v>D1.01.4.f - Vzduchotechnika</v>
      </c>
      <c r="F87" s="330"/>
      <c r="G87" s="330"/>
      <c r="H87" s="330"/>
      <c r="I87" s="123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23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124" t="s">
        <v>22</v>
      </c>
      <c r="J89" s="67" t="str">
        <f>IF(J12="","",J12)</f>
        <v>25. 3. 2020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23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124" t="s">
        <v>29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124" t="s">
        <v>31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23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63" t="s">
        <v>123</v>
      </c>
      <c r="D94" s="164"/>
      <c r="E94" s="164"/>
      <c r="F94" s="164"/>
      <c r="G94" s="164"/>
      <c r="H94" s="164"/>
      <c r="I94" s="165"/>
      <c r="J94" s="166" t="s">
        <v>124</v>
      </c>
      <c r="K94" s="164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23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7" t="s">
        <v>125</v>
      </c>
      <c r="D96" s="37"/>
      <c r="E96" s="37"/>
      <c r="F96" s="37"/>
      <c r="G96" s="37"/>
      <c r="H96" s="37"/>
      <c r="I96" s="123"/>
      <c r="J96" s="85">
        <f>J118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126</v>
      </c>
    </row>
    <row r="97" spans="1:31" s="9" customFormat="1" ht="24.95" customHeight="1">
      <c r="B97" s="168"/>
      <c r="C97" s="169"/>
      <c r="D97" s="170" t="s">
        <v>1578</v>
      </c>
      <c r="E97" s="171"/>
      <c r="F97" s="171"/>
      <c r="G97" s="171"/>
      <c r="H97" s="171"/>
      <c r="I97" s="172"/>
      <c r="J97" s="173">
        <f>J119</f>
        <v>0</v>
      </c>
      <c r="K97" s="169"/>
      <c r="L97" s="174"/>
    </row>
    <row r="98" spans="1:31" s="9" customFormat="1" ht="24.95" customHeight="1">
      <c r="B98" s="168"/>
      <c r="C98" s="169"/>
      <c r="D98" s="170" t="s">
        <v>1579</v>
      </c>
      <c r="E98" s="171"/>
      <c r="F98" s="171"/>
      <c r="G98" s="171"/>
      <c r="H98" s="171"/>
      <c r="I98" s="172"/>
      <c r="J98" s="173">
        <f>J172</f>
        <v>0</v>
      </c>
      <c r="K98" s="169"/>
      <c r="L98" s="174"/>
    </row>
    <row r="99" spans="1:31" s="2" customFormat="1" ht="21.75" customHeight="1">
      <c r="A99" s="35"/>
      <c r="B99" s="36"/>
      <c r="C99" s="37"/>
      <c r="D99" s="37"/>
      <c r="E99" s="37"/>
      <c r="F99" s="37"/>
      <c r="G99" s="37"/>
      <c r="H99" s="37"/>
      <c r="I99" s="123"/>
      <c r="J99" s="37"/>
      <c r="K99" s="37"/>
      <c r="L99" s="52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pans="1:31" s="2" customFormat="1" ht="6.95" customHeight="1">
      <c r="A100" s="35"/>
      <c r="B100" s="55"/>
      <c r="C100" s="56"/>
      <c r="D100" s="56"/>
      <c r="E100" s="56"/>
      <c r="F100" s="56"/>
      <c r="G100" s="56"/>
      <c r="H100" s="56"/>
      <c r="I100" s="159"/>
      <c r="J100" s="56"/>
      <c r="K100" s="56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pans="1:31" s="2" customFormat="1" ht="6.95" customHeight="1">
      <c r="A104" s="35"/>
      <c r="B104" s="57"/>
      <c r="C104" s="58"/>
      <c r="D104" s="58"/>
      <c r="E104" s="58"/>
      <c r="F104" s="58"/>
      <c r="G104" s="58"/>
      <c r="H104" s="58"/>
      <c r="I104" s="162"/>
      <c r="J104" s="58"/>
      <c r="K104" s="58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31" s="2" customFormat="1" ht="24.95" customHeight="1">
      <c r="A105" s="35"/>
      <c r="B105" s="36"/>
      <c r="C105" s="24" t="s">
        <v>157</v>
      </c>
      <c r="D105" s="37"/>
      <c r="E105" s="37"/>
      <c r="F105" s="37"/>
      <c r="G105" s="37"/>
      <c r="H105" s="37"/>
      <c r="I105" s="123"/>
      <c r="J105" s="37"/>
      <c r="K105" s="37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6.95" customHeight="1">
      <c r="A106" s="35"/>
      <c r="B106" s="36"/>
      <c r="C106" s="37"/>
      <c r="D106" s="37"/>
      <c r="E106" s="37"/>
      <c r="F106" s="37"/>
      <c r="G106" s="37"/>
      <c r="H106" s="37"/>
      <c r="I106" s="123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12" customHeight="1">
      <c r="A107" s="35"/>
      <c r="B107" s="36"/>
      <c r="C107" s="30" t="s">
        <v>16</v>
      </c>
      <c r="D107" s="37"/>
      <c r="E107" s="37"/>
      <c r="F107" s="37"/>
      <c r="G107" s="37"/>
      <c r="H107" s="37"/>
      <c r="I107" s="123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23.25" customHeight="1">
      <c r="A108" s="35"/>
      <c r="B108" s="36"/>
      <c r="C108" s="37"/>
      <c r="D108" s="37"/>
      <c r="E108" s="331" t="str">
        <f>E7</f>
        <v>Fakultní nemocnice Olomouc -  Stavební úpravy objektu U – Klinika psychiatrie</v>
      </c>
      <c r="F108" s="332"/>
      <c r="G108" s="332"/>
      <c r="H108" s="332"/>
      <c r="I108" s="123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2" customHeight="1">
      <c r="A109" s="35"/>
      <c r="B109" s="36"/>
      <c r="C109" s="30" t="s">
        <v>119</v>
      </c>
      <c r="D109" s="37"/>
      <c r="E109" s="37"/>
      <c r="F109" s="37"/>
      <c r="G109" s="37"/>
      <c r="H109" s="37"/>
      <c r="I109" s="123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6.5" customHeight="1">
      <c r="A110" s="35"/>
      <c r="B110" s="36"/>
      <c r="C110" s="37"/>
      <c r="D110" s="37"/>
      <c r="E110" s="324" t="str">
        <f>E9</f>
        <v>D1.01.4.f - Vzduchotechnika</v>
      </c>
      <c r="F110" s="330"/>
      <c r="G110" s="330"/>
      <c r="H110" s="330"/>
      <c r="I110" s="123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6.95" customHeight="1">
      <c r="A111" s="35"/>
      <c r="B111" s="36"/>
      <c r="C111" s="37"/>
      <c r="D111" s="37"/>
      <c r="E111" s="37"/>
      <c r="F111" s="37"/>
      <c r="G111" s="37"/>
      <c r="H111" s="37"/>
      <c r="I111" s="123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2" customHeight="1">
      <c r="A112" s="35"/>
      <c r="B112" s="36"/>
      <c r="C112" s="30" t="s">
        <v>20</v>
      </c>
      <c r="D112" s="37"/>
      <c r="E112" s="37"/>
      <c r="F112" s="28" t="str">
        <f>F12</f>
        <v xml:space="preserve"> </v>
      </c>
      <c r="G112" s="37"/>
      <c r="H112" s="37"/>
      <c r="I112" s="124" t="s">
        <v>22</v>
      </c>
      <c r="J112" s="67" t="str">
        <f>IF(J12="","",J12)</f>
        <v>25. 3. 2020</v>
      </c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6.95" customHeight="1">
      <c r="A113" s="35"/>
      <c r="B113" s="36"/>
      <c r="C113" s="37"/>
      <c r="D113" s="37"/>
      <c r="E113" s="37"/>
      <c r="F113" s="37"/>
      <c r="G113" s="37"/>
      <c r="H113" s="37"/>
      <c r="I113" s="123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5.2" customHeight="1">
      <c r="A114" s="35"/>
      <c r="B114" s="36"/>
      <c r="C114" s="30" t="s">
        <v>24</v>
      </c>
      <c r="D114" s="37"/>
      <c r="E114" s="37"/>
      <c r="F114" s="28" t="str">
        <f>E15</f>
        <v xml:space="preserve"> </v>
      </c>
      <c r="G114" s="37"/>
      <c r="H114" s="37"/>
      <c r="I114" s="124" t="s">
        <v>29</v>
      </c>
      <c r="J114" s="33" t="str">
        <f>E21</f>
        <v xml:space="preserve"> </v>
      </c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5.2" customHeight="1">
      <c r="A115" s="35"/>
      <c r="B115" s="36"/>
      <c r="C115" s="30" t="s">
        <v>27</v>
      </c>
      <c r="D115" s="37"/>
      <c r="E115" s="37"/>
      <c r="F115" s="28" t="str">
        <f>IF(E18="","",E18)</f>
        <v>Vyplň údaj</v>
      </c>
      <c r="G115" s="37"/>
      <c r="H115" s="37"/>
      <c r="I115" s="124" t="s">
        <v>31</v>
      </c>
      <c r="J115" s="33" t="str">
        <f>E24</f>
        <v xml:space="preserve"> </v>
      </c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0.35" customHeight="1">
      <c r="A116" s="35"/>
      <c r="B116" s="36"/>
      <c r="C116" s="37"/>
      <c r="D116" s="37"/>
      <c r="E116" s="37"/>
      <c r="F116" s="37"/>
      <c r="G116" s="37"/>
      <c r="H116" s="37"/>
      <c r="I116" s="123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11" customFormat="1" ht="29.25" customHeight="1">
      <c r="A117" s="181"/>
      <c r="B117" s="182"/>
      <c r="C117" s="183" t="s">
        <v>158</v>
      </c>
      <c r="D117" s="184" t="s">
        <v>58</v>
      </c>
      <c r="E117" s="184" t="s">
        <v>54</v>
      </c>
      <c r="F117" s="184" t="s">
        <v>55</v>
      </c>
      <c r="G117" s="184" t="s">
        <v>159</v>
      </c>
      <c r="H117" s="184" t="s">
        <v>160</v>
      </c>
      <c r="I117" s="185" t="s">
        <v>161</v>
      </c>
      <c r="J117" s="184" t="s">
        <v>124</v>
      </c>
      <c r="K117" s="186" t="s">
        <v>162</v>
      </c>
      <c r="L117" s="187"/>
      <c r="M117" s="76" t="s">
        <v>1</v>
      </c>
      <c r="N117" s="77" t="s">
        <v>37</v>
      </c>
      <c r="O117" s="77" t="s">
        <v>163</v>
      </c>
      <c r="P117" s="77" t="s">
        <v>164</v>
      </c>
      <c r="Q117" s="77" t="s">
        <v>165</v>
      </c>
      <c r="R117" s="77" t="s">
        <v>166</v>
      </c>
      <c r="S117" s="77" t="s">
        <v>167</v>
      </c>
      <c r="T117" s="78" t="s">
        <v>168</v>
      </c>
      <c r="U117" s="181"/>
      <c r="V117" s="181"/>
      <c r="W117" s="181"/>
      <c r="X117" s="181"/>
      <c r="Y117" s="181"/>
      <c r="Z117" s="181"/>
      <c r="AA117" s="181"/>
      <c r="AB117" s="181"/>
      <c r="AC117" s="181"/>
      <c r="AD117" s="181"/>
      <c r="AE117" s="181"/>
    </row>
    <row r="118" spans="1:65" s="2" customFormat="1" ht="22.9" customHeight="1">
      <c r="A118" s="35"/>
      <c r="B118" s="36"/>
      <c r="C118" s="83" t="s">
        <v>169</v>
      </c>
      <c r="D118" s="37"/>
      <c r="E118" s="37"/>
      <c r="F118" s="37"/>
      <c r="G118" s="37"/>
      <c r="H118" s="37"/>
      <c r="I118" s="123"/>
      <c r="J118" s="188">
        <f>BK118</f>
        <v>0</v>
      </c>
      <c r="K118" s="37"/>
      <c r="L118" s="40"/>
      <c r="M118" s="79"/>
      <c r="N118" s="189"/>
      <c r="O118" s="80"/>
      <c r="P118" s="190">
        <f>P119+P172</f>
        <v>0</v>
      </c>
      <c r="Q118" s="80"/>
      <c r="R118" s="190">
        <f>R119+R172</f>
        <v>0</v>
      </c>
      <c r="S118" s="80"/>
      <c r="T118" s="191">
        <f>T119+T172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72</v>
      </c>
      <c r="AU118" s="18" t="s">
        <v>126</v>
      </c>
      <c r="BK118" s="192">
        <f>BK119+BK172</f>
        <v>0</v>
      </c>
    </row>
    <row r="119" spans="1:65" s="12" customFormat="1" ht="25.9" customHeight="1">
      <c r="B119" s="193"/>
      <c r="C119" s="194"/>
      <c r="D119" s="195" t="s">
        <v>72</v>
      </c>
      <c r="E119" s="196" t="s">
        <v>81</v>
      </c>
      <c r="F119" s="196" t="s">
        <v>1580</v>
      </c>
      <c r="G119" s="194"/>
      <c r="H119" s="194"/>
      <c r="I119" s="197"/>
      <c r="J119" s="198">
        <f>BK119</f>
        <v>0</v>
      </c>
      <c r="K119" s="194"/>
      <c r="L119" s="199"/>
      <c r="M119" s="200"/>
      <c r="N119" s="201"/>
      <c r="O119" s="201"/>
      <c r="P119" s="202">
        <f>SUM(P120:P171)</f>
        <v>0</v>
      </c>
      <c r="Q119" s="201"/>
      <c r="R119" s="202">
        <f>SUM(R120:R171)</f>
        <v>0</v>
      </c>
      <c r="S119" s="201"/>
      <c r="T119" s="203">
        <f>SUM(T120:T171)</f>
        <v>0</v>
      </c>
      <c r="AR119" s="204" t="s">
        <v>81</v>
      </c>
      <c r="AT119" s="205" t="s">
        <v>72</v>
      </c>
      <c r="AU119" s="205" t="s">
        <v>73</v>
      </c>
      <c r="AY119" s="204" t="s">
        <v>172</v>
      </c>
      <c r="BK119" s="206">
        <f>SUM(BK120:BK171)</f>
        <v>0</v>
      </c>
    </row>
    <row r="120" spans="1:65" s="2" customFormat="1" ht="21.75" customHeight="1">
      <c r="A120" s="35"/>
      <c r="B120" s="36"/>
      <c r="C120" s="209" t="s">
        <v>81</v>
      </c>
      <c r="D120" s="209" t="s">
        <v>174</v>
      </c>
      <c r="E120" s="210" t="s">
        <v>1581</v>
      </c>
      <c r="F120" s="211" t="s">
        <v>1582</v>
      </c>
      <c r="G120" s="212" t="s">
        <v>1370</v>
      </c>
      <c r="H120" s="213">
        <v>1</v>
      </c>
      <c r="I120" s="214"/>
      <c r="J120" s="215">
        <f>ROUND(I120*H120,2)</f>
        <v>0</v>
      </c>
      <c r="K120" s="211" t="s">
        <v>1</v>
      </c>
      <c r="L120" s="40"/>
      <c r="M120" s="216" t="s">
        <v>1</v>
      </c>
      <c r="N120" s="217" t="s">
        <v>38</v>
      </c>
      <c r="O120" s="72"/>
      <c r="P120" s="218">
        <f>O120*H120</f>
        <v>0</v>
      </c>
      <c r="Q120" s="218">
        <v>0</v>
      </c>
      <c r="R120" s="218">
        <f>Q120*H120</f>
        <v>0</v>
      </c>
      <c r="S120" s="218">
        <v>0</v>
      </c>
      <c r="T120" s="219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20" t="s">
        <v>179</v>
      </c>
      <c r="AT120" s="220" t="s">
        <v>174</v>
      </c>
      <c r="AU120" s="220" t="s">
        <v>81</v>
      </c>
      <c r="AY120" s="18" t="s">
        <v>172</v>
      </c>
      <c r="BE120" s="221">
        <f>IF(N120="základní",J120,0)</f>
        <v>0</v>
      </c>
      <c r="BF120" s="221">
        <f>IF(N120="snížená",J120,0)</f>
        <v>0</v>
      </c>
      <c r="BG120" s="221">
        <f>IF(N120="zákl. přenesená",J120,0)</f>
        <v>0</v>
      </c>
      <c r="BH120" s="221">
        <f>IF(N120="sníž. přenesená",J120,0)</f>
        <v>0</v>
      </c>
      <c r="BI120" s="221">
        <f>IF(N120="nulová",J120,0)</f>
        <v>0</v>
      </c>
      <c r="BJ120" s="18" t="s">
        <v>81</v>
      </c>
      <c r="BK120" s="221">
        <f>ROUND(I120*H120,2)</f>
        <v>0</v>
      </c>
      <c r="BL120" s="18" t="s">
        <v>179</v>
      </c>
      <c r="BM120" s="220" t="s">
        <v>83</v>
      </c>
    </row>
    <row r="121" spans="1:65" s="13" customFormat="1">
      <c r="B121" s="222"/>
      <c r="C121" s="223"/>
      <c r="D121" s="224" t="s">
        <v>180</v>
      </c>
      <c r="E121" s="225" t="s">
        <v>1</v>
      </c>
      <c r="F121" s="226" t="s">
        <v>1583</v>
      </c>
      <c r="G121" s="223"/>
      <c r="H121" s="225" t="s">
        <v>1</v>
      </c>
      <c r="I121" s="227"/>
      <c r="J121" s="223"/>
      <c r="K121" s="223"/>
      <c r="L121" s="228"/>
      <c r="M121" s="229"/>
      <c r="N121" s="230"/>
      <c r="O121" s="230"/>
      <c r="P121" s="230"/>
      <c r="Q121" s="230"/>
      <c r="R121" s="230"/>
      <c r="S121" s="230"/>
      <c r="T121" s="231"/>
      <c r="AT121" s="232" t="s">
        <v>180</v>
      </c>
      <c r="AU121" s="232" t="s">
        <v>81</v>
      </c>
      <c r="AV121" s="13" t="s">
        <v>81</v>
      </c>
      <c r="AW121" s="13" t="s">
        <v>30</v>
      </c>
      <c r="AX121" s="13" t="s">
        <v>73</v>
      </c>
      <c r="AY121" s="232" t="s">
        <v>172</v>
      </c>
    </row>
    <row r="122" spans="1:65" s="13" customFormat="1">
      <c r="B122" s="222"/>
      <c r="C122" s="223"/>
      <c r="D122" s="224" t="s">
        <v>180</v>
      </c>
      <c r="E122" s="225" t="s">
        <v>1</v>
      </c>
      <c r="F122" s="226" t="s">
        <v>1584</v>
      </c>
      <c r="G122" s="223"/>
      <c r="H122" s="225" t="s">
        <v>1</v>
      </c>
      <c r="I122" s="227"/>
      <c r="J122" s="223"/>
      <c r="K122" s="223"/>
      <c r="L122" s="228"/>
      <c r="M122" s="229"/>
      <c r="N122" s="230"/>
      <c r="O122" s="230"/>
      <c r="P122" s="230"/>
      <c r="Q122" s="230"/>
      <c r="R122" s="230"/>
      <c r="S122" s="230"/>
      <c r="T122" s="231"/>
      <c r="AT122" s="232" t="s">
        <v>180</v>
      </c>
      <c r="AU122" s="232" t="s">
        <v>81</v>
      </c>
      <c r="AV122" s="13" t="s">
        <v>81</v>
      </c>
      <c r="AW122" s="13" t="s">
        <v>30</v>
      </c>
      <c r="AX122" s="13" t="s">
        <v>73</v>
      </c>
      <c r="AY122" s="232" t="s">
        <v>172</v>
      </c>
    </row>
    <row r="123" spans="1:65" s="13" customFormat="1">
      <c r="B123" s="222"/>
      <c r="C123" s="223"/>
      <c r="D123" s="224" t="s">
        <v>180</v>
      </c>
      <c r="E123" s="225" t="s">
        <v>1</v>
      </c>
      <c r="F123" s="226" t="s">
        <v>1585</v>
      </c>
      <c r="G123" s="223"/>
      <c r="H123" s="225" t="s">
        <v>1</v>
      </c>
      <c r="I123" s="227"/>
      <c r="J123" s="223"/>
      <c r="K123" s="223"/>
      <c r="L123" s="228"/>
      <c r="M123" s="229"/>
      <c r="N123" s="230"/>
      <c r="O123" s="230"/>
      <c r="P123" s="230"/>
      <c r="Q123" s="230"/>
      <c r="R123" s="230"/>
      <c r="S123" s="230"/>
      <c r="T123" s="231"/>
      <c r="AT123" s="232" t="s">
        <v>180</v>
      </c>
      <c r="AU123" s="232" t="s">
        <v>81</v>
      </c>
      <c r="AV123" s="13" t="s">
        <v>81</v>
      </c>
      <c r="AW123" s="13" t="s">
        <v>30</v>
      </c>
      <c r="AX123" s="13" t="s">
        <v>73</v>
      </c>
      <c r="AY123" s="232" t="s">
        <v>172</v>
      </c>
    </row>
    <row r="124" spans="1:65" s="13" customFormat="1">
      <c r="B124" s="222"/>
      <c r="C124" s="223"/>
      <c r="D124" s="224" t="s">
        <v>180</v>
      </c>
      <c r="E124" s="225" t="s">
        <v>1</v>
      </c>
      <c r="F124" s="226" t="s">
        <v>1586</v>
      </c>
      <c r="G124" s="223"/>
      <c r="H124" s="225" t="s">
        <v>1</v>
      </c>
      <c r="I124" s="227"/>
      <c r="J124" s="223"/>
      <c r="K124" s="223"/>
      <c r="L124" s="228"/>
      <c r="M124" s="229"/>
      <c r="N124" s="230"/>
      <c r="O124" s="230"/>
      <c r="P124" s="230"/>
      <c r="Q124" s="230"/>
      <c r="R124" s="230"/>
      <c r="S124" s="230"/>
      <c r="T124" s="231"/>
      <c r="AT124" s="232" t="s">
        <v>180</v>
      </c>
      <c r="AU124" s="232" t="s">
        <v>81</v>
      </c>
      <c r="AV124" s="13" t="s">
        <v>81</v>
      </c>
      <c r="AW124" s="13" t="s">
        <v>30</v>
      </c>
      <c r="AX124" s="13" t="s">
        <v>73</v>
      </c>
      <c r="AY124" s="232" t="s">
        <v>172</v>
      </c>
    </row>
    <row r="125" spans="1:65" s="13" customFormat="1">
      <c r="B125" s="222"/>
      <c r="C125" s="223"/>
      <c r="D125" s="224" t="s">
        <v>180</v>
      </c>
      <c r="E125" s="225" t="s">
        <v>1</v>
      </c>
      <c r="F125" s="226" t="s">
        <v>1587</v>
      </c>
      <c r="G125" s="223"/>
      <c r="H125" s="225" t="s">
        <v>1</v>
      </c>
      <c r="I125" s="227"/>
      <c r="J125" s="223"/>
      <c r="K125" s="223"/>
      <c r="L125" s="228"/>
      <c r="M125" s="229"/>
      <c r="N125" s="230"/>
      <c r="O125" s="230"/>
      <c r="P125" s="230"/>
      <c r="Q125" s="230"/>
      <c r="R125" s="230"/>
      <c r="S125" s="230"/>
      <c r="T125" s="231"/>
      <c r="AT125" s="232" t="s">
        <v>180</v>
      </c>
      <c r="AU125" s="232" t="s">
        <v>81</v>
      </c>
      <c r="AV125" s="13" t="s">
        <v>81</v>
      </c>
      <c r="AW125" s="13" t="s">
        <v>30</v>
      </c>
      <c r="AX125" s="13" t="s">
        <v>73</v>
      </c>
      <c r="AY125" s="232" t="s">
        <v>172</v>
      </c>
    </row>
    <row r="126" spans="1:65" s="13" customFormat="1">
      <c r="B126" s="222"/>
      <c r="C126" s="223"/>
      <c r="D126" s="224" t="s">
        <v>180</v>
      </c>
      <c r="E126" s="225" t="s">
        <v>1</v>
      </c>
      <c r="F126" s="226" t="s">
        <v>1588</v>
      </c>
      <c r="G126" s="223"/>
      <c r="H126" s="225" t="s">
        <v>1</v>
      </c>
      <c r="I126" s="227"/>
      <c r="J126" s="223"/>
      <c r="K126" s="223"/>
      <c r="L126" s="228"/>
      <c r="M126" s="229"/>
      <c r="N126" s="230"/>
      <c r="O126" s="230"/>
      <c r="P126" s="230"/>
      <c r="Q126" s="230"/>
      <c r="R126" s="230"/>
      <c r="S126" s="230"/>
      <c r="T126" s="231"/>
      <c r="AT126" s="232" t="s">
        <v>180</v>
      </c>
      <c r="AU126" s="232" t="s">
        <v>81</v>
      </c>
      <c r="AV126" s="13" t="s">
        <v>81</v>
      </c>
      <c r="AW126" s="13" t="s">
        <v>30</v>
      </c>
      <c r="AX126" s="13" t="s">
        <v>73</v>
      </c>
      <c r="AY126" s="232" t="s">
        <v>172</v>
      </c>
    </row>
    <row r="127" spans="1:65" s="13" customFormat="1">
      <c r="B127" s="222"/>
      <c r="C127" s="223"/>
      <c r="D127" s="224" t="s">
        <v>180</v>
      </c>
      <c r="E127" s="225" t="s">
        <v>1</v>
      </c>
      <c r="F127" s="226" t="s">
        <v>1589</v>
      </c>
      <c r="G127" s="223"/>
      <c r="H127" s="225" t="s">
        <v>1</v>
      </c>
      <c r="I127" s="227"/>
      <c r="J127" s="223"/>
      <c r="K127" s="223"/>
      <c r="L127" s="228"/>
      <c r="M127" s="229"/>
      <c r="N127" s="230"/>
      <c r="O127" s="230"/>
      <c r="P127" s="230"/>
      <c r="Q127" s="230"/>
      <c r="R127" s="230"/>
      <c r="S127" s="230"/>
      <c r="T127" s="231"/>
      <c r="AT127" s="232" t="s">
        <v>180</v>
      </c>
      <c r="AU127" s="232" t="s">
        <v>81</v>
      </c>
      <c r="AV127" s="13" t="s">
        <v>81</v>
      </c>
      <c r="AW127" s="13" t="s">
        <v>30</v>
      </c>
      <c r="AX127" s="13" t="s">
        <v>73</v>
      </c>
      <c r="AY127" s="232" t="s">
        <v>172</v>
      </c>
    </row>
    <row r="128" spans="1:65" s="13" customFormat="1">
      <c r="B128" s="222"/>
      <c r="C128" s="223"/>
      <c r="D128" s="224" t="s">
        <v>180</v>
      </c>
      <c r="E128" s="225" t="s">
        <v>1</v>
      </c>
      <c r="F128" s="226" t="s">
        <v>1590</v>
      </c>
      <c r="G128" s="223"/>
      <c r="H128" s="225" t="s">
        <v>1</v>
      </c>
      <c r="I128" s="227"/>
      <c r="J128" s="223"/>
      <c r="K128" s="223"/>
      <c r="L128" s="228"/>
      <c r="M128" s="229"/>
      <c r="N128" s="230"/>
      <c r="O128" s="230"/>
      <c r="P128" s="230"/>
      <c r="Q128" s="230"/>
      <c r="R128" s="230"/>
      <c r="S128" s="230"/>
      <c r="T128" s="231"/>
      <c r="AT128" s="232" t="s">
        <v>180</v>
      </c>
      <c r="AU128" s="232" t="s">
        <v>81</v>
      </c>
      <c r="AV128" s="13" t="s">
        <v>81</v>
      </c>
      <c r="AW128" s="13" t="s">
        <v>30</v>
      </c>
      <c r="AX128" s="13" t="s">
        <v>73</v>
      </c>
      <c r="AY128" s="232" t="s">
        <v>172</v>
      </c>
    </row>
    <row r="129" spans="1:65" s="14" customFormat="1">
      <c r="B129" s="233"/>
      <c r="C129" s="234"/>
      <c r="D129" s="224" t="s">
        <v>180</v>
      </c>
      <c r="E129" s="235" t="s">
        <v>1</v>
      </c>
      <c r="F129" s="236" t="s">
        <v>81</v>
      </c>
      <c r="G129" s="234"/>
      <c r="H129" s="237">
        <v>1</v>
      </c>
      <c r="I129" s="238"/>
      <c r="J129" s="234"/>
      <c r="K129" s="234"/>
      <c r="L129" s="239"/>
      <c r="M129" s="240"/>
      <c r="N129" s="241"/>
      <c r="O129" s="241"/>
      <c r="P129" s="241"/>
      <c r="Q129" s="241"/>
      <c r="R129" s="241"/>
      <c r="S129" s="241"/>
      <c r="T129" s="242"/>
      <c r="AT129" s="243" t="s">
        <v>180</v>
      </c>
      <c r="AU129" s="243" t="s">
        <v>81</v>
      </c>
      <c r="AV129" s="14" t="s">
        <v>83</v>
      </c>
      <c r="AW129" s="14" t="s">
        <v>30</v>
      </c>
      <c r="AX129" s="14" t="s">
        <v>73</v>
      </c>
      <c r="AY129" s="243" t="s">
        <v>172</v>
      </c>
    </row>
    <row r="130" spans="1:65" s="15" customFormat="1">
      <c r="B130" s="244"/>
      <c r="C130" s="245"/>
      <c r="D130" s="224" t="s">
        <v>180</v>
      </c>
      <c r="E130" s="246" t="s">
        <v>1</v>
      </c>
      <c r="F130" s="247" t="s">
        <v>186</v>
      </c>
      <c r="G130" s="245"/>
      <c r="H130" s="248">
        <v>1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AT130" s="254" t="s">
        <v>180</v>
      </c>
      <c r="AU130" s="254" t="s">
        <v>81</v>
      </c>
      <c r="AV130" s="15" t="s">
        <v>179</v>
      </c>
      <c r="AW130" s="15" t="s">
        <v>30</v>
      </c>
      <c r="AX130" s="15" t="s">
        <v>81</v>
      </c>
      <c r="AY130" s="254" t="s">
        <v>172</v>
      </c>
    </row>
    <row r="131" spans="1:65" s="2" customFormat="1" ht="16.5" customHeight="1">
      <c r="A131" s="35"/>
      <c r="B131" s="36"/>
      <c r="C131" s="209" t="s">
        <v>83</v>
      </c>
      <c r="D131" s="209" t="s">
        <v>174</v>
      </c>
      <c r="E131" s="210" t="s">
        <v>1591</v>
      </c>
      <c r="F131" s="211" t="s">
        <v>1592</v>
      </c>
      <c r="G131" s="212" t="s">
        <v>1370</v>
      </c>
      <c r="H131" s="213">
        <v>2</v>
      </c>
      <c r="I131" s="214"/>
      <c r="J131" s="215">
        <f>ROUND(I131*H131,2)</f>
        <v>0</v>
      </c>
      <c r="K131" s="211" t="s">
        <v>1</v>
      </c>
      <c r="L131" s="40"/>
      <c r="M131" s="216" t="s">
        <v>1</v>
      </c>
      <c r="N131" s="217" t="s">
        <v>38</v>
      </c>
      <c r="O131" s="72"/>
      <c r="P131" s="218">
        <f>O131*H131</f>
        <v>0</v>
      </c>
      <c r="Q131" s="218">
        <v>0</v>
      </c>
      <c r="R131" s="218">
        <f>Q131*H131</f>
        <v>0</v>
      </c>
      <c r="S131" s="218">
        <v>0</v>
      </c>
      <c r="T131" s="21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0" t="s">
        <v>179</v>
      </c>
      <c r="AT131" s="220" t="s">
        <v>174</v>
      </c>
      <c r="AU131" s="220" t="s">
        <v>81</v>
      </c>
      <c r="AY131" s="18" t="s">
        <v>172</v>
      </c>
      <c r="BE131" s="221">
        <f>IF(N131="základní",J131,0)</f>
        <v>0</v>
      </c>
      <c r="BF131" s="221">
        <f>IF(N131="snížená",J131,0)</f>
        <v>0</v>
      </c>
      <c r="BG131" s="221">
        <f>IF(N131="zákl. přenesená",J131,0)</f>
        <v>0</v>
      </c>
      <c r="BH131" s="221">
        <f>IF(N131="sníž. přenesená",J131,0)</f>
        <v>0</v>
      </c>
      <c r="BI131" s="221">
        <f>IF(N131="nulová",J131,0)</f>
        <v>0</v>
      </c>
      <c r="BJ131" s="18" t="s">
        <v>81</v>
      </c>
      <c r="BK131" s="221">
        <f>ROUND(I131*H131,2)</f>
        <v>0</v>
      </c>
      <c r="BL131" s="18" t="s">
        <v>179</v>
      </c>
      <c r="BM131" s="220" t="s">
        <v>179</v>
      </c>
    </row>
    <row r="132" spans="1:65" s="13" customFormat="1">
      <c r="B132" s="222"/>
      <c r="C132" s="223"/>
      <c r="D132" s="224" t="s">
        <v>180</v>
      </c>
      <c r="E132" s="225" t="s">
        <v>1</v>
      </c>
      <c r="F132" s="226" t="s">
        <v>1593</v>
      </c>
      <c r="G132" s="223"/>
      <c r="H132" s="225" t="s">
        <v>1</v>
      </c>
      <c r="I132" s="227"/>
      <c r="J132" s="223"/>
      <c r="K132" s="223"/>
      <c r="L132" s="228"/>
      <c r="M132" s="229"/>
      <c r="N132" s="230"/>
      <c r="O132" s="230"/>
      <c r="P132" s="230"/>
      <c r="Q132" s="230"/>
      <c r="R132" s="230"/>
      <c r="S132" s="230"/>
      <c r="T132" s="231"/>
      <c r="AT132" s="232" t="s">
        <v>180</v>
      </c>
      <c r="AU132" s="232" t="s">
        <v>81</v>
      </c>
      <c r="AV132" s="13" t="s">
        <v>81</v>
      </c>
      <c r="AW132" s="13" t="s">
        <v>30</v>
      </c>
      <c r="AX132" s="13" t="s">
        <v>73</v>
      </c>
      <c r="AY132" s="232" t="s">
        <v>172</v>
      </c>
    </row>
    <row r="133" spans="1:65" s="13" customFormat="1">
      <c r="B133" s="222"/>
      <c r="C133" s="223"/>
      <c r="D133" s="224" t="s">
        <v>180</v>
      </c>
      <c r="E133" s="225" t="s">
        <v>1</v>
      </c>
      <c r="F133" s="226" t="s">
        <v>1594</v>
      </c>
      <c r="G133" s="223"/>
      <c r="H133" s="225" t="s">
        <v>1</v>
      </c>
      <c r="I133" s="227"/>
      <c r="J133" s="223"/>
      <c r="K133" s="223"/>
      <c r="L133" s="228"/>
      <c r="M133" s="229"/>
      <c r="N133" s="230"/>
      <c r="O133" s="230"/>
      <c r="P133" s="230"/>
      <c r="Q133" s="230"/>
      <c r="R133" s="230"/>
      <c r="S133" s="230"/>
      <c r="T133" s="231"/>
      <c r="AT133" s="232" t="s">
        <v>180</v>
      </c>
      <c r="AU133" s="232" t="s">
        <v>81</v>
      </c>
      <c r="AV133" s="13" t="s">
        <v>81</v>
      </c>
      <c r="AW133" s="13" t="s">
        <v>30</v>
      </c>
      <c r="AX133" s="13" t="s">
        <v>73</v>
      </c>
      <c r="AY133" s="232" t="s">
        <v>172</v>
      </c>
    </row>
    <row r="134" spans="1:65" s="13" customFormat="1">
      <c r="B134" s="222"/>
      <c r="C134" s="223"/>
      <c r="D134" s="224" t="s">
        <v>180</v>
      </c>
      <c r="E134" s="225" t="s">
        <v>1</v>
      </c>
      <c r="F134" s="226" t="s">
        <v>1595</v>
      </c>
      <c r="G134" s="223"/>
      <c r="H134" s="225" t="s">
        <v>1</v>
      </c>
      <c r="I134" s="227"/>
      <c r="J134" s="223"/>
      <c r="K134" s="223"/>
      <c r="L134" s="228"/>
      <c r="M134" s="229"/>
      <c r="N134" s="230"/>
      <c r="O134" s="230"/>
      <c r="P134" s="230"/>
      <c r="Q134" s="230"/>
      <c r="R134" s="230"/>
      <c r="S134" s="230"/>
      <c r="T134" s="231"/>
      <c r="AT134" s="232" t="s">
        <v>180</v>
      </c>
      <c r="AU134" s="232" t="s">
        <v>81</v>
      </c>
      <c r="AV134" s="13" t="s">
        <v>81</v>
      </c>
      <c r="AW134" s="13" t="s">
        <v>30</v>
      </c>
      <c r="AX134" s="13" t="s">
        <v>73</v>
      </c>
      <c r="AY134" s="232" t="s">
        <v>172</v>
      </c>
    </row>
    <row r="135" spans="1:65" s="13" customFormat="1" ht="22.5">
      <c r="B135" s="222"/>
      <c r="C135" s="223"/>
      <c r="D135" s="224" t="s">
        <v>180</v>
      </c>
      <c r="E135" s="225" t="s">
        <v>1</v>
      </c>
      <c r="F135" s="226" t="s">
        <v>1596</v>
      </c>
      <c r="G135" s="223"/>
      <c r="H135" s="225" t="s">
        <v>1</v>
      </c>
      <c r="I135" s="227"/>
      <c r="J135" s="223"/>
      <c r="K135" s="223"/>
      <c r="L135" s="228"/>
      <c r="M135" s="229"/>
      <c r="N135" s="230"/>
      <c r="O135" s="230"/>
      <c r="P135" s="230"/>
      <c r="Q135" s="230"/>
      <c r="R135" s="230"/>
      <c r="S135" s="230"/>
      <c r="T135" s="231"/>
      <c r="AT135" s="232" t="s">
        <v>180</v>
      </c>
      <c r="AU135" s="232" t="s">
        <v>81</v>
      </c>
      <c r="AV135" s="13" t="s">
        <v>81</v>
      </c>
      <c r="AW135" s="13" t="s">
        <v>30</v>
      </c>
      <c r="AX135" s="13" t="s">
        <v>73</v>
      </c>
      <c r="AY135" s="232" t="s">
        <v>172</v>
      </c>
    </row>
    <row r="136" spans="1:65" s="13" customFormat="1">
      <c r="B136" s="222"/>
      <c r="C136" s="223"/>
      <c r="D136" s="224" t="s">
        <v>180</v>
      </c>
      <c r="E136" s="225" t="s">
        <v>1</v>
      </c>
      <c r="F136" s="226" t="s">
        <v>1597</v>
      </c>
      <c r="G136" s="223"/>
      <c r="H136" s="225" t="s">
        <v>1</v>
      </c>
      <c r="I136" s="227"/>
      <c r="J136" s="223"/>
      <c r="K136" s="223"/>
      <c r="L136" s="228"/>
      <c r="M136" s="229"/>
      <c r="N136" s="230"/>
      <c r="O136" s="230"/>
      <c r="P136" s="230"/>
      <c r="Q136" s="230"/>
      <c r="R136" s="230"/>
      <c r="S136" s="230"/>
      <c r="T136" s="231"/>
      <c r="AT136" s="232" t="s">
        <v>180</v>
      </c>
      <c r="AU136" s="232" t="s">
        <v>81</v>
      </c>
      <c r="AV136" s="13" t="s">
        <v>81</v>
      </c>
      <c r="AW136" s="13" t="s">
        <v>30</v>
      </c>
      <c r="AX136" s="13" t="s">
        <v>73</v>
      </c>
      <c r="AY136" s="232" t="s">
        <v>172</v>
      </c>
    </row>
    <row r="137" spans="1:65" s="14" customFormat="1">
      <c r="B137" s="233"/>
      <c r="C137" s="234"/>
      <c r="D137" s="224" t="s">
        <v>180</v>
      </c>
      <c r="E137" s="235" t="s">
        <v>1</v>
      </c>
      <c r="F137" s="236" t="s">
        <v>83</v>
      </c>
      <c r="G137" s="234"/>
      <c r="H137" s="237">
        <v>2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AT137" s="243" t="s">
        <v>180</v>
      </c>
      <c r="AU137" s="243" t="s">
        <v>81</v>
      </c>
      <c r="AV137" s="14" t="s">
        <v>83</v>
      </c>
      <c r="AW137" s="14" t="s">
        <v>30</v>
      </c>
      <c r="AX137" s="14" t="s">
        <v>73</v>
      </c>
      <c r="AY137" s="243" t="s">
        <v>172</v>
      </c>
    </row>
    <row r="138" spans="1:65" s="15" customFormat="1">
      <c r="B138" s="244"/>
      <c r="C138" s="245"/>
      <c r="D138" s="224" t="s">
        <v>180</v>
      </c>
      <c r="E138" s="246" t="s">
        <v>1</v>
      </c>
      <c r="F138" s="247" t="s">
        <v>186</v>
      </c>
      <c r="G138" s="245"/>
      <c r="H138" s="248">
        <v>2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AT138" s="254" t="s">
        <v>180</v>
      </c>
      <c r="AU138" s="254" t="s">
        <v>81</v>
      </c>
      <c r="AV138" s="15" t="s">
        <v>179</v>
      </c>
      <c r="AW138" s="15" t="s">
        <v>30</v>
      </c>
      <c r="AX138" s="15" t="s">
        <v>81</v>
      </c>
      <c r="AY138" s="254" t="s">
        <v>172</v>
      </c>
    </row>
    <row r="139" spans="1:65" s="2" customFormat="1" ht="16.5" customHeight="1">
      <c r="A139" s="35"/>
      <c r="B139" s="36"/>
      <c r="C139" s="209" t="s">
        <v>192</v>
      </c>
      <c r="D139" s="209" t="s">
        <v>174</v>
      </c>
      <c r="E139" s="210" t="s">
        <v>1373</v>
      </c>
      <c r="F139" s="211" t="s">
        <v>1598</v>
      </c>
      <c r="G139" s="212" t="s">
        <v>195</v>
      </c>
      <c r="H139" s="213">
        <v>41</v>
      </c>
      <c r="I139" s="214"/>
      <c r="J139" s="215">
        <f>ROUND(I139*H139,2)</f>
        <v>0</v>
      </c>
      <c r="K139" s="211" t="s">
        <v>1</v>
      </c>
      <c r="L139" s="40"/>
      <c r="M139" s="216" t="s">
        <v>1</v>
      </c>
      <c r="N139" s="217" t="s">
        <v>38</v>
      </c>
      <c r="O139" s="72"/>
      <c r="P139" s="218">
        <f>O139*H139</f>
        <v>0</v>
      </c>
      <c r="Q139" s="218">
        <v>0</v>
      </c>
      <c r="R139" s="218">
        <f>Q139*H139</f>
        <v>0</v>
      </c>
      <c r="S139" s="218">
        <v>0</v>
      </c>
      <c r="T139" s="21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0" t="s">
        <v>179</v>
      </c>
      <c r="AT139" s="220" t="s">
        <v>174</v>
      </c>
      <c r="AU139" s="220" t="s">
        <v>81</v>
      </c>
      <c r="AY139" s="18" t="s">
        <v>172</v>
      </c>
      <c r="BE139" s="221">
        <f>IF(N139="základní",J139,0)</f>
        <v>0</v>
      </c>
      <c r="BF139" s="221">
        <f>IF(N139="snížená",J139,0)</f>
        <v>0</v>
      </c>
      <c r="BG139" s="221">
        <f>IF(N139="zákl. přenesená",J139,0)</f>
        <v>0</v>
      </c>
      <c r="BH139" s="221">
        <f>IF(N139="sníž. přenesená",J139,0)</f>
        <v>0</v>
      </c>
      <c r="BI139" s="221">
        <f>IF(N139="nulová",J139,0)</f>
        <v>0</v>
      </c>
      <c r="BJ139" s="18" t="s">
        <v>81</v>
      </c>
      <c r="BK139" s="221">
        <f>ROUND(I139*H139,2)</f>
        <v>0</v>
      </c>
      <c r="BL139" s="18" t="s">
        <v>179</v>
      </c>
      <c r="BM139" s="220" t="s">
        <v>199</v>
      </c>
    </row>
    <row r="140" spans="1:65" s="13" customFormat="1">
      <c r="B140" s="222"/>
      <c r="C140" s="223"/>
      <c r="D140" s="224" t="s">
        <v>180</v>
      </c>
      <c r="E140" s="225" t="s">
        <v>1</v>
      </c>
      <c r="F140" s="226" t="s">
        <v>1599</v>
      </c>
      <c r="G140" s="223"/>
      <c r="H140" s="225" t="s">
        <v>1</v>
      </c>
      <c r="I140" s="227"/>
      <c r="J140" s="223"/>
      <c r="K140" s="223"/>
      <c r="L140" s="228"/>
      <c r="M140" s="229"/>
      <c r="N140" s="230"/>
      <c r="O140" s="230"/>
      <c r="P140" s="230"/>
      <c r="Q140" s="230"/>
      <c r="R140" s="230"/>
      <c r="S140" s="230"/>
      <c r="T140" s="231"/>
      <c r="AT140" s="232" t="s">
        <v>180</v>
      </c>
      <c r="AU140" s="232" t="s">
        <v>81</v>
      </c>
      <c r="AV140" s="13" t="s">
        <v>81</v>
      </c>
      <c r="AW140" s="13" t="s">
        <v>30</v>
      </c>
      <c r="AX140" s="13" t="s">
        <v>73</v>
      </c>
      <c r="AY140" s="232" t="s">
        <v>172</v>
      </c>
    </row>
    <row r="141" spans="1:65" s="13" customFormat="1" ht="33.75">
      <c r="B141" s="222"/>
      <c r="C141" s="223"/>
      <c r="D141" s="224" t="s">
        <v>180</v>
      </c>
      <c r="E141" s="225" t="s">
        <v>1</v>
      </c>
      <c r="F141" s="226" t="s">
        <v>1600</v>
      </c>
      <c r="G141" s="223"/>
      <c r="H141" s="225" t="s">
        <v>1</v>
      </c>
      <c r="I141" s="227"/>
      <c r="J141" s="223"/>
      <c r="K141" s="223"/>
      <c r="L141" s="228"/>
      <c r="M141" s="229"/>
      <c r="N141" s="230"/>
      <c r="O141" s="230"/>
      <c r="P141" s="230"/>
      <c r="Q141" s="230"/>
      <c r="R141" s="230"/>
      <c r="S141" s="230"/>
      <c r="T141" s="231"/>
      <c r="AT141" s="232" t="s">
        <v>180</v>
      </c>
      <c r="AU141" s="232" t="s">
        <v>81</v>
      </c>
      <c r="AV141" s="13" t="s">
        <v>81</v>
      </c>
      <c r="AW141" s="13" t="s">
        <v>30</v>
      </c>
      <c r="AX141" s="13" t="s">
        <v>73</v>
      </c>
      <c r="AY141" s="232" t="s">
        <v>172</v>
      </c>
    </row>
    <row r="142" spans="1:65" s="14" customFormat="1">
      <c r="B142" s="233"/>
      <c r="C142" s="234"/>
      <c r="D142" s="224" t="s">
        <v>180</v>
      </c>
      <c r="E142" s="235" t="s">
        <v>1</v>
      </c>
      <c r="F142" s="236" t="s">
        <v>373</v>
      </c>
      <c r="G142" s="234"/>
      <c r="H142" s="237">
        <v>41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AT142" s="243" t="s">
        <v>180</v>
      </c>
      <c r="AU142" s="243" t="s">
        <v>81</v>
      </c>
      <c r="AV142" s="14" t="s">
        <v>83</v>
      </c>
      <c r="AW142" s="14" t="s">
        <v>30</v>
      </c>
      <c r="AX142" s="14" t="s">
        <v>73</v>
      </c>
      <c r="AY142" s="243" t="s">
        <v>172</v>
      </c>
    </row>
    <row r="143" spans="1:65" s="15" customFormat="1">
      <c r="B143" s="244"/>
      <c r="C143" s="245"/>
      <c r="D143" s="224" t="s">
        <v>180</v>
      </c>
      <c r="E143" s="246" t="s">
        <v>1</v>
      </c>
      <c r="F143" s="247" t="s">
        <v>186</v>
      </c>
      <c r="G143" s="245"/>
      <c r="H143" s="248">
        <v>41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AT143" s="254" t="s">
        <v>180</v>
      </c>
      <c r="AU143" s="254" t="s">
        <v>81</v>
      </c>
      <c r="AV143" s="15" t="s">
        <v>179</v>
      </c>
      <c r="AW143" s="15" t="s">
        <v>30</v>
      </c>
      <c r="AX143" s="15" t="s">
        <v>81</v>
      </c>
      <c r="AY143" s="254" t="s">
        <v>172</v>
      </c>
    </row>
    <row r="144" spans="1:65" s="2" customFormat="1" ht="16.5" customHeight="1">
      <c r="A144" s="35"/>
      <c r="B144" s="36"/>
      <c r="C144" s="209" t="s">
        <v>179</v>
      </c>
      <c r="D144" s="209" t="s">
        <v>174</v>
      </c>
      <c r="E144" s="210" t="s">
        <v>1375</v>
      </c>
      <c r="F144" s="211" t="s">
        <v>1598</v>
      </c>
      <c r="G144" s="212" t="s">
        <v>195</v>
      </c>
      <c r="H144" s="213">
        <v>41</v>
      </c>
      <c r="I144" s="214"/>
      <c r="J144" s="215">
        <f>ROUND(I144*H144,2)</f>
        <v>0</v>
      </c>
      <c r="K144" s="211" t="s">
        <v>1</v>
      </c>
      <c r="L144" s="40"/>
      <c r="M144" s="216" t="s">
        <v>1</v>
      </c>
      <c r="N144" s="217" t="s">
        <v>38</v>
      </c>
      <c r="O144" s="72"/>
      <c r="P144" s="218">
        <f>O144*H144</f>
        <v>0</v>
      </c>
      <c r="Q144" s="218">
        <v>0</v>
      </c>
      <c r="R144" s="218">
        <f>Q144*H144</f>
        <v>0</v>
      </c>
      <c r="S144" s="218">
        <v>0</v>
      </c>
      <c r="T144" s="21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0" t="s">
        <v>179</v>
      </c>
      <c r="AT144" s="220" t="s">
        <v>174</v>
      </c>
      <c r="AU144" s="220" t="s">
        <v>81</v>
      </c>
      <c r="AY144" s="18" t="s">
        <v>172</v>
      </c>
      <c r="BE144" s="221">
        <f>IF(N144="základní",J144,0)</f>
        <v>0</v>
      </c>
      <c r="BF144" s="221">
        <f>IF(N144="snížená",J144,0)</f>
        <v>0</v>
      </c>
      <c r="BG144" s="221">
        <f>IF(N144="zákl. přenesená",J144,0)</f>
        <v>0</v>
      </c>
      <c r="BH144" s="221">
        <f>IF(N144="sníž. přenesená",J144,0)</f>
        <v>0</v>
      </c>
      <c r="BI144" s="221">
        <f>IF(N144="nulová",J144,0)</f>
        <v>0</v>
      </c>
      <c r="BJ144" s="18" t="s">
        <v>81</v>
      </c>
      <c r="BK144" s="221">
        <f>ROUND(I144*H144,2)</f>
        <v>0</v>
      </c>
      <c r="BL144" s="18" t="s">
        <v>179</v>
      </c>
      <c r="BM144" s="220" t="s">
        <v>205</v>
      </c>
    </row>
    <row r="145" spans="1:65" s="13" customFormat="1">
      <c r="B145" s="222"/>
      <c r="C145" s="223"/>
      <c r="D145" s="224" t="s">
        <v>180</v>
      </c>
      <c r="E145" s="225" t="s">
        <v>1</v>
      </c>
      <c r="F145" s="226" t="s">
        <v>1601</v>
      </c>
      <c r="G145" s="223"/>
      <c r="H145" s="225" t="s">
        <v>1</v>
      </c>
      <c r="I145" s="227"/>
      <c r="J145" s="223"/>
      <c r="K145" s="223"/>
      <c r="L145" s="228"/>
      <c r="M145" s="229"/>
      <c r="N145" s="230"/>
      <c r="O145" s="230"/>
      <c r="P145" s="230"/>
      <c r="Q145" s="230"/>
      <c r="R145" s="230"/>
      <c r="S145" s="230"/>
      <c r="T145" s="231"/>
      <c r="AT145" s="232" t="s">
        <v>180</v>
      </c>
      <c r="AU145" s="232" t="s">
        <v>81</v>
      </c>
      <c r="AV145" s="13" t="s">
        <v>81</v>
      </c>
      <c r="AW145" s="13" t="s">
        <v>30</v>
      </c>
      <c r="AX145" s="13" t="s">
        <v>73</v>
      </c>
      <c r="AY145" s="232" t="s">
        <v>172</v>
      </c>
    </row>
    <row r="146" spans="1:65" s="13" customFormat="1" ht="33.75">
      <c r="B146" s="222"/>
      <c r="C146" s="223"/>
      <c r="D146" s="224" t="s">
        <v>180</v>
      </c>
      <c r="E146" s="225" t="s">
        <v>1</v>
      </c>
      <c r="F146" s="226" t="s">
        <v>1600</v>
      </c>
      <c r="G146" s="223"/>
      <c r="H146" s="225" t="s">
        <v>1</v>
      </c>
      <c r="I146" s="227"/>
      <c r="J146" s="223"/>
      <c r="K146" s="223"/>
      <c r="L146" s="228"/>
      <c r="M146" s="229"/>
      <c r="N146" s="230"/>
      <c r="O146" s="230"/>
      <c r="P146" s="230"/>
      <c r="Q146" s="230"/>
      <c r="R146" s="230"/>
      <c r="S146" s="230"/>
      <c r="T146" s="231"/>
      <c r="AT146" s="232" t="s">
        <v>180</v>
      </c>
      <c r="AU146" s="232" t="s">
        <v>81</v>
      </c>
      <c r="AV146" s="13" t="s">
        <v>81</v>
      </c>
      <c r="AW146" s="13" t="s">
        <v>30</v>
      </c>
      <c r="AX146" s="13" t="s">
        <v>73</v>
      </c>
      <c r="AY146" s="232" t="s">
        <v>172</v>
      </c>
    </row>
    <row r="147" spans="1:65" s="14" customFormat="1">
      <c r="B147" s="233"/>
      <c r="C147" s="234"/>
      <c r="D147" s="224" t="s">
        <v>180</v>
      </c>
      <c r="E147" s="235" t="s">
        <v>1</v>
      </c>
      <c r="F147" s="236" t="s">
        <v>373</v>
      </c>
      <c r="G147" s="234"/>
      <c r="H147" s="237">
        <v>41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AT147" s="243" t="s">
        <v>180</v>
      </c>
      <c r="AU147" s="243" t="s">
        <v>81</v>
      </c>
      <c r="AV147" s="14" t="s">
        <v>83</v>
      </c>
      <c r="AW147" s="14" t="s">
        <v>30</v>
      </c>
      <c r="AX147" s="14" t="s">
        <v>73</v>
      </c>
      <c r="AY147" s="243" t="s">
        <v>172</v>
      </c>
    </row>
    <row r="148" spans="1:65" s="15" customFormat="1">
      <c r="B148" s="244"/>
      <c r="C148" s="245"/>
      <c r="D148" s="224" t="s">
        <v>180</v>
      </c>
      <c r="E148" s="246" t="s">
        <v>1</v>
      </c>
      <c r="F148" s="247" t="s">
        <v>186</v>
      </c>
      <c r="G148" s="245"/>
      <c r="H148" s="248">
        <v>41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AT148" s="254" t="s">
        <v>180</v>
      </c>
      <c r="AU148" s="254" t="s">
        <v>81</v>
      </c>
      <c r="AV148" s="15" t="s">
        <v>179</v>
      </c>
      <c r="AW148" s="15" t="s">
        <v>30</v>
      </c>
      <c r="AX148" s="15" t="s">
        <v>81</v>
      </c>
      <c r="AY148" s="254" t="s">
        <v>172</v>
      </c>
    </row>
    <row r="149" spans="1:65" s="2" customFormat="1" ht="21.75" customHeight="1">
      <c r="A149" s="35"/>
      <c r="B149" s="36"/>
      <c r="C149" s="209" t="s">
        <v>202</v>
      </c>
      <c r="D149" s="209" t="s">
        <v>174</v>
      </c>
      <c r="E149" s="210" t="s">
        <v>1377</v>
      </c>
      <c r="F149" s="211" t="s">
        <v>1602</v>
      </c>
      <c r="G149" s="212" t="s">
        <v>887</v>
      </c>
      <c r="H149" s="213">
        <v>2</v>
      </c>
      <c r="I149" s="214"/>
      <c r="J149" s="215">
        <f>ROUND(I149*H149,2)</f>
        <v>0</v>
      </c>
      <c r="K149" s="211" t="s">
        <v>1</v>
      </c>
      <c r="L149" s="40"/>
      <c r="M149" s="216" t="s">
        <v>1</v>
      </c>
      <c r="N149" s="217" t="s">
        <v>38</v>
      </c>
      <c r="O149" s="72"/>
      <c r="P149" s="218">
        <f>O149*H149</f>
        <v>0</v>
      </c>
      <c r="Q149" s="218">
        <v>0</v>
      </c>
      <c r="R149" s="218">
        <f>Q149*H149</f>
        <v>0</v>
      </c>
      <c r="S149" s="218">
        <v>0</v>
      </c>
      <c r="T149" s="219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0" t="s">
        <v>179</v>
      </c>
      <c r="AT149" s="220" t="s">
        <v>174</v>
      </c>
      <c r="AU149" s="220" t="s">
        <v>81</v>
      </c>
      <c r="AY149" s="18" t="s">
        <v>172</v>
      </c>
      <c r="BE149" s="221">
        <f>IF(N149="základní",J149,0)</f>
        <v>0</v>
      </c>
      <c r="BF149" s="221">
        <f>IF(N149="snížená",J149,0)</f>
        <v>0</v>
      </c>
      <c r="BG149" s="221">
        <f>IF(N149="zákl. přenesená",J149,0)</f>
        <v>0</v>
      </c>
      <c r="BH149" s="221">
        <f>IF(N149="sníž. přenesená",J149,0)</f>
        <v>0</v>
      </c>
      <c r="BI149" s="221">
        <f>IF(N149="nulová",J149,0)</f>
        <v>0</v>
      </c>
      <c r="BJ149" s="18" t="s">
        <v>81</v>
      </c>
      <c r="BK149" s="221">
        <f>ROUND(I149*H149,2)</f>
        <v>0</v>
      </c>
      <c r="BL149" s="18" t="s">
        <v>179</v>
      </c>
      <c r="BM149" s="220" t="s">
        <v>208</v>
      </c>
    </row>
    <row r="150" spans="1:65" s="2" customFormat="1" ht="16.5" customHeight="1">
      <c r="A150" s="35"/>
      <c r="B150" s="36"/>
      <c r="C150" s="209" t="s">
        <v>199</v>
      </c>
      <c r="D150" s="209" t="s">
        <v>174</v>
      </c>
      <c r="E150" s="210" t="s">
        <v>1379</v>
      </c>
      <c r="F150" s="211" t="s">
        <v>1603</v>
      </c>
      <c r="G150" s="212" t="s">
        <v>195</v>
      </c>
      <c r="H150" s="213">
        <v>41</v>
      </c>
      <c r="I150" s="214"/>
      <c r="J150" s="215">
        <f>ROUND(I150*H150,2)</f>
        <v>0</v>
      </c>
      <c r="K150" s="211" t="s">
        <v>1</v>
      </c>
      <c r="L150" s="40"/>
      <c r="M150" s="216" t="s">
        <v>1</v>
      </c>
      <c r="N150" s="217" t="s">
        <v>38</v>
      </c>
      <c r="O150" s="72"/>
      <c r="P150" s="218">
        <f>O150*H150</f>
        <v>0</v>
      </c>
      <c r="Q150" s="218">
        <v>0</v>
      </c>
      <c r="R150" s="218">
        <f>Q150*H150</f>
        <v>0</v>
      </c>
      <c r="S150" s="218">
        <v>0</v>
      </c>
      <c r="T150" s="219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0" t="s">
        <v>179</v>
      </c>
      <c r="AT150" s="220" t="s">
        <v>174</v>
      </c>
      <c r="AU150" s="220" t="s">
        <v>81</v>
      </c>
      <c r="AY150" s="18" t="s">
        <v>172</v>
      </c>
      <c r="BE150" s="221">
        <f>IF(N150="základní",J150,0)</f>
        <v>0</v>
      </c>
      <c r="BF150" s="221">
        <f>IF(N150="snížená",J150,0)</f>
        <v>0</v>
      </c>
      <c r="BG150" s="221">
        <f>IF(N150="zákl. přenesená",J150,0)</f>
        <v>0</v>
      </c>
      <c r="BH150" s="221">
        <f>IF(N150="sníž. přenesená",J150,0)</f>
        <v>0</v>
      </c>
      <c r="BI150" s="221">
        <f>IF(N150="nulová",J150,0)</f>
        <v>0</v>
      </c>
      <c r="BJ150" s="18" t="s">
        <v>81</v>
      </c>
      <c r="BK150" s="221">
        <f>ROUND(I150*H150,2)</f>
        <v>0</v>
      </c>
      <c r="BL150" s="18" t="s">
        <v>179</v>
      </c>
      <c r="BM150" s="220" t="s">
        <v>212</v>
      </c>
    </row>
    <row r="151" spans="1:65" s="2" customFormat="1" ht="16.5" customHeight="1">
      <c r="A151" s="35"/>
      <c r="B151" s="36"/>
      <c r="C151" s="209" t="s">
        <v>209</v>
      </c>
      <c r="D151" s="209" t="s">
        <v>174</v>
      </c>
      <c r="E151" s="210" t="s">
        <v>1381</v>
      </c>
      <c r="F151" s="211" t="s">
        <v>1604</v>
      </c>
      <c r="G151" s="212" t="s">
        <v>1370</v>
      </c>
      <c r="H151" s="213">
        <v>2</v>
      </c>
      <c r="I151" s="214"/>
      <c r="J151" s="215">
        <f>ROUND(I151*H151,2)</f>
        <v>0</v>
      </c>
      <c r="K151" s="211" t="s">
        <v>1</v>
      </c>
      <c r="L151" s="40"/>
      <c r="M151" s="216" t="s">
        <v>1</v>
      </c>
      <c r="N151" s="217" t="s">
        <v>38</v>
      </c>
      <c r="O151" s="72"/>
      <c r="P151" s="218">
        <f>O151*H151</f>
        <v>0</v>
      </c>
      <c r="Q151" s="218">
        <v>0</v>
      </c>
      <c r="R151" s="218">
        <f>Q151*H151</f>
        <v>0</v>
      </c>
      <c r="S151" s="218">
        <v>0</v>
      </c>
      <c r="T151" s="219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0" t="s">
        <v>179</v>
      </c>
      <c r="AT151" s="220" t="s">
        <v>174</v>
      </c>
      <c r="AU151" s="220" t="s">
        <v>81</v>
      </c>
      <c r="AY151" s="18" t="s">
        <v>172</v>
      </c>
      <c r="BE151" s="221">
        <f>IF(N151="základní",J151,0)</f>
        <v>0</v>
      </c>
      <c r="BF151" s="221">
        <f>IF(N151="snížená",J151,0)</f>
        <v>0</v>
      </c>
      <c r="BG151" s="221">
        <f>IF(N151="zákl. přenesená",J151,0)</f>
        <v>0</v>
      </c>
      <c r="BH151" s="221">
        <f>IF(N151="sníž. přenesená",J151,0)</f>
        <v>0</v>
      </c>
      <c r="BI151" s="221">
        <f>IF(N151="nulová",J151,0)</f>
        <v>0</v>
      </c>
      <c r="BJ151" s="18" t="s">
        <v>81</v>
      </c>
      <c r="BK151" s="221">
        <f>ROUND(I151*H151,2)</f>
        <v>0</v>
      </c>
      <c r="BL151" s="18" t="s">
        <v>179</v>
      </c>
      <c r="BM151" s="220" t="s">
        <v>215</v>
      </c>
    </row>
    <row r="152" spans="1:65" s="2" customFormat="1" ht="16.5" customHeight="1">
      <c r="A152" s="35"/>
      <c r="B152" s="36"/>
      <c r="C152" s="209" t="s">
        <v>205</v>
      </c>
      <c r="D152" s="209" t="s">
        <v>174</v>
      </c>
      <c r="E152" s="210" t="s">
        <v>1383</v>
      </c>
      <c r="F152" s="211" t="s">
        <v>1605</v>
      </c>
      <c r="G152" s="212" t="s">
        <v>1370</v>
      </c>
      <c r="H152" s="213">
        <v>4</v>
      </c>
      <c r="I152" s="214"/>
      <c r="J152" s="215">
        <f>ROUND(I152*H152,2)</f>
        <v>0</v>
      </c>
      <c r="K152" s="211" t="s">
        <v>1</v>
      </c>
      <c r="L152" s="40"/>
      <c r="M152" s="216" t="s">
        <v>1</v>
      </c>
      <c r="N152" s="217" t="s">
        <v>38</v>
      </c>
      <c r="O152" s="72"/>
      <c r="P152" s="218">
        <f>O152*H152</f>
        <v>0</v>
      </c>
      <c r="Q152" s="218">
        <v>0</v>
      </c>
      <c r="R152" s="218">
        <f>Q152*H152</f>
        <v>0</v>
      </c>
      <c r="S152" s="218">
        <v>0</v>
      </c>
      <c r="T152" s="219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0" t="s">
        <v>179</v>
      </c>
      <c r="AT152" s="220" t="s">
        <v>174</v>
      </c>
      <c r="AU152" s="220" t="s">
        <v>81</v>
      </c>
      <c r="AY152" s="18" t="s">
        <v>172</v>
      </c>
      <c r="BE152" s="221">
        <f>IF(N152="základní",J152,0)</f>
        <v>0</v>
      </c>
      <c r="BF152" s="221">
        <f>IF(N152="snížená",J152,0)</f>
        <v>0</v>
      </c>
      <c r="BG152" s="221">
        <f>IF(N152="zákl. přenesená",J152,0)</f>
        <v>0</v>
      </c>
      <c r="BH152" s="221">
        <f>IF(N152="sníž. přenesená",J152,0)</f>
        <v>0</v>
      </c>
      <c r="BI152" s="221">
        <f>IF(N152="nulová",J152,0)</f>
        <v>0</v>
      </c>
      <c r="BJ152" s="18" t="s">
        <v>81</v>
      </c>
      <c r="BK152" s="221">
        <f>ROUND(I152*H152,2)</f>
        <v>0</v>
      </c>
      <c r="BL152" s="18" t="s">
        <v>179</v>
      </c>
      <c r="BM152" s="220" t="s">
        <v>223</v>
      </c>
    </row>
    <row r="153" spans="1:65" s="13" customFormat="1" ht="33.75">
      <c r="B153" s="222"/>
      <c r="C153" s="223"/>
      <c r="D153" s="224" t="s">
        <v>180</v>
      </c>
      <c r="E153" s="225" t="s">
        <v>1</v>
      </c>
      <c r="F153" s="226" t="s">
        <v>1606</v>
      </c>
      <c r="G153" s="223"/>
      <c r="H153" s="225" t="s">
        <v>1</v>
      </c>
      <c r="I153" s="227"/>
      <c r="J153" s="223"/>
      <c r="K153" s="223"/>
      <c r="L153" s="228"/>
      <c r="M153" s="229"/>
      <c r="N153" s="230"/>
      <c r="O153" s="230"/>
      <c r="P153" s="230"/>
      <c r="Q153" s="230"/>
      <c r="R153" s="230"/>
      <c r="S153" s="230"/>
      <c r="T153" s="231"/>
      <c r="AT153" s="232" t="s">
        <v>180</v>
      </c>
      <c r="AU153" s="232" t="s">
        <v>81</v>
      </c>
      <c r="AV153" s="13" t="s">
        <v>81</v>
      </c>
      <c r="AW153" s="13" t="s">
        <v>30</v>
      </c>
      <c r="AX153" s="13" t="s">
        <v>73</v>
      </c>
      <c r="AY153" s="232" t="s">
        <v>172</v>
      </c>
    </row>
    <row r="154" spans="1:65" s="13" customFormat="1">
      <c r="B154" s="222"/>
      <c r="C154" s="223"/>
      <c r="D154" s="224" t="s">
        <v>180</v>
      </c>
      <c r="E154" s="225" t="s">
        <v>1</v>
      </c>
      <c r="F154" s="226" t="s">
        <v>1607</v>
      </c>
      <c r="G154" s="223"/>
      <c r="H154" s="225" t="s">
        <v>1</v>
      </c>
      <c r="I154" s="227"/>
      <c r="J154" s="223"/>
      <c r="K154" s="223"/>
      <c r="L154" s="228"/>
      <c r="M154" s="229"/>
      <c r="N154" s="230"/>
      <c r="O154" s="230"/>
      <c r="P154" s="230"/>
      <c r="Q154" s="230"/>
      <c r="R154" s="230"/>
      <c r="S154" s="230"/>
      <c r="T154" s="231"/>
      <c r="AT154" s="232" t="s">
        <v>180</v>
      </c>
      <c r="AU154" s="232" t="s">
        <v>81</v>
      </c>
      <c r="AV154" s="13" t="s">
        <v>81</v>
      </c>
      <c r="AW154" s="13" t="s">
        <v>30</v>
      </c>
      <c r="AX154" s="13" t="s">
        <v>73</v>
      </c>
      <c r="AY154" s="232" t="s">
        <v>172</v>
      </c>
    </row>
    <row r="155" spans="1:65" s="13" customFormat="1">
      <c r="B155" s="222"/>
      <c r="C155" s="223"/>
      <c r="D155" s="224" t="s">
        <v>180</v>
      </c>
      <c r="E155" s="225" t="s">
        <v>1</v>
      </c>
      <c r="F155" s="226" t="s">
        <v>1608</v>
      </c>
      <c r="G155" s="223"/>
      <c r="H155" s="225" t="s">
        <v>1</v>
      </c>
      <c r="I155" s="227"/>
      <c r="J155" s="223"/>
      <c r="K155" s="223"/>
      <c r="L155" s="228"/>
      <c r="M155" s="229"/>
      <c r="N155" s="230"/>
      <c r="O155" s="230"/>
      <c r="P155" s="230"/>
      <c r="Q155" s="230"/>
      <c r="R155" s="230"/>
      <c r="S155" s="230"/>
      <c r="T155" s="231"/>
      <c r="AT155" s="232" t="s">
        <v>180</v>
      </c>
      <c r="AU155" s="232" t="s">
        <v>81</v>
      </c>
      <c r="AV155" s="13" t="s">
        <v>81</v>
      </c>
      <c r="AW155" s="13" t="s">
        <v>30</v>
      </c>
      <c r="AX155" s="13" t="s">
        <v>73</v>
      </c>
      <c r="AY155" s="232" t="s">
        <v>172</v>
      </c>
    </row>
    <row r="156" spans="1:65" s="13" customFormat="1">
      <c r="B156" s="222"/>
      <c r="C156" s="223"/>
      <c r="D156" s="224" t="s">
        <v>180</v>
      </c>
      <c r="E156" s="225" t="s">
        <v>1</v>
      </c>
      <c r="F156" s="226" t="s">
        <v>1609</v>
      </c>
      <c r="G156" s="223"/>
      <c r="H156" s="225" t="s">
        <v>1</v>
      </c>
      <c r="I156" s="227"/>
      <c r="J156" s="223"/>
      <c r="K156" s="223"/>
      <c r="L156" s="228"/>
      <c r="M156" s="229"/>
      <c r="N156" s="230"/>
      <c r="O156" s="230"/>
      <c r="P156" s="230"/>
      <c r="Q156" s="230"/>
      <c r="R156" s="230"/>
      <c r="S156" s="230"/>
      <c r="T156" s="231"/>
      <c r="AT156" s="232" t="s">
        <v>180</v>
      </c>
      <c r="AU156" s="232" t="s">
        <v>81</v>
      </c>
      <c r="AV156" s="13" t="s">
        <v>81</v>
      </c>
      <c r="AW156" s="13" t="s">
        <v>30</v>
      </c>
      <c r="AX156" s="13" t="s">
        <v>73</v>
      </c>
      <c r="AY156" s="232" t="s">
        <v>172</v>
      </c>
    </row>
    <row r="157" spans="1:65" s="13" customFormat="1">
      <c r="B157" s="222"/>
      <c r="C157" s="223"/>
      <c r="D157" s="224" t="s">
        <v>180</v>
      </c>
      <c r="E157" s="225" t="s">
        <v>1</v>
      </c>
      <c r="F157" s="226" t="s">
        <v>1610</v>
      </c>
      <c r="G157" s="223"/>
      <c r="H157" s="225" t="s">
        <v>1</v>
      </c>
      <c r="I157" s="227"/>
      <c r="J157" s="223"/>
      <c r="K157" s="223"/>
      <c r="L157" s="228"/>
      <c r="M157" s="229"/>
      <c r="N157" s="230"/>
      <c r="O157" s="230"/>
      <c r="P157" s="230"/>
      <c r="Q157" s="230"/>
      <c r="R157" s="230"/>
      <c r="S157" s="230"/>
      <c r="T157" s="231"/>
      <c r="AT157" s="232" t="s">
        <v>180</v>
      </c>
      <c r="AU157" s="232" t="s">
        <v>81</v>
      </c>
      <c r="AV157" s="13" t="s">
        <v>81</v>
      </c>
      <c r="AW157" s="13" t="s">
        <v>30</v>
      </c>
      <c r="AX157" s="13" t="s">
        <v>73</v>
      </c>
      <c r="AY157" s="232" t="s">
        <v>172</v>
      </c>
    </row>
    <row r="158" spans="1:65" s="14" customFormat="1">
      <c r="B158" s="233"/>
      <c r="C158" s="234"/>
      <c r="D158" s="224" t="s">
        <v>180</v>
      </c>
      <c r="E158" s="235" t="s">
        <v>1</v>
      </c>
      <c r="F158" s="236" t="s">
        <v>179</v>
      </c>
      <c r="G158" s="234"/>
      <c r="H158" s="237">
        <v>4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AT158" s="243" t="s">
        <v>180</v>
      </c>
      <c r="AU158" s="243" t="s">
        <v>81</v>
      </c>
      <c r="AV158" s="14" t="s">
        <v>83</v>
      </c>
      <c r="AW158" s="14" t="s">
        <v>30</v>
      </c>
      <c r="AX158" s="14" t="s">
        <v>73</v>
      </c>
      <c r="AY158" s="243" t="s">
        <v>172</v>
      </c>
    </row>
    <row r="159" spans="1:65" s="15" customFormat="1">
      <c r="B159" s="244"/>
      <c r="C159" s="245"/>
      <c r="D159" s="224" t="s">
        <v>180</v>
      </c>
      <c r="E159" s="246" t="s">
        <v>1</v>
      </c>
      <c r="F159" s="247" t="s">
        <v>186</v>
      </c>
      <c r="G159" s="245"/>
      <c r="H159" s="248">
        <v>4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AT159" s="254" t="s">
        <v>180</v>
      </c>
      <c r="AU159" s="254" t="s">
        <v>81</v>
      </c>
      <c r="AV159" s="15" t="s">
        <v>179</v>
      </c>
      <c r="AW159" s="15" t="s">
        <v>30</v>
      </c>
      <c r="AX159" s="15" t="s">
        <v>81</v>
      </c>
      <c r="AY159" s="254" t="s">
        <v>172</v>
      </c>
    </row>
    <row r="160" spans="1:65" s="2" customFormat="1" ht="21.75" customHeight="1">
      <c r="A160" s="35"/>
      <c r="B160" s="36"/>
      <c r="C160" s="209" t="s">
        <v>216</v>
      </c>
      <c r="D160" s="209" t="s">
        <v>174</v>
      </c>
      <c r="E160" s="210" t="s">
        <v>1385</v>
      </c>
      <c r="F160" s="211" t="s">
        <v>1611</v>
      </c>
      <c r="G160" s="212" t="s">
        <v>1370</v>
      </c>
      <c r="H160" s="213">
        <v>8</v>
      </c>
      <c r="I160" s="214"/>
      <c r="J160" s="215">
        <f>ROUND(I160*H160,2)</f>
        <v>0</v>
      </c>
      <c r="K160" s="211" t="s">
        <v>1</v>
      </c>
      <c r="L160" s="40"/>
      <c r="M160" s="216" t="s">
        <v>1</v>
      </c>
      <c r="N160" s="217" t="s">
        <v>38</v>
      </c>
      <c r="O160" s="72"/>
      <c r="P160" s="218">
        <f>O160*H160</f>
        <v>0</v>
      </c>
      <c r="Q160" s="218">
        <v>0</v>
      </c>
      <c r="R160" s="218">
        <f>Q160*H160</f>
        <v>0</v>
      </c>
      <c r="S160" s="218">
        <v>0</v>
      </c>
      <c r="T160" s="219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0" t="s">
        <v>179</v>
      </c>
      <c r="AT160" s="220" t="s">
        <v>174</v>
      </c>
      <c r="AU160" s="220" t="s">
        <v>81</v>
      </c>
      <c r="AY160" s="18" t="s">
        <v>172</v>
      </c>
      <c r="BE160" s="221">
        <f>IF(N160="základní",J160,0)</f>
        <v>0</v>
      </c>
      <c r="BF160" s="221">
        <f>IF(N160="snížená",J160,0)</f>
        <v>0</v>
      </c>
      <c r="BG160" s="221">
        <f>IF(N160="zákl. přenesená",J160,0)</f>
        <v>0</v>
      </c>
      <c r="BH160" s="221">
        <f>IF(N160="sníž. přenesená",J160,0)</f>
        <v>0</v>
      </c>
      <c r="BI160" s="221">
        <f>IF(N160="nulová",J160,0)</f>
        <v>0</v>
      </c>
      <c r="BJ160" s="18" t="s">
        <v>81</v>
      </c>
      <c r="BK160" s="221">
        <f>ROUND(I160*H160,2)</f>
        <v>0</v>
      </c>
      <c r="BL160" s="18" t="s">
        <v>179</v>
      </c>
      <c r="BM160" s="220" t="s">
        <v>229</v>
      </c>
    </row>
    <row r="161" spans="1:65" s="13" customFormat="1" ht="33.75">
      <c r="B161" s="222"/>
      <c r="C161" s="223"/>
      <c r="D161" s="224" t="s">
        <v>180</v>
      </c>
      <c r="E161" s="225" t="s">
        <v>1</v>
      </c>
      <c r="F161" s="226" t="s">
        <v>1612</v>
      </c>
      <c r="G161" s="223"/>
      <c r="H161" s="225" t="s">
        <v>1</v>
      </c>
      <c r="I161" s="227"/>
      <c r="J161" s="223"/>
      <c r="K161" s="223"/>
      <c r="L161" s="228"/>
      <c r="M161" s="229"/>
      <c r="N161" s="230"/>
      <c r="O161" s="230"/>
      <c r="P161" s="230"/>
      <c r="Q161" s="230"/>
      <c r="R161" s="230"/>
      <c r="S161" s="230"/>
      <c r="T161" s="231"/>
      <c r="AT161" s="232" t="s">
        <v>180</v>
      </c>
      <c r="AU161" s="232" t="s">
        <v>81</v>
      </c>
      <c r="AV161" s="13" t="s">
        <v>81</v>
      </c>
      <c r="AW161" s="13" t="s">
        <v>30</v>
      </c>
      <c r="AX161" s="13" t="s">
        <v>73</v>
      </c>
      <c r="AY161" s="232" t="s">
        <v>172</v>
      </c>
    </row>
    <row r="162" spans="1:65" s="13" customFormat="1" ht="22.5">
      <c r="B162" s="222"/>
      <c r="C162" s="223"/>
      <c r="D162" s="224" t="s">
        <v>180</v>
      </c>
      <c r="E162" s="225" t="s">
        <v>1</v>
      </c>
      <c r="F162" s="226" t="s">
        <v>1613</v>
      </c>
      <c r="G162" s="223"/>
      <c r="H162" s="225" t="s">
        <v>1</v>
      </c>
      <c r="I162" s="227"/>
      <c r="J162" s="223"/>
      <c r="K162" s="223"/>
      <c r="L162" s="228"/>
      <c r="M162" s="229"/>
      <c r="N162" s="230"/>
      <c r="O162" s="230"/>
      <c r="P162" s="230"/>
      <c r="Q162" s="230"/>
      <c r="R162" s="230"/>
      <c r="S162" s="230"/>
      <c r="T162" s="231"/>
      <c r="AT162" s="232" t="s">
        <v>180</v>
      </c>
      <c r="AU162" s="232" t="s">
        <v>81</v>
      </c>
      <c r="AV162" s="13" t="s">
        <v>81</v>
      </c>
      <c r="AW162" s="13" t="s">
        <v>30</v>
      </c>
      <c r="AX162" s="13" t="s">
        <v>73</v>
      </c>
      <c r="AY162" s="232" t="s">
        <v>172</v>
      </c>
    </row>
    <row r="163" spans="1:65" s="14" customFormat="1">
      <c r="B163" s="233"/>
      <c r="C163" s="234"/>
      <c r="D163" s="224" t="s">
        <v>180</v>
      </c>
      <c r="E163" s="235" t="s">
        <v>1</v>
      </c>
      <c r="F163" s="236" t="s">
        <v>205</v>
      </c>
      <c r="G163" s="234"/>
      <c r="H163" s="237">
        <v>8</v>
      </c>
      <c r="I163" s="238"/>
      <c r="J163" s="234"/>
      <c r="K163" s="234"/>
      <c r="L163" s="239"/>
      <c r="M163" s="240"/>
      <c r="N163" s="241"/>
      <c r="O163" s="241"/>
      <c r="P163" s="241"/>
      <c r="Q163" s="241"/>
      <c r="R163" s="241"/>
      <c r="S163" s="241"/>
      <c r="T163" s="242"/>
      <c r="AT163" s="243" t="s">
        <v>180</v>
      </c>
      <c r="AU163" s="243" t="s">
        <v>81</v>
      </c>
      <c r="AV163" s="14" t="s">
        <v>83</v>
      </c>
      <c r="AW163" s="14" t="s">
        <v>30</v>
      </c>
      <c r="AX163" s="14" t="s">
        <v>73</v>
      </c>
      <c r="AY163" s="243" t="s">
        <v>172</v>
      </c>
    </row>
    <row r="164" spans="1:65" s="15" customFormat="1">
      <c r="B164" s="244"/>
      <c r="C164" s="245"/>
      <c r="D164" s="224" t="s">
        <v>180</v>
      </c>
      <c r="E164" s="246" t="s">
        <v>1</v>
      </c>
      <c r="F164" s="247" t="s">
        <v>186</v>
      </c>
      <c r="G164" s="245"/>
      <c r="H164" s="248">
        <v>8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AT164" s="254" t="s">
        <v>180</v>
      </c>
      <c r="AU164" s="254" t="s">
        <v>81</v>
      </c>
      <c r="AV164" s="15" t="s">
        <v>179</v>
      </c>
      <c r="AW164" s="15" t="s">
        <v>30</v>
      </c>
      <c r="AX164" s="15" t="s">
        <v>81</v>
      </c>
      <c r="AY164" s="254" t="s">
        <v>172</v>
      </c>
    </row>
    <row r="165" spans="1:65" s="2" customFormat="1" ht="16.5" customHeight="1">
      <c r="A165" s="35"/>
      <c r="B165" s="36"/>
      <c r="C165" s="209" t="s">
        <v>208</v>
      </c>
      <c r="D165" s="209" t="s">
        <v>174</v>
      </c>
      <c r="E165" s="210" t="s">
        <v>1387</v>
      </c>
      <c r="F165" s="211" t="s">
        <v>1614</v>
      </c>
      <c r="G165" s="212" t="s">
        <v>887</v>
      </c>
      <c r="H165" s="213">
        <v>1</v>
      </c>
      <c r="I165" s="214"/>
      <c r="J165" s="215">
        <f>ROUND(I165*H165,2)</f>
        <v>0</v>
      </c>
      <c r="K165" s="211" t="s">
        <v>1</v>
      </c>
      <c r="L165" s="40"/>
      <c r="M165" s="216" t="s">
        <v>1</v>
      </c>
      <c r="N165" s="217" t="s">
        <v>38</v>
      </c>
      <c r="O165" s="72"/>
      <c r="P165" s="218">
        <f>O165*H165</f>
        <v>0</v>
      </c>
      <c r="Q165" s="218">
        <v>0</v>
      </c>
      <c r="R165" s="218">
        <f>Q165*H165</f>
        <v>0</v>
      </c>
      <c r="S165" s="218">
        <v>0</v>
      </c>
      <c r="T165" s="219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0" t="s">
        <v>179</v>
      </c>
      <c r="AT165" s="220" t="s">
        <v>174</v>
      </c>
      <c r="AU165" s="220" t="s">
        <v>81</v>
      </c>
      <c r="AY165" s="18" t="s">
        <v>172</v>
      </c>
      <c r="BE165" s="221">
        <f>IF(N165="základní",J165,0)</f>
        <v>0</v>
      </c>
      <c r="BF165" s="221">
        <f>IF(N165="snížená",J165,0)</f>
        <v>0</v>
      </c>
      <c r="BG165" s="221">
        <f>IF(N165="zákl. přenesená",J165,0)</f>
        <v>0</v>
      </c>
      <c r="BH165" s="221">
        <f>IF(N165="sníž. přenesená",J165,0)</f>
        <v>0</v>
      </c>
      <c r="BI165" s="221">
        <f>IF(N165="nulová",J165,0)</f>
        <v>0</v>
      </c>
      <c r="BJ165" s="18" t="s">
        <v>81</v>
      </c>
      <c r="BK165" s="221">
        <f>ROUND(I165*H165,2)</f>
        <v>0</v>
      </c>
      <c r="BL165" s="18" t="s">
        <v>179</v>
      </c>
      <c r="BM165" s="220" t="s">
        <v>234</v>
      </c>
    </row>
    <row r="166" spans="1:65" s="13" customFormat="1" ht="33.75">
      <c r="B166" s="222"/>
      <c r="C166" s="223"/>
      <c r="D166" s="224" t="s">
        <v>180</v>
      </c>
      <c r="E166" s="225" t="s">
        <v>1</v>
      </c>
      <c r="F166" s="226" t="s">
        <v>1615</v>
      </c>
      <c r="G166" s="223"/>
      <c r="H166" s="225" t="s">
        <v>1</v>
      </c>
      <c r="I166" s="227"/>
      <c r="J166" s="223"/>
      <c r="K166" s="223"/>
      <c r="L166" s="228"/>
      <c r="M166" s="229"/>
      <c r="N166" s="230"/>
      <c r="O166" s="230"/>
      <c r="P166" s="230"/>
      <c r="Q166" s="230"/>
      <c r="R166" s="230"/>
      <c r="S166" s="230"/>
      <c r="T166" s="231"/>
      <c r="AT166" s="232" t="s">
        <v>180</v>
      </c>
      <c r="AU166" s="232" t="s">
        <v>81</v>
      </c>
      <c r="AV166" s="13" t="s">
        <v>81</v>
      </c>
      <c r="AW166" s="13" t="s">
        <v>30</v>
      </c>
      <c r="AX166" s="13" t="s">
        <v>73</v>
      </c>
      <c r="AY166" s="232" t="s">
        <v>172</v>
      </c>
    </row>
    <row r="167" spans="1:65" s="13" customFormat="1" ht="22.5">
      <c r="B167" s="222"/>
      <c r="C167" s="223"/>
      <c r="D167" s="224" t="s">
        <v>180</v>
      </c>
      <c r="E167" s="225" t="s">
        <v>1</v>
      </c>
      <c r="F167" s="226" t="s">
        <v>1616</v>
      </c>
      <c r="G167" s="223"/>
      <c r="H167" s="225" t="s">
        <v>1</v>
      </c>
      <c r="I167" s="227"/>
      <c r="J167" s="223"/>
      <c r="K167" s="223"/>
      <c r="L167" s="228"/>
      <c r="M167" s="229"/>
      <c r="N167" s="230"/>
      <c r="O167" s="230"/>
      <c r="P167" s="230"/>
      <c r="Q167" s="230"/>
      <c r="R167" s="230"/>
      <c r="S167" s="230"/>
      <c r="T167" s="231"/>
      <c r="AT167" s="232" t="s">
        <v>180</v>
      </c>
      <c r="AU167" s="232" t="s">
        <v>81</v>
      </c>
      <c r="AV167" s="13" t="s">
        <v>81</v>
      </c>
      <c r="AW167" s="13" t="s">
        <v>30</v>
      </c>
      <c r="AX167" s="13" t="s">
        <v>73</v>
      </c>
      <c r="AY167" s="232" t="s">
        <v>172</v>
      </c>
    </row>
    <row r="168" spans="1:65" s="14" customFormat="1">
      <c r="B168" s="233"/>
      <c r="C168" s="234"/>
      <c r="D168" s="224" t="s">
        <v>180</v>
      </c>
      <c r="E168" s="235" t="s">
        <v>1</v>
      </c>
      <c r="F168" s="236" t="s">
        <v>81</v>
      </c>
      <c r="G168" s="234"/>
      <c r="H168" s="237">
        <v>1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AT168" s="243" t="s">
        <v>180</v>
      </c>
      <c r="AU168" s="243" t="s">
        <v>81</v>
      </c>
      <c r="AV168" s="14" t="s">
        <v>83</v>
      </c>
      <c r="AW168" s="14" t="s">
        <v>30</v>
      </c>
      <c r="AX168" s="14" t="s">
        <v>73</v>
      </c>
      <c r="AY168" s="243" t="s">
        <v>172</v>
      </c>
    </row>
    <row r="169" spans="1:65" s="15" customFormat="1">
      <c r="B169" s="244"/>
      <c r="C169" s="245"/>
      <c r="D169" s="224" t="s">
        <v>180</v>
      </c>
      <c r="E169" s="246" t="s">
        <v>1</v>
      </c>
      <c r="F169" s="247" t="s">
        <v>186</v>
      </c>
      <c r="G169" s="245"/>
      <c r="H169" s="248">
        <v>1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AT169" s="254" t="s">
        <v>180</v>
      </c>
      <c r="AU169" s="254" t="s">
        <v>81</v>
      </c>
      <c r="AV169" s="15" t="s">
        <v>179</v>
      </c>
      <c r="AW169" s="15" t="s">
        <v>30</v>
      </c>
      <c r="AX169" s="15" t="s">
        <v>81</v>
      </c>
      <c r="AY169" s="254" t="s">
        <v>172</v>
      </c>
    </row>
    <row r="170" spans="1:65" s="2" customFormat="1" ht="21.75" customHeight="1">
      <c r="A170" s="35"/>
      <c r="B170" s="36"/>
      <c r="C170" s="209" t="s">
        <v>226</v>
      </c>
      <c r="D170" s="209" t="s">
        <v>174</v>
      </c>
      <c r="E170" s="210" t="s">
        <v>1389</v>
      </c>
      <c r="F170" s="211" t="s">
        <v>1617</v>
      </c>
      <c r="G170" s="212" t="s">
        <v>887</v>
      </c>
      <c r="H170" s="213">
        <v>1</v>
      </c>
      <c r="I170" s="214"/>
      <c r="J170" s="215">
        <f>ROUND(I170*H170,2)</f>
        <v>0</v>
      </c>
      <c r="K170" s="211" t="s">
        <v>1</v>
      </c>
      <c r="L170" s="40"/>
      <c r="M170" s="216" t="s">
        <v>1</v>
      </c>
      <c r="N170" s="217" t="s">
        <v>38</v>
      </c>
      <c r="O170" s="72"/>
      <c r="P170" s="218">
        <f>O170*H170</f>
        <v>0</v>
      </c>
      <c r="Q170" s="218">
        <v>0</v>
      </c>
      <c r="R170" s="218">
        <f>Q170*H170</f>
        <v>0</v>
      </c>
      <c r="S170" s="218">
        <v>0</v>
      </c>
      <c r="T170" s="219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0" t="s">
        <v>179</v>
      </c>
      <c r="AT170" s="220" t="s">
        <v>174</v>
      </c>
      <c r="AU170" s="220" t="s">
        <v>81</v>
      </c>
      <c r="AY170" s="18" t="s">
        <v>172</v>
      </c>
      <c r="BE170" s="221">
        <f>IF(N170="základní",J170,0)</f>
        <v>0</v>
      </c>
      <c r="BF170" s="221">
        <f>IF(N170="snížená",J170,0)</f>
        <v>0</v>
      </c>
      <c r="BG170" s="221">
        <f>IF(N170="zákl. přenesená",J170,0)</f>
        <v>0</v>
      </c>
      <c r="BH170" s="221">
        <f>IF(N170="sníž. přenesená",J170,0)</f>
        <v>0</v>
      </c>
      <c r="BI170" s="221">
        <f>IF(N170="nulová",J170,0)</f>
        <v>0</v>
      </c>
      <c r="BJ170" s="18" t="s">
        <v>81</v>
      </c>
      <c r="BK170" s="221">
        <f>ROUND(I170*H170,2)</f>
        <v>0</v>
      </c>
      <c r="BL170" s="18" t="s">
        <v>179</v>
      </c>
      <c r="BM170" s="220" t="s">
        <v>241</v>
      </c>
    </row>
    <row r="171" spans="1:65" s="2" customFormat="1" ht="33" customHeight="1">
      <c r="A171" s="35"/>
      <c r="B171" s="36"/>
      <c r="C171" s="209" t="s">
        <v>212</v>
      </c>
      <c r="D171" s="209" t="s">
        <v>174</v>
      </c>
      <c r="E171" s="210" t="s">
        <v>1391</v>
      </c>
      <c r="F171" s="211" t="s">
        <v>1618</v>
      </c>
      <c r="G171" s="212" t="s">
        <v>1117</v>
      </c>
      <c r="H171" s="213">
        <v>5</v>
      </c>
      <c r="I171" s="214"/>
      <c r="J171" s="215">
        <f>ROUND(I171*H171,2)</f>
        <v>0</v>
      </c>
      <c r="K171" s="211" t="s">
        <v>1</v>
      </c>
      <c r="L171" s="40"/>
      <c r="M171" s="216" t="s">
        <v>1</v>
      </c>
      <c r="N171" s="217" t="s">
        <v>38</v>
      </c>
      <c r="O171" s="72"/>
      <c r="P171" s="218">
        <f>O171*H171</f>
        <v>0</v>
      </c>
      <c r="Q171" s="218">
        <v>0</v>
      </c>
      <c r="R171" s="218">
        <f>Q171*H171</f>
        <v>0</v>
      </c>
      <c r="S171" s="218">
        <v>0</v>
      </c>
      <c r="T171" s="219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0" t="s">
        <v>179</v>
      </c>
      <c r="AT171" s="220" t="s">
        <v>174</v>
      </c>
      <c r="AU171" s="220" t="s">
        <v>81</v>
      </c>
      <c r="AY171" s="18" t="s">
        <v>172</v>
      </c>
      <c r="BE171" s="221">
        <f>IF(N171="základní",J171,0)</f>
        <v>0</v>
      </c>
      <c r="BF171" s="221">
        <f>IF(N171="snížená",J171,0)</f>
        <v>0</v>
      </c>
      <c r="BG171" s="221">
        <f>IF(N171="zákl. přenesená",J171,0)</f>
        <v>0</v>
      </c>
      <c r="BH171" s="221">
        <f>IF(N171="sníž. přenesená",J171,0)</f>
        <v>0</v>
      </c>
      <c r="BI171" s="221">
        <f>IF(N171="nulová",J171,0)</f>
        <v>0</v>
      </c>
      <c r="BJ171" s="18" t="s">
        <v>81</v>
      </c>
      <c r="BK171" s="221">
        <f>ROUND(I171*H171,2)</f>
        <v>0</v>
      </c>
      <c r="BL171" s="18" t="s">
        <v>179</v>
      </c>
      <c r="BM171" s="220" t="s">
        <v>249</v>
      </c>
    </row>
    <row r="172" spans="1:65" s="12" customFormat="1" ht="25.9" customHeight="1">
      <c r="B172" s="193"/>
      <c r="C172" s="194"/>
      <c r="D172" s="195" t="s">
        <v>72</v>
      </c>
      <c r="E172" s="196" t="s">
        <v>83</v>
      </c>
      <c r="F172" s="196" t="s">
        <v>1619</v>
      </c>
      <c r="G172" s="194"/>
      <c r="H172" s="194"/>
      <c r="I172" s="197"/>
      <c r="J172" s="198">
        <f>BK172</f>
        <v>0</v>
      </c>
      <c r="K172" s="194"/>
      <c r="L172" s="199"/>
      <c r="M172" s="200"/>
      <c r="N172" s="201"/>
      <c r="O172" s="201"/>
      <c r="P172" s="202">
        <f>SUM(P173:P184)</f>
        <v>0</v>
      </c>
      <c r="Q172" s="201"/>
      <c r="R172" s="202">
        <f>SUM(R173:R184)</f>
        <v>0</v>
      </c>
      <c r="S172" s="201"/>
      <c r="T172" s="203">
        <f>SUM(T173:T184)</f>
        <v>0</v>
      </c>
      <c r="AR172" s="204" t="s">
        <v>81</v>
      </c>
      <c r="AT172" s="205" t="s">
        <v>72</v>
      </c>
      <c r="AU172" s="205" t="s">
        <v>73</v>
      </c>
      <c r="AY172" s="204" t="s">
        <v>172</v>
      </c>
      <c r="BK172" s="206">
        <f>SUM(BK173:BK184)</f>
        <v>0</v>
      </c>
    </row>
    <row r="173" spans="1:65" s="2" customFormat="1" ht="21.75" customHeight="1">
      <c r="A173" s="35"/>
      <c r="B173" s="36"/>
      <c r="C173" s="209" t="s">
        <v>238</v>
      </c>
      <c r="D173" s="209" t="s">
        <v>174</v>
      </c>
      <c r="E173" s="210" t="s">
        <v>1620</v>
      </c>
      <c r="F173" s="211" t="s">
        <v>1621</v>
      </c>
      <c r="G173" s="212" t="s">
        <v>1370</v>
      </c>
      <c r="H173" s="213">
        <v>1</v>
      </c>
      <c r="I173" s="214"/>
      <c r="J173" s="215">
        <f>ROUND(I173*H173,2)</f>
        <v>0</v>
      </c>
      <c r="K173" s="211" t="s">
        <v>1</v>
      </c>
      <c r="L173" s="40"/>
      <c r="M173" s="216" t="s">
        <v>1</v>
      </c>
      <c r="N173" s="217" t="s">
        <v>38</v>
      </c>
      <c r="O173" s="72"/>
      <c r="P173" s="218">
        <f>O173*H173</f>
        <v>0</v>
      </c>
      <c r="Q173" s="218">
        <v>0</v>
      </c>
      <c r="R173" s="218">
        <f>Q173*H173</f>
        <v>0</v>
      </c>
      <c r="S173" s="218">
        <v>0</v>
      </c>
      <c r="T173" s="219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0" t="s">
        <v>179</v>
      </c>
      <c r="AT173" s="220" t="s">
        <v>174</v>
      </c>
      <c r="AU173" s="220" t="s">
        <v>81</v>
      </c>
      <c r="AY173" s="18" t="s">
        <v>172</v>
      </c>
      <c r="BE173" s="221">
        <f>IF(N173="základní",J173,0)</f>
        <v>0</v>
      </c>
      <c r="BF173" s="221">
        <f>IF(N173="snížená",J173,0)</f>
        <v>0</v>
      </c>
      <c r="BG173" s="221">
        <f>IF(N173="zákl. přenesená",J173,0)</f>
        <v>0</v>
      </c>
      <c r="BH173" s="221">
        <f>IF(N173="sníž. přenesená",J173,0)</f>
        <v>0</v>
      </c>
      <c r="BI173" s="221">
        <f>IF(N173="nulová",J173,0)</f>
        <v>0</v>
      </c>
      <c r="BJ173" s="18" t="s">
        <v>81</v>
      </c>
      <c r="BK173" s="221">
        <f>ROUND(I173*H173,2)</f>
        <v>0</v>
      </c>
      <c r="BL173" s="18" t="s">
        <v>179</v>
      </c>
      <c r="BM173" s="220" t="s">
        <v>246</v>
      </c>
    </row>
    <row r="174" spans="1:65" s="2" customFormat="1" ht="21.75" customHeight="1">
      <c r="A174" s="35"/>
      <c r="B174" s="36"/>
      <c r="C174" s="209" t="s">
        <v>215</v>
      </c>
      <c r="D174" s="209" t="s">
        <v>174</v>
      </c>
      <c r="E174" s="210" t="s">
        <v>1622</v>
      </c>
      <c r="F174" s="211" t="s">
        <v>1623</v>
      </c>
      <c r="G174" s="212" t="s">
        <v>1370</v>
      </c>
      <c r="H174" s="213">
        <v>2</v>
      </c>
      <c r="I174" s="214"/>
      <c r="J174" s="215">
        <f>ROUND(I174*H174,2)</f>
        <v>0</v>
      </c>
      <c r="K174" s="211" t="s">
        <v>1</v>
      </c>
      <c r="L174" s="40"/>
      <c r="M174" s="216" t="s">
        <v>1</v>
      </c>
      <c r="N174" s="217" t="s">
        <v>38</v>
      </c>
      <c r="O174" s="72"/>
      <c r="P174" s="218">
        <f>O174*H174</f>
        <v>0</v>
      </c>
      <c r="Q174" s="218">
        <v>0</v>
      </c>
      <c r="R174" s="218">
        <f>Q174*H174</f>
        <v>0</v>
      </c>
      <c r="S174" s="218">
        <v>0</v>
      </c>
      <c r="T174" s="219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0" t="s">
        <v>179</v>
      </c>
      <c r="AT174" s="220" t="s">
        <v>174</v>
      </c>
      <c r="AU174" s="220" t="s">
        <v>81</v>
      </c>
      <c r="AY174" s="18" t="s">
        <v>172</v>
      </c>
      <c r="BE174" s="221">
        <f>IF(N174="základní",J174,0)</f>
        <v>0</v>
      </c>
      <c r="BF174" s="221">
        <f>IF(N174="snížená",J174,0)</f>
        <v>0</v>
      </c>
      <c r="BG174" s="221">
        <f>IF(N174="zákl. přenesená",J174,0)</f>
        <v>0</v>
      </c>
      <c r="BH174" s="221">
        <f>IF(N174="sníž. přenesená",J174,0)</f>
        <v>0</v>
      </c>
      <c r="BI174" s="221">
        <f>IF(N174="nulová",J174,0)</f>
        <v>0</v>
      </c>
      <c r="BJ174" s="18" t="s">
        <v>81</v>
      </c>
      <c r="BK174" s="221">
        <f>ROUND(I174*H174,2)</f>
        <v>0</v>
      </c>
      <c r="BL174" s="18" t="s">
        <v>179</v>
      </c>
      <c r="BM174" s="220" t="s">
        <v>255</v>
      </c>
    </row>
    <row r="175" spans="1:65" s="2" customFormat="1" ht="21.75" customHeight="1">
      <c r="A175" s="35"/>
      <c r="B175" s="36"/>
      <c r="C175" s="209" t="s">
        <v>8</v>
      </c>
      <c r="D175" s="209" t="s">
        <v>174</v>
      </c>
      <c r="E175" s="210" t="s">
        <v>1406</v>
      </c>
      <c r="F175" s="211" t="s">
        <v>1611</v>
      </c>
      <c r="G175" s="212" t="s">
        <v>195</v>
      </c>
      <c r="H175" s="213">
        <v>7</v>
      </c>
      <c r="I175" s="214"/>
      <c r="J175" s="215">
        <f>ROUND(I175*H175,2)</f>
        <v>0</v>
      </c>
      <c r="K175" s="211" t="s">
        <v>1</v>
      </c>
      <c r="L175" s="40"/>
      <c r="M175" s="216" t="s">
        <v>1</v>
      </c>
      <c r="N175" s="217" t="s">
        <v>38</v>
      </c>
      <c r="O175" s="72"/>
      <c r="P175" s="218">
        <f>O175*H175</f>
        <v>0</v>
      </c>
      <c r="Q175" s="218">
        <v>0</v>
      </c>
      <c r="R175" s="218">
        <f>Q175*H175</f>
        <v>0</v>
      </c>
      <c r="S175" s="218">
        <v>0</v>
      </c>
      <c r="T175" s="219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0" t="s">
        <v>179</v>
      </c>
      <c r="AT175" s="220" t="s">
        <v>174</v>
      </c>
      <c r="AU175" s="220" t="s">
        <v>81</v>
      </c>
      <c r="AY175" s="18" t="s">
        <v>172</v>
      </c>
      <c r="BE175" s="221">
        <f>IF(N175="základní",J175,0)</f>
        <v>0</v>
      </c>
      <c r="BF175" s="221">
        <f>IF(N175="snížená",J175,0)</f>
        <v>0</v>
      </c>
      <c r="BG175" s="221">
        <f>IF(N175="zákl. přenesená",J175,0)</f>
        <v>0</v>
      </c>
      <c r="BH175" s="221">
        <f>IF(N175="sníž. přenesená",J175,0)</f>
        <v>0</v>
      </c>
      <c r="BI175" s="221">
        <f>IF(N175="nulová",J175,0)</f>
        <v>0</v>
      </c>
      <c r="BJ175" s="18" t="s">
        <v>81</v>
      </c>
      <c r="BK175" s="221">
        <f>ROUND(I175*H175,2)</f>
        <v>0</v>
      </c>
      <c r="BL175" s="18" t="s">
        <v>179</v>
      </c>
      <c r="BM175" s="220" t="s">
        <v>260</v>
      </c>
    </row>
    <row r="176" spans="1:65" s="13" customFormat="1" ht="33.75">
      <c r="B176" s="222"/>
      <c r="C176" s="223"/>
      <c r="D176" s="224" t="s">
        <v>180</v>
      </c>
      <c r="E176" s="225" t="s">
        <v>1</v>
      </c>
      <c r="F176" s="226" t="s">
        <v>1624</v>
      </c>
      <c r="G176" s="223"/>
      <c r="H176" s="225" t="s">
        <v>1</v>
      </c>
      <c r="I176" s="227"/>
      <c r="J176" s="223"/>
      <c r="K176" s="223"/>
      <c r="L176" s="228"/>
      <c r="M176" s="229"/>
      <c r="N176" s="230"/>
      <c r="O176" s="230"/>
      <c r="P176" s="230"/>
      <c r="Q176" s="230"/>
      <c r="R176" s="230"/>
      <c r="S176" s="230"/>
      <c r="T176" s="231"/>
      <c r="AT176" s="232" t="s">
        <v>180</v>
      </c>
      <c r="AU176" s="232" t="s">
        <v>81</v>
      </c>
      <c r="AV176" s="13" t="s">
        <v>81</v>
      </c>
      <c r="AW176" s="13" t="s">
        <v>30</v>
      </c>
      <c r="AX176" s="13" t="s">
        <v>73</v>
      </c>
      <c r="AY176" s="232" t="s">
        <v>172</v>
      </c>
    </row>
    <row r="177" spans="1:65" s="13" customFormat="1" ht="22.5">
      <c r="B177" s="222"/>
      <c r="C177" s="223"/>
      <c r="D177" s="224" t="s">
        <v>180</v>
      </c>
      <c r="E177" s="225" t="s">
        <v>1</v>
      </c>
      <c r="F177" s="226" t="s">
        <v>1613</v>
      </c>
      <c r="G177" s="223"/>
      <c r="H177" s="225" t="s">
        <v>1</v>
      </c>
      <c r="I177" s="227"/>
      <c r="J177" s="223"/>
      <c r="K177" s="223"/>
      <c r="L177" s="228"/>
      <c r="M177" s="229"/>
      <c r="N177" s="230"/>
      <c r="O177" s="230"/>
      <c r="P177" s="230"/>
      <c r="Q177" s="230"/>
      <c r="R177" s="230"/>
      <c r="S177" s="230"/>
      <c r="T177" s="231"/>
      <c r="AT177" s="232" t="s">
        <v>180</v>
      </c>
      <c r="AU177" s="232" t="s">
        <v>81</v>
      </c>
      <c r="AV177" s="13" t="s">
        <v>81</v>
      </c>
      <c r="AW177" s="13" t="s">
        <v>30</v>
      </c>
      <c r="AX177" s="13" t="s">
        <v>73</v>
      </c>
      <c r="AY177" s="232" t="s">
        <v>172</v>
      </c>
    </row>
    <row r="178" spans="1:65" s="14" customFormat="1">
      <c r="B178" s="233"/>
      <c r="C178" s="234"/>
      <c r="D178" s="224" t="s">
        <v>180</v>
      </c>
      <c r="E178" s="235" t="s">
        <v>1</v>
      </c>
      <c r="F178" s="236" t="s">
        <v>209</v>
      </c>
      <c r="G178" s="234"/>
      <c r="H178" s="237">
        <v>7</v>
      </c>
      <c r="I178" s="238"/>
      <c r="J178" s="234"/>
      <c r="K178" s="234"/>
      <c r="L178" s="239"/>
      <c r="M178" s="240"/>
      <c r="N178" s="241"/>
      <c r="O178" s="241"/>
      <c r="P178" s="241"/>
      <c r="Q178" s="241"/>
      <c r="R178" s="241"/>
      <c r="S178" s="241"/>
      <c r="T178" s="242"/>
      <c r="AT178" s="243" t="s">
        <v>180</v>
      </c>
      <c r="AU178" s="243" t="s">
        <v>81</v>
      </c>
      <c r="AV178" s="14" t="s">
        <v>83</v>
      </c>
      <c r="AW178" s="14" t="s">
        <v>30</v>
      </c>
      <c r="AX178" s="14" t="s">
        <v>73</v>
      </c>
      <c r="AY178" s="243" t="s">
        <v>172</v>
      </c>
    </row>
    <row r="179" spans="1:65" s="15" customFormat="1">
      <c r="B179" s="244"/>
      <c r="C179" s="245"/>
      <c r="D179" s="224" t="s">
        <v>180</v>
      </c>
      <c r="E179" s="246" t="s">
        <v>1</v>
      </c>
      <c r="F179" s="247" t="s">
        <v>186</v>
      </c>
      <c r="G179" s="245"/>
      <c r="H179" s="248">
        <v>7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AT179" s="254" t="s">
        <v>180</v>
      </c>
      <c r="AU179" s="254" t="s">
        <v>81</v>
      </c>
      <c r="AV179" s="15" t="s">
        <v>179</v>
      </c>
      <c r="AW179" s="15" t="s">
        <v>30</v>
      </c>
      <c r="AX179" s="15" t="s">
        <v>81</v>
      </c>
      <c r="AY179" s="254" t="s">
        <v>172</v>
      </c>
    </row>
    <row r="180" spans="1:65" s="2" customFormat="1" ht="55.5" customHeight="1">
      <c r="A180" s="35"/>
      <c r="B180" s="36"/>
      <c r="C180" s="209" t="s">
        <v>223</v>
      </c>
      <c r="D180" s="209" t="s">
        <v>174</v>
      </c>
      <c r="E180" s="210" t="s">
        <v>1393</v>
      </c>
      <c r="F180" s="211" t="s">
        <v>1625</v>
      </c>
      <c r="G180" s="212" t="s">
        <v>538</v>
      </c>
      <c r="H180" s="213">
        <v>1</v>
      </c>
      <c r="I180" s="214"/>
      <c r="J180" s="215">
        <f>ROUND(I180*H180,2)</f>
        <v>0</v>
      </c>
      <c r="K180" s="211" t="s">
        <v>1</v>
      </c>
      <c r="L180" s="40"/>
      <c r="M180" s="216" t="s">
        <v>1</v>
      </c>
      <c r="N180" s="217" t="s">
        <v>38</v>
      </c>
      <c r="O180" s="72"/>
      <c r="P180" s="218">
        <f>O180*H180</f>
        <v>0</v>
      </c>
      <c r="Q180" s="218">
        <v>0</v>
      </c>
      <c r="R180" s="218">
        <f>Q180*H180</f>
        <v>0</v>
      </c>
      <c r="S180" s="218">
        <v>0</v>
      </c>
      <c r="T180" s="219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0" t="s">
        <v>179</v>
      </c>
      <c r="AT180" s="220" t="s">
        <v>174</v>
      </c>
      <c r="AU180" s="220" t="s">
        <v>81</v>
      </c>
      <c r="AY180" s="18" t="s">
        <v>172</v>
      </c>
      <c r="BE180" s="221">
        <f>IF(N180="základní",J180,0)</f>
        <v>0</v>
      </c>
      <c r="BF180" s="221">
        <f>IF(N180="snížená",J180,0)</f>
        <v>0</v>
      </c>
      <c r="BG180" s="221">
        <f>IF(N180="zákl. přenesená",J180,0)</f>
        <v>0</v>
      </c>
      <c r="BH180" s="221">
        <f>IF(N180="sníž. přenesená",J180,0)</f>
        <v>0</v>
      </c>
      <c r="BI180" s="221">
        <f>IF(N180="nulová",J180,0)</f>
        <v>0</v>
      </c>
      <c r="BJ180" s="18" t="s">
        <v>81</v>
      </c>
      <c r="BK180" s="221">
        <f>ROUND(I180*H180,2)</f>
        <v>0</v>
      </c>
      <c r="BL180" s="18" t="s">
        <v>179</v>
      </c>
      <c r="BM180" s="220" t="s">
        <v>264</v>
      </c>
    </row>
    <row r="181" spans="1:65" s="2" customFormat="1" ht="33" customHeight="1">
      <c r="A181" s="35"/>
      <c r="B181" s="36"/>
      <c r="C181" s="209" t="s">
        <v>257</v>
      </c>
      <c r="D181" s="209" t="s">
        <v>174</v>
      </c>
      <c r="E181" s="210" t="s">
        <v>1395</v>
      </c>
      <c r="F181" s="211" t="s">
        <v>1626</v>
      </c>
      <c r="G181" s="212" t="s">
        <v>772</v>
      </c>
      <c r="H181" s="213">
        <v>15</v>
      </c>
      <c r="I181" s="214"/>
      <c r="J181" s="215">
        <f>ROUND(I181*H181,2)</f>
        <v>0</v>
      </c>
      <c r="K181" s="211" t="s">
        <v>1</v>
      </c>
      <c r="L181" s="40"/>
      <c r="M181" s="216" t="s">
        <v>1</v>
      </c>
      <c r="N181" s="217" t="s">
        <v>38</v>
      </c>
      <c r="O181" s="72"/>
      <c r="P181" s="218">
        <f>O181*H181</f>
        <v>0</v>
      </c>
      <c r="Q181" s="218">
        <v>0</v>
      </c>
      <c r="R181" s="218">
        <f>Q181*H181</f>
        <v>0</v>
      </c>
      <c r="S181" s="218">
        <v>0</v>
      </c>
      <c r="T181" s="219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0" t="s">
        <v>179</v>
      </c>
      <c r="AT181" s="220" t="s">
        <v>174</v>
      </c>
      <c r="AU181" s="220" t="s">
        <v>81</v>
      </c>
      <c r="AY181" s="18" t="s">
        <v>172</v>
      </c>
      <c r="BE181" s="221">
        <f>IF(N181="základní",J181,0)</f>
        <v>0</v>
      </c>
      <c r="BF181" s="221">
        <f>IF(N181="snížená",J181,0)</f>
        <v>0</v>
      </c>
      <c r="BG181" s="221">
        <f>IF(N181="zákl. přenesená",J181,0)</f>
        <v>0</v>
      </c>
      <c r="BH181" s="221">
        <f>IF(N181="sníž. přenesená",J181,0)</f>
        <v>0</v>
      </c>
      <c r="BI181" s="221">
        <f>IF(N181="nulová",J181,0)</f>
        <v>0</v>
      </c>
      <c r="BJ181" s="18" t="s">
        <v>81</v>
      </c>
      <c r="BK181" s="221">
        <f>ROUND(I181*H181,2)</f>
        <v>0</v>
      </c>
      <c r="BL181" s="18" t="s">
        <v>179</v>
      </c>
      <c r="BM181" s="220" t="s">
        <v>268</v>
      </c>
    </row>
    <row r="182" spans="1:65" s="2" customFormat="1" ht="33" customHeight="1">
      <c r="A182" s="35"/>
      <c r="B182" s="36"/>
      <c r="C182" s="209" t="s">
        <v>229</v>
      </c>
      <c r="D182" s="209" t="s">
        <v>174</v>
      </c>
      <c r="E182" s="210" t="s">
        <v>1397</v>
      </c>
      <c r="F182" s="211" t="s">
        <v>1627</v>
      </c>
      <c r="G182" s="212" t="s">
        <v>887</v>
      </c>
      <c r="H182" s="213">
        <v>4</v>
      </c>
      <c r="I182" s="214"/>
      <c r="J182" s="215">
        <f>ROUND(I182*H182,2)</f>
        <v>0</v>
      </c>
      <c r="K182" s="211" t="s">
        <v>1</v>
      </c>
      <c r="L182" s="40"/>
      <c r="M182" s="216" t="s">
        <v>1</v>
      </c>
      <c r="N182" s="217" t="s">
        <v>38</v>
      </c>
      <c r="O182" s="72"/>
      <c r="P182" s="218">
        <f>O182*H182</f>
        <v>0</v>
      </c>
      <c r="Q182" s="218">
        <v>0</v>
      </c>
      <c r="R182" s="218">
        <f>Q182*H182</f>
        <v>0</v>
      </c>
      <c r="S182" s="218">
        <v>0</v>
      </c>
      <c r="T182" s="219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0" t="s">
        <v>179</v>
      </c>
      <c r="AT182" s="220" t="s">
        <v>174</v>
      </c>
      <c r="AU182" s="220" t="s">
        <v>81</v>
      </c>
      <c r="AY182" s="18" t="s">
        <v>172</v>
      </c>
      <c r="BE182" s="221">
        <f>IF(N182="základní",J182,0)</f>
        <v>0</v>
      </c>
      <c r="BF182" s="221">
        <f>IF(N182="snížená",J182,0)</f>
        <v>0</v>
      </c>
      <c r="BG182" s="221">
        <f>IF(N182="zákl. přenesená",J182,0)</f>
        <v>0</v>
      </c>
      <c r="BH182" s="221">
        <f>IF(N182="sníž. přenesená",J182,0)</f>
        <v>0</v>
      </c>
      <c r="BI182" s="221">
        <f>IF(N182="nulová",J182,0)</f>
        <v>0</v>
      </c>
      <c r="BJ182" s="18" t="s">
        <v>81</v>
      </c>
      <c r="BK182" s="221">
        <f>ROUND(I182*H182,2)</f>
        <v>0</v>
      </c>
      <c r="BL182" s="18" t="s">
        <v>179</v>
      </c>
      <c r="BM182" s="220" t="s">
        <v>273</v>
      </c>
    </row>
    <row r="183" spans="1:65" s="2" customFormat="1" ht="21.75" customHeight="1">
      <c r="A183" s="35"/>
      <c r="B183" s="36"/>
      <c r="C183" s="209" t="s">
        <v>265</v>
      </c>
      <c r="D183" s="209" t="s">
        <v>174</v>
      </c>
      <c r="E183" s="210" t="s">
        <v>1399</v>
      </c>
      <c r="F183" s="211" t="s">
        <v>1628</v>
      </c>
      <c r="G183" s="212" t="s">
        <v>538</v>
      </c>
      <c r="H183" s="213">
        <v>1</v>
      </c>
      <c r="I183" s="214"/>
      <c r="J183" s="215">
        <f>ROUND(I183*H183,2)</f>
        <v>0</v>
      </c>
      <c r="K183" s="211" t="s">
        <v>1</v>
      </c>
      <c r="L183" s="40"/>
      <c r="M183" s="216" t="s">
        <v>1</v>
      </c>
      <c r="N183" s="217" t="s">
        <v>38</v>
      </c>
      <c r="O183" s="72"/>
      <c r="P183" s="218">
        <f>O183*H183</f>
        <v>0</v>
      </c>
      <c r="Q183" s="218">
        <v>0</v>
      </c>
      <c r="R183" s="218">
        <f>Q183*H183</f>
        <v>0</v>
      </c>
      <c r="S183" s="218">
        <v>0</v>
      </c>
      <c r="T183" s="219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0" t="s">
        <v>179</v>
      </c>
      <c r="AT183" s="220" t="s">
        <v>174</v>
      </c>
      <c r="AU183" s="220" t="s">
        <v>81</v>
      </c>
      <c r="AY183" s="18" t="s">
        <v>172</v>
      </c>
      <c r="BE183" s="221">
        <f>IF(N183="základní",J183,0)</f>
        <v>0</v>
      </c>
      <c r="BF183" s="221">
        <f>IF(N183="snížená",J183,0)</f>
        <v>0</v>
      </c>
      <c r="BG183" s="221">
        <f>IF(N183="zákl. přenesená",J183,0)</f>
        <v>0</v>
      </c>
      <c r="BH183" s="221">
        <f>IF(N183="sníž. přenesená",J183,0)</f>
        <v>0</v>
      </c>
      <c r="BI183" s="221">
        <f>IF(N183="nulová",J183,0)</f>
        <v>0</v>
      </c>
      <c r="BJ183" s="18" t="s">
        <v>81</v>
      </c>
      <c r="BK183" s="221">
        <f>ROUND(I183*H183,2)</f>
        <v>0</v>
      </c>
      <c r="BL183" s="18" t="s">
        <v>179</v>
      </c>
      <c r="BM183" s="220" t="s">
        <v>357</v>
      </c>
    </row>
    <row r="184" spans="1:65" s="2" customFormat="1" ht="33" customHeight="1">
      <c r="A184" s="35"/>
      <c r="B184" s="36"/>
      <c r="C184" s="209" t="s">
        <v>234</v>
      </c>
      <c r="D184" s="209" t="s">
        <v>174</v>
      </c>
      <c r="E184" s="210" t="s">
        <v>1404</v>
      </c>
      <c r="F184" s="211" t="s">
        <v>1618</v>
      </c>
      <c r="G184" s="212" t="s">
        <v>1117</v>
      </c>
      <c r="H184" s="213">
        <v>5</v>
      </c>
      <c r="I184" s="214"/>
      <c r="J184" s="215">
        <f>ROUND(I184*H184,2)</f>
        <v>0</v>
      </c>
      <c r="K184" s="211" t="s">
        <v>1</v>
      </c>
      <c r="L184" s="40"/>
      <c r="M184" s="269" t="s">
        <v>1</v>
      </c>
      <c r="N184" s="270" t="s">
        <v>38</v>
      </c>
      <c r="O184" s="271"/>
      <c r="P184" s="272">
        <f>O184*H184</f>
        <v>0</v>
      </c>
      <c r="Q184" s="272">
        <v>0</v>
      </c>
      <c r="R184" s="272">
        <f>Q184*H184</f>
        <v>0</v>
      </c>
      <c r="S184" s="272">
        <v>0</v>
      </c>
      <c r="T184" s="273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0" t="s">
        <v>179</v>
      </c>
      <c r="AT184" s="220" t="s">
        <v>174</v>
      </c>
      <c r="AU184" s="220" t="s">
        <v>81</v>
      </c>
      <c r="AY184" s="18" t="s">
        <v>172</v>
      </c>
      <c r="BE184" s="221">
        <f>IF(N184="základní",J184,0)</f>
        <v>0</v>
      </c>
      <c r="BF184" s="221">
        <f>IF(N184="snížená",J184,0)</f>
        <v>0</v>
      </c>
      <c r="BG184" s="221">
        <f>IF(N184="zákl. přenesená",J184,0)</f>
        <v>0</v>
      </c>
      <c r="BH184" s="221">
        <f>IF(N184="sníž. přenesená",J184,0)</f>
        <v>0</v>
      </c>
      <c r="BI184" s="221">
        <f>IF(N184="nulová",J184,0)</f>
        <v>0</v>
      </c>
      <c r="BJ184" s="18" t="s">
        <v>81</v>
      </c>
      <c r="BK184" s="221">
        <f>ROUND(I184*H184,2)</f>
        <v>0</v>
      </c>
      <c r="BL184" s="18" t="s">
        <v>179</v>
      </c>
      <c r="BM184" s="220" t="s">
        <v>368</v>
      </c>
    </row>
    <row r="185" spans="1:65" s="2" customFormat="1" ht="6.95" customHeight="1">
      <c r="A185" s="35"/>
      <c r="B185" s="55"/>
      <c r="C185" s="56"/>
      <c r="D185" s="56"/>
      <c r="E185" s="56"/>
      <c r="F185" s="56"/>
      <c r="G185" s="56"/>
      <c r="H185" s="56"/>
      <c r="I185" s="159"/>
      <c r="J185" s="56"/>
      <c r="K185" s="56"/>
      <c r="L185" s="40"/>
      <c r="M185" s="35"/>
      <c r="O185" s="35"/>
      <c r="P185" s="35"/>
      <c r="Q185" s="35"/>
      <c r="R185" s="35"/>
      <c r="S185" s="35"/>
      <c r="T185" s="35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</row>
  </sheetData>
  <sheetProtection algorithmName="SHA-512" hashValue="y+jPoeMIxMTwffiKR5J+WFtFdtQN9JbtdUkokCz+Asl3rTWMGXcwi5Sz5VkdLRNfpvyNRu7ckviwnQ6OiGVzuA==" saltValue="jdAkg4AaPTUsWBLqUjfWM8yvIXMk7tBlW5QvSJTa+OpsMKKWlKDOrySeA4twfh4jF3u6jVmlMadD4ITfMK0/ag==" spinCount="100000" sheet="1" objects="1" scenarios="1" formatColumns="0" formatRows="0" autoFilter="0"/>
  <autoFilter ref="C117:K184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68"/>
  <sheetViews>
    <sheetView showGridLines="0" zoomScaleNormal="100" workbookViewId="0">
      <selection activeCell="E18" sqref="E18:H1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6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 customWidth="1"/>
    <col min="15" max="20" width="14.1640625" style="1" hidden="1" customWidth="1"/>
    <col min="21" max="21" width="16.33203125" style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 customWidth="1"/>
  </cols>
  <sheetData>
    <row r="2" spans="1:46" s="1" customFormat="1" ht="36.950000000000003" customHeight="1">
      <c r="I2" s="116"/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8" t="s">
        <v>108</v>
      </c>
    </row>
    <row r="3" spans="1:46" s="1" customFormat="1" ht="6.95" customHeight="1">
      <c r="B3" s="117"/>
      <c r="C3" s="118"/>
      <c r="D3" s="118"/>
      <c r="E3" s="118"/>
      <c r="F3" s="118"/>
      <c r="G3" s="118"/>
      <c r="H3" s="118"/>
      <c r="I3" s="119"/>
      <c r="J3" s="118"/>
      <c r="K3" s="118"/>
      <c r="L3" s="21"/>
      <c r="AT3" s="18" t="s">
        <v>83</v>
      </c>
    </row>
    <row r="4" spans="1:46" s="1" customFormat="1" ht="24.95" customHeight="1">
      <c r="B4" s="21"/>
      <c r="D4" s="120" t="s">
        <v>118</v>
      </c>
      <c r="I4" s="116"/>
      <c r="L4" s="21"/>
      <c r="M4" s="121" t="s">
        <v>10</v>
      </c>
      <c r="AT4" s="18" t="s">
        <v>4</v>
      </c>
    </row>
    <row r="5" spans="1:46" s="1" customFormat="1" ht="6.95" customHeight="1">
      <c r="B5" s="21"/>
      <c r="I5" s="116"/>
      <c r="L5" s="21"/>
    </row>
    <row r="6" spans="1:46" s="1" customFormat="1" ht="12" customHeight="1">
      <c r="B6" s="21"/>
      <c r="D6" s="122" t="s">
        <v>16</v>
      </c>
      <c r="I6" s="116"/>
      <c r="L6" s="21"/>
    </row>
    <row r="7" spans="1:46" s="1" customFormat="1" ht="23.25" customHeight="1">
      <c r="B7" s="21"/>
      <c r="E7" s="333" t="str">
        <f>'Rekapitulace stavby'!K6</f>
        <v>Fakultní nemocnice Olomouc -  Stavební úpravy objektu U – Klinika psychiatrie</v>
      </c>
      <c r="F7" s="334"/>
      <c r="G7" s="334"/>
      <c r="H7" s="334"/>
      <c r="I7" s="116"/>
      <c r="L7" s="21"/>
    </row>
    <row r="8" spans="1:46" s="2" customFormat="1" ht="12" customHeight="1">
      <c r="A8" s="35"/>
      <c r="B8" s="40"/>
      <c r="C8" s="35"/>
      <c r="D8" s="122" t="s">
        <v>119</v>
      </c>
      <c r="E8" s="35"/>
      <c r="F8" s="35"/>
      <c r="G8" s="35"/>
      <c r="H8" s="35"/>
      <c r="I8" s="123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35" t="s">
        <v>1629</v>
      </c>
      <c r="F9" s="336"/>
      <c r="G9" s="336"/>
      <c r="H9" s="336"/>
      <c r="I9" s="123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123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22" t="s">
        <v>18</v>
      </c>
      <c r="E11" s="35"/>
      <c r="F11" s="111" t="s">
        <v>1</v>
      </c>
      <c r="G11" s="35"/>
      <c r="H11" s="35"/>
      <c r="I11" s="124" t="s">
        <v>19</v>
      </c>
      <c r="J11" s="111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22" t="s">
        <v>20</v>
      </c>
      <c r="E12" s="35"/>
      <c r="F12" s="111" t="s">
        <v>21</v>
      </c>
      <c r="G12" s="35"/>
      <c r="H12" s="35"/>
      <c r="I12" s="124" t="s">
        <v>22</v>
      </c>
      <c r="J12" s="125" t="str">
        <f>'Rekapitulace stavby'!AN8</f>
        <v>25. 3. 2020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23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2" t="s">
        <v>24</v>
      </c>
      <c r="E14" s="35"/>
      <c r="F14" s="35"/>
      <c r="G14" s="35"/>
      <c r="H14" s="35"/>
      <c r="I14" s="124" t="s">
        <v>25</v>
      </c>
      <c r="J14" s="111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tr">
        <f>IF('Rekapitulace stavby'!E11="","",'Rekapitulace stavby'!E11)</f>
        <v xml:space="preserve"> </v>
      </c>
      <c r="F15" s="35"/>
      <c r="G15" s="35"/>
      <c r="H15" s="35"/>
      <c r="I15" s="124" t="s">
        <v>26</v>
      </c>
      <c r="J15" s="111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23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22" t="s">
        <v>27</v>
      </c>
      <c r="E17" s="35"/>
      <c r="F17" s="35"/>
      <c r="G17" s="35"/>
      <c r="H17" s="35"/>
      <c r="I17" s="124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7" t="str">
        <f>'Rekapitulace stavby'!E14</f>
        <v>Vyplň údaj</v>
      </c>
      <c r="F18" s="338"/>
      <c r="G18" s="338"/>
      <c r="H18" s="338"/>
      <c r="I18" s="124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23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22" t="s">
        <v>29</v>
      </c>
      <c r="E20" s="35"/>
      <c r="F20" s="35"/>
      <c r="G20" s="35"/>
      <c r="H20" s="35"/>
      <c r="I20" s="124" t="s">
        <v>25</v>
      </c>
      <c r="J20" s="111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tr">
        <f>IF('Rekapitulace stavby'!E17="","",'Rekapitulace stavby'!E17)</f>
        <v xml:space="preserve"> </v>
      </c>
      <c r="F21" s="35"/>
      <c r="G21" s="35"/>
      <c r="H21" s="35"/>
      <c r="I21" s="124" t="s">
        <v>26</v>
      </c>
      <c r="J21" s="111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23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22" t="s">
        <v>31</v>
      </c>
      <c r="E23" s="35"/>
      <c r="F23" s="35"/>
      <c r="G23" s="35"/>
      <c r="H23" s="35"/>
      <c r="I23" s="124" t="s">
        <v>25</v>
      </c>
      <c r="J23" s="111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tr">
        <f>IF('Rekapitulace stavby'!E20="","",'Rekapitulace stavby'!E20)</f>
        <v xml:space="preserve"> </v>
      </c>
      <c r="F24" s="35"/>
      <c r="G24" s="35"/>
      <c r="H24" s="35"/>
      <c r="I24" s="124" t="s">
        <v>26</v>
      </c>
      <c r="J24" s="111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23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22" t="s">
        <v>32</v>
      </c>
      <c r="E26" s="35"/>
      <c r="F26" s="35"/>
      <c r="G26" s="35"/>
      <c r="H26" s="35"/>
      <c r="I26" s="123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6"/>
      <c r="B27" s="127"/>
      <c r="C27" s="126"/>
      <c r="D27" s="126"/>
      <c r="E27" s="339" t="s">
        <v>1</v>
      </c>
      <c r="F27" s="339"/>
      <c r="G27" s="339"/>
      <c r="H27" s="339"/>
      <c r="I27" s="128"/>
      <c r="J27" s="126"/>
      <c r="K27" s="126"/>
      <c r="L27" s="129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23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30"/>
      <c r="E29" s="130"/>
      <c r="F29" s="130"/>
      <c r="G29" s="130"/>
      <c r="H29" s="130"/>
      <c r="I29" s="131"/>
      <c r="J29" s="130"/>
      <c r="K29" s="130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32" t="s">
        <v>33</v>
      </c>
      <c r="E30" s="35"/>
      <c r="F30" s="35"/>
      <c r="G30" s="35"/>
      <c r="H30" s="35"/>
      <c r="I30" s="123"/>
      <c r="J30" s="133">
        <f>ROUND(J126,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30"/>
      <c r="E31" s="130"/>
      <c r="F31" s="130"/>
      <c r="G31" s="130"/>
      <c r="H31" s="130"/>
      <c r="I31" s="131"/>
      <c r="J31" s="130"/>
      <c r="K31" s="130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34" t="s">
        <v>35</v>
      </c>
      <c r="G32" s="35"/>
      <c r="H32" s="35"/>
      <c r="I32" s="135" t="s">
        <v>34</v>
      </c>
      <c r="J32" s="134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36" t="s">
        <v>37</v>
      </c>
      <c r="E33" s="122" t="s">
        <v>38</v>
      </c>
      <c r="F33" s="137">
        <f>ROUND((SUM(BE126:BE267)),  2)</f>
        <v>0</v>
      </c>
      <c r="G33" s="35"/>
      <c r="H33" s="35"/>
      <c r="I33" s="138">
        <v>0.21</v>
      </c>
      <c r="J33" s="137">
        <f>ROUND(((SUM(BE126:BE267))*I33),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22" t="s">
        <v>39</v>
      </c>
      <c r="F34" s="137">
        <f>ROUND((SUM(BF126:BF267)),  2)</f>
        <v>0</v>
      </c>
      <c r="G34" s="35"/>
      <c r="H34" s="35"/>
      <c r="I34" s="138">
        <v>0.15</v>
      </c>
      <c r="J34" s="137">
        <f>ROUND(((SUM(BF126:BF267))*I34),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22" t="s">
        <v>40</v>
      </c>
      <c r="F35" s="137">
        <f>ROUND((SUM(BG126:BG267)),  2)</f>
        <v>0</v>
      </c>
      <c r="G35" s="35"/>
      <c r="H35" s="35"/>
      <c r="I35" s="138">
        <v>0.21</v>
      </c>
      <c r="J35" s="137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22" t="s">
        <v>41</v>
      </c>
      <c r="F36" s="137">
        <f>ROUND((SUM(BH126:BH267)),  2)</f>
        <v>0</v>
      </c>
      <c r="G36" s="35"/>
      <c r="H36" s="35"/>
      <c r="I36" s="138">
        <v>0.15</v>
      </c>
      <c r="J36" s="137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2" t="s">
        <v>42</v>
      </c>
      <c r="F37" s="137">
        <f>ROUND((SUM(BI126:BI267)),  2)</f>
        <v>0</v>
      </c>
      <c r="G37" s="35"/>
      <c r="H37" s="35"/>
      <c r="I37" s="138">
        <v>0</v>
      </c>
      <c r="J37" s="137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23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9"/>
      <c r="D39" s="140" t="s">
        <v>43</v>
      </c>
      <c r="E39" s="141"/>
      <c r="F39" s="141"/>
      <c r="G39" s="142" t="s">
        <v>44</v>
      </c>
      <c r="H39" s="143" t="s">
        <v>45</v>
      </c>
      <c r="I39" s="144"/>
      <c r="J39" s="145">
        <f>SUM(J30:J37)</f>
        <v>0</v>
      </c>
      <c r="K39" s="146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123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I41" s="116"/>
      <c r="L41" s="21"/>
    </row>
    <row r="42" spans="1:31" s="1" customFormat="1" ht="14.45" customHeight="1">
      <c r="B42" s="21"/>
      <c r="I42" s="116"/>
      <c r="L42" s="21"/>
    </row>
    <row r="43" spans="1:31" s="1" customFormat="1" ht="14.45" customHeight="1">
      <c r="B43" s="21"/>
      <c r="I43" s="116"/>
      <c r="L43" s="21"/>
    </row>
    <row r="44" spans="1:31" s="1" customFormat="1" ht="14.45" customHeight="1">
      <c r="B44" s="21"/>
      <c r="I44" s="116"/>
      <c r="L44" s="21"/>
    </row>
    <row r="45" spans="1:31" s="1" customFormat="1" ht="14.45" customHeight="1">
      <c r="B45" s="21"/>
      <c r="I45" s="116"/>
      <c r="L45" s="21"/>
    </row>
    <row r="46" spans="1:31" s="1" customFormat="1" ht="14.45" customHeight="1">
      <c r="B46" s="21"/>
      <c r="I46" s="116"/>
      <c r="L46" s="21"/>
    </row>
    <row r="47" spans="1:31" s="1" customFormat="1" ht="14.45" customHeight="1">
      <c r="B47" s="21"/>
      <c r="I47" s="116"/>
      <c r="L47" s="21"/>
    </row>
    <row r="48" spans="1:31" s="1" customFormat="1" ht="14.45" customHeight="1">
      <c r="B48" s="21"/>
      <c r="I48" s="116"/>
      <c r="L48" s="21"/>
    </row>
    <row r="49" spans="1:31" s="1" customFormat="1" ht="14.45" customHeight="1">
      <c r="B49" s="21"/>
      <c r="I49" s="116"/>
      <c r="L49" s="21"/>
    </row>
    <row r="50" spans="1:31" s="2" customFormat="1" ht="14.45" customHeight="1">
      <c r="B50" s="52"/>
      <c r="D50" s="147" t="s">
        <v>46</v>
      </c>
      <c r="E50" s="148"/>
      <c r="F50" s="148"/>
      <c r="G50" s="147" t="s">
        <v>47</v>
      </c>
      <c r="H50" s="148"/>
      <c r="I50" s="149"/>
      <c r="J50" s="148"/>
      <c r="K50" s="148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50" t="s">
        <v>48</v>
      </c>
      <c r="E61" s="151"/>
      <c r="F61" s="152" t="s">
        <v>49</v>
      </c>
      <c r="G61" s="150" t="s">
        <v>48</v>
      </c>
      <c r="H61" s="151"/>
      <c r="I61" s="153"/>
      <c r="J61" s="154" t="s">
        <v>49</v>
      </c>
      <c r="K61" s="151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47" t="s">
        <v>50</v>
      </c>
      <c r="E65" s="155"/>
      <c r="F65" s="155"/>
      <c r="G65" s="147" t="s">
        <v>51</v>
      </c>
      <c r="H65" s="155"/>
      <c r="I65" s="156"/>
      <c r="J65" s="155"/>
      <c r="K65" s="15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50" t="s">
        <v>48</v>
      </c>
      <c r="E76" s="151"/>
      <c r="F76" s="152" t="s">
        <v>49</v>
      </c>
      <c r="G76" s="150" t="s">
        <v>48</v>
      </c>
      <c r="H76" s="151"/>
      <c r="I76" s="153"/>
      <c r="J76" s="154" t="s">
        <v>49</v>
      </c>
      <c r="K76" s="151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7"/>
      <c r="C77" s="158"/>
      <c r="D77" s="158"/>
      <c r="E77" s="158"/>
      <c r="F77" s="158"/>
      <c r="G77" s="158"/>
      <c r="H77" s="158"/>
      <c r="I77" s="159"/>
      <c r="J77" s="158"/>
      <c r="K77" s="1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60"/>
      <c r="C81" s="161"/>
      <c r="D81" s="161"/>
      <c r="E81" s="161"/>
      <c r="F81" s="161"/>
      <c r="G81" s="161"/>
      <c r="H81" s="161"/>
      <c r="I81" s="162"/>
      <c r="J81" s="161"/>
      <c r="K81" s="161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122</v>
      </c>
      <c r="D82" s="37"/>
      <c r="E82" s="37"/>
      <c r="F82" s="37"/>
      <c r="G82" s="37"/>
      <c r="H82" s="37"/>
      <c r="I82" s="123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23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23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23.25" customHeight="1">
      <c r="A85" s="35"/>
      <c r="B85" s="36"/>
      <c r="C85" s="37"/>
      <c r="D85" s="37"/>
      <c r="E85" s="331" t="str">
        <f>E7</f>
        <v>Fakultní nemocnice Olomouc -  Stavební úpravy objektu U – Klinika psychiatrie</v>
      </c>
      <c r="F85" s="332"/>
      <c r="G85" s="332"/>
      <c r="H85" s="332"/>
      <c r="I85" s="123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119</v>
      </c>
      <c r="D86" s="37"/>
      <c r="E86" s="37"/>
      <c r="F86" s="37"/>
      <c r="G86" s="37"/>
      <c r="H86" s="37"/>
      <c r="I86" s="123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24" t="str">
        <f>E9</f>
        <v>D.1.11 - Příprava území</v>
      </c>
      <c r="F87" s="330"/>
      <c r="G87" s="330"/>
      <c r="H87" s="330"/>
      <c r="I87" s="123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23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124" t="s">
        <v>22</v>
      </c>
      <c r="J89" s="67" t="str">
        <f>IF(J12="","",J12)</f>
        <v>25. 3. 2020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23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124" t="s">
        <v>29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124" t="s">
        <v>31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23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63" t="s">
        <v>123</v>
      </c>
      <c r="D94" s="164"/>
      <c r="E94" s="164"/>
      <c r="F94" s="164"/>
      <c r="G94" s="164"/>
      <c r="H94" s="164"/>
      <c r="I94" s="165"/>
      <c r="J94" s="166" t="s">
        <v>124</v>
      </c>
      <c r="K94" s="164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23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7" t="s">
        <v>125</v>
      </c>
      <c r="D96" s="37"/>
      <c r="E96" s="37"/>
      <c r="F96" s="37"/>
      <c r="G96" s="37"/>
      <c r="H96" s="37"/>
      <c r="I96" s="123"/>
      <c r="J96" s="85">
        <f>J126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126</v>
      </c>
    </row>
    <row r="97" spans="1:31" s="9" customFormat="1" ht="24.95" customHeight="1">
      <c r="B97" s="168"/>
      <c r="C97" s="169"/>
      <c r="D97" s="170" t="s">
        <v>127</v>
      </c>
      <c r="E97" s="171"/>
      <c r="F97" s="171"/>
      <c r="G97" s="171"/>
      <c r="H97" s="171"/>
      <c r="I97" s="172"/>
      <c r="J97" s="173">
        <f>J127</f>
        <v>0</v>
      </c>
      <c r="K97" s="169"/>
      <c r="L97" s="174"/>
    </row>
    <row r="98" spans="1:31" s="10" customFormat="1" ht="19.899999999999999" customHeight="1">
      <c r="B98" s="175"/>
      <c r="C98" s="105"/>
      <c r="D98" s="176" t="s">
        <v>128</v>
      </c>
      <c r="E98" s="177"/>
      <c r="F98" s="177"/>
      <c r="G98" s="177"/>
      <c r="H98" s="177"/>
      <c r="I98" s="178"/>
      <c r="J98" s="179">
        <f>J128</f>
        <v>0</v>
      </c>
      <c r="K98" s="105"/>
      <c r="L98" s="180"/>
    </row>
    <row r="99" spans="1:31" s="10" customFormat="1" ht="19.899999999999999" customHeight="1">
      <c r="B99" s="175"/>
      <c r="C99" s="105"/>
      <c r="D99" s="176" t="s">
        <v>1630</v>
      </c>
      <c r="E99" s="177"/>
      <c r="F99" s="177"/>
      <c r="G99" s="177"/>
      <c r="H99" s="177"/>
      <c r="I99" s="178"/>
      <c r="J99" s="179">
        <f>J209</f>
        <v>0</v>
      </c>
      <c r="K99" s="105"/>
      <c r="L99" s="180"/>
    </row>
    <row r="100" spans="1:31" s="10" customFormat="1" ht="19.899999999999999" customHeight="1">
      <c r="B100" s="175"/>
      <c r="C100" s="105"/>
      <c r="D100" s="176" t="s">
        <v>1631</v>
      </c>
      <c r="E100" s="177"/>
      <c r="F100" s="177"/>
      <c r="G100" s="177"/>
      <c r="H100" s="177"/>
      <c r="I100" s="178"/>
      <c r="J100" s="179">
        <f>J220</f>
        <v>0</v>
      </c>
      <c r="K100" s="105"/>
      <c r="L100" s="180"/>
    </row>
    <row r="101" spans="1:31" s="10" customFormat="1" ht="19.899999999999999" customHeight="1">
      <c r="B101" s="175"/>
      <c r="C101" s="105"/>
      <c r="D101" s="176" t="s">
        <v>1632</v>
      </c>
      <c r="E101" s="177"/>
      <c r="F101" s="177"/>
      <c r="G101" s="177"/>
      <c r="H101" s="177"/>
      <c r="I101" s="178"/>
      <c r="J101" s="179">
        <f>J236</f>
        <v>0</v>
      </c>
      <c r="K101" s="105"/>
      <c r="L101" s="180"/>
    </row>
    <row r="102" spans="1:31" s="10" customFormat="1" ht="19.899999999999999" customHeight="1">
      <c r="B102" s="175"/>
      <c r="C102" s="105"/>
      <c r="D102" s="176" t="s">
        <v>139</v>
      </c>
      <c r="E102" s="177"/>
      <c r="F102" s="177"/>
      <c r="G102" s="177"/>
      <c r="H102" s="177"/>
      <c r="I102" s="178"/>
      <c r="J102" s="179">
        <f>J248</f>
        <v>0</v>
      </c>
      <c r="K102" s="105"/>
      <c r="L102" s="180"/>
    </row>
    <row r="103" spans="1:31" s="10" customFormat="1" ht="14.85" customHeight="1">
      <c r="B103" s="175"/>
      <c r="C103" s="105"/>
      <c r="D103" s="176" t="s">
        <v>140</v>
      </c>
      <c r="E103" s="177"/>
      <c r="F103" s="177"/>
      <c r="G103" s="177"/>
      <c r="H103" s="177"/>
      <c r="I103" s="178"/>
      <c r="J103" s="179">
        <f>J249</f>
        <v>0</v>
      </c>
      <c r="K103" s="105"/>
      <c r="L103" s="180"/>
    </row>
    <row r="104" spans="1:31" s="10" customFormat="1" ht="19.899999999999999" customHeight="1">
      <c r="B104" s="175"/>
      <c r="C104" s="105"/>
      <c r="D104" s="176" t="s">
        <v>141</v>
      </c>
      <c r="E104" s="177"/>
      <c r="F104" s="177"/>
      <c r="G104" s="177"/>
      <c r="H104" s="177"/>
      <c r="I104" s="178"/>
      <c r="J104" s="179">
        <f>J259</f>
        <v>0</v>
      </c>
      <c r="K104" s="105"/>
      <c r="L104" s="180"/>
    </row>
    <row r="105" spans="1:31" s="9" customFormat="1" ht="24.95" customHeight="1">
      <c r="B105" s="168"/>
      <c r="C105" s="169"/>
      <c r="D105" s="170" t="s">
        <v>143</v>
      </c>
      <c r="E105" s="171"/>
      <c r="F105" s="171"/>
      <c r="G105" s="171"/>
      <c r="H105" s="171"/>
      <c r="I105" s="172"/>
      <c r="J105" s="173">
        <f>J261</f>
        <v>0</v>
      </c>
      <c r="K105" s="169"/>
      <c r="L105" s="174"/>
    </row>
    <row r="106" spans="1:31" s="10" customFormat="1" ht="19.899999999999999" customHeight="1">
      <c r="B106" s="175"/>
      <c r="C106" s="105"/>
      <c r="D106" s="176" t="s">
        <v>1232</v>
      </c>
      <c r="E106" s="177"/>
      <c r="F106" s="177"/>
      <c r="G106" s="177"/>
      <c r="H106" s="177"/>
      <c r="I106" s="178"/>
      <c r="J106" s="179">
        <f>J262</f>
        <v>0</v>
      </c>
      <c r="K106" s="105"/>
      <c r="L106" s="180"/>
    </row>
    <row r="107" spans="1:31" s="2" customFormat="1" ht="21.75" customHeight="1">
      <c r="A107" s="35"/>
      <c r="B107" s="36"/>
      <c r="C107" s="37"/>
      <c r="D107" s="37"/>
      <c r="E107" s="37"/>
      <c r="F107" s="37"/>
      <c r="G107" s="37"/>
      <c r="H107" s="37"/>
      <c r="I107" s="123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6.95" customHeight="1">
      <c r="A108" s="35"/>
      <c r="B108" s="55"/>
      <c r="C108" s="56"/>
      <c r="D108" s="56"/>
      <c r="E108" s="56"/>
      <c r="F108" s="56"/>
      <c r="G108" s="56"/>
      <c r="H108" s="56"/>
      <c r="I108" s="159"/>
      <c r="J108" s="56"/>
      <c r="K108" s="56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12" spans="1:31" s="2" customFormat="1" ht="6.95" customHeight="1">
      <c r="A112" s="35"/>
      <c r="B112" s="57"/>
      <c r="C112" s="58"/>
      <c r="D112" s="58"/>
      <c r="E112" s="58"/>
      <c r="F112" s="58"/>
      <c r="G112" s="58"/>
      <c r="H112" s="58"/>
      <c r="I112" s="162"/>
      <c r="J112" s="58"/>
      <c r="K112" s="58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3" s="2" customFormat="1" ht="24.95" customHeight="1">
      <c r="A113" s="35"/>
      <c r="B113" s="36"/>
      <c r="C113" s="24" t="s">
        <v>157</v>
      </c>
      <c r="D113" s="37"/>
      <c r="E113" s="37"/>
      <c r="F113" s="37"/>
      <c r="G113" s="37"/>
      <c r="H113" s="37"/>
      <c r="I113" s="123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3" s="2" customFormat="1" ht="6.95" customHeight="1">
      <c r="A114" s="35"/>
      <c r="B114" s="36"/>
      <c r="C114" s="37"/>
      <c r="D114" s="37"/>
      <c r="E114" s="37"/>
      <c r="F114" s="37"/>
      <c r="G114" s="37"/>
      <c r="H114" s="37"/>
      <c r="I114" s="123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3" s="2" customFormat="1" ht="12" customHeight="1">
      <c r="A115" s="35"/>
      <c r="B115" s="36"/>
      <c r="C115" s="30" t="s">
        <v>16</v>
      </c>
      <c r="D115" s="37"/>
      <c r="E115" s="37"/>
      <c r="F115" s="37"/>
      <c r="G115" s="37"/>
      <c r="H115" s="37"/>
      <c r="I115" s="123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3" s="2" customFormat="1" ht="23.25" customHeight="1">
      <c r="A116" s="35"/>
      <c r="B116" s="36"/>
      <c r="C116" s="37"/>
      <c r="D116" s="37"/>
      <c r="E116" s="331" t="str">
        <f>E7</f>
        <v>Fakultní nemocnice Olomouc -  Stavební úpravy objektu U – Klinika psychiatrie</v>
      </c>
      <c r="F116" s="332"/>
      <c r="G116" s="332"/>
      <c r="H116" s="332"/>
      <c r="I116" s="123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3" s="2" customFormat="1" ht="12" customHeight="1">
      <c r="A117" s="35"/>
      <c r="B117" s="36"/>
      <c r="C117" s="30" t="s">
        <v>119</v>
      </c>
      <c r="D117" s="37"/>
      <c r="E117" s="37"/>
      <c r="F117" s="37"/>
      <c r="G117" s="37"/>
      <c r="H117" s="37"/>
      <c r="I117" s="123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3" s="2" customFormat="1" ht="16.5" customHeight="1">
      <c r="A118" s="35"/>
      <c r="B118" s="36"/>
      <c r="C118" s="37"/>
      <c r="D118" s="37"/>
      <c r="E118" s="324" t="str">
        <f>E9</f>
        <v>D.1.11 - Příprava území</v>
      </c>
      <c r="F118" s="330"/>
      <c r="G118" s="330"/>
      <c r="H118" s="330"/>
      <c r="I118" s="123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3" s="2" customFormat="1" ht="6.95" customHeight="1">
      <c r="A119" s="35"/>
      <c r="B119" s="36"/>
      <c r="C119" s="37"/>
      <c r="D119" s="37"/>
      <c r="E119" s="37"/>
      <c r="F119" s="37"/>
      <c r="G119" s="37"/>
      <c r="H119" s="37"/>
      <c r="I119" s="123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3" s="2" customFormat="1" ht="12" customHeight="1">
      <c r="A120" s="35"/>
      <c r="B120" s="36"/>
      <c r="C120" s="30" t="s">
        <v>20</v>
      </c>
      <c r="D120" s="37"/>
      <c r="E120" s="37"/>
      <c r="F120" s="28" t="str">
        <f>F12</f>
        <v xml:space="preserve"> </v>
      </c>
      <c r="G120" s="37"/>
      <c r="H120" s="37"/>
      <c r="I120" s="124" t="s">
        <v>22</v>
      </c>
      <c r="J120" s="67" t="str">
        <f>IF(J12="","",J12)</f>
        <v>25. 3. 2020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3" s="2" customFormat="1" ht="6.95" customHeight="1">
      <c r="A121" s="35"/>
      <c r="B121" s="36"/>
      <c r="C121" s="37"/>
      <c r="D121" s="37"/>
      <c r="E121" s="37"/>
      <c r="F121" s="37"/>
      <c r="G121" s="37"/>
      <c r="H121" s="37"/>
      <c r="I121" s="123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3" s="2" customFormat="1" ht="15.2" customHeight="1">
      <c r="A122" s="35"/>
      <c r="B122" s="36"/>
      <c r="C122" s="30" t="s">
        <v>24</v>
      </c>
      <c r="D122" s="37"/>
      <c r="E122" s="37"/>
      <c r="F122" s="28" t="str">
        <f>E15</f>
        <v xml:space="preserve"> </v>
      </c>
      <c r="G122" s="37"/>
      <c r="H122" s="37"/>
      <c r="I122" s="124" t="s">
        <v>29</v>
      </c>
      <c r="J122" s="33" t="str">
        <f>E21</f>
        <v xml:space="preserve"> </v>
      </c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3" s="2" customFormat="1" ht="15.2" customHeight="1">
      <c r="A123" s="35"/>
      <c r="B123" s="36"/>
      <c r="C123" s="30" t="s">
        <v>27</v>
      </c>
      <c r="D123" s="37"/>
      <c r="E123" s="37"/>
      <c r="F123" s="28" t="str">
        <f>IF(E18="","",E18)</f>
        <v>Vyplň údaj</v>
      </c>
      <c r="G123" s="37"/>
      <c r="H123" s="37"/>
      <c r="I123" s="124" t="s">
        <v>31</v>
      </c>
      <c r="J123" s="33" t="str">
        <f>E24</f>
        <v xml:space="preserve"> </v>
      </c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3" s="2" customFormat="1" ht="10.35" customHeight="1">
      <c r="A124" s="35"/>
      <c r="B124" s="36"/>
      <c r="C124" s="37"/>
      <c r="D124" s="37"/>
      <c r="E124" s="37"/>
      <c r="F124" s="37"/>
      <c r="G124" s="37"/>
      <c r="H124" s="37"/>
      <c r="I124" s="123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63" s="11" customFormat="1" ht="29.25" customHeight="1">
      <c r="A125" s="181"/>
      <c r="B125" s="182"/>
      <c r="C125" s="183" t="s">
        <v>158</v>
      </c>
      <c r="D125" s="184" t="s">
        <v>58</v>
      </c>
      <c r="E125" s="184" t="s">
        <v>54</v>
      </c>
      <c r="F125" s="184" t="s">
        <v>55</v>
      </c>
      <c r="G125" s="184" t="s">
        <v>159</v>
      </c>
      <c r="H125" s="184" t="s">
        <v>160</v>
      </c>
      <c r="I125" s="185" t="s">
        <v>161</v>
      </c>
      <c r="J125" s="184" t="s">
        <v>124</v>
      </c>
      <c r="K125" s="186" t="s">
        <v>162</v>
      </c>
      <c r="L125" s="187"/>
      <c r="M125" s="76" t="s">
        <v>1</v>
      </c>
      <c r="N125" s="77" t="s">
        <v>37</v>
      </c>
      <c r="O125" s="77" t="s">
        <v>163</v>
      </c>
      <c r="P125" s="77" t="s">
        <v>164</v>
      </c>
      <c r="Q125" s="77" t="s">
        <v>165</v>
      </c>
      <c r="R125" s="77" t="s">
        <v>166</v>
      </c>
      <c r="S125" s="77" t="s">
        <v>167</v>
      </c>
      <c r="T125" s="78" t="s">
        <v>168</v>
      </c>
      <c r="U125" s="181"/>
      <c r="V125" s="181"/>
      <c r="W125" s="181"/>
      <c r="X125" s="181"/>
      <c r="Y125" s="181"/>
      <c r="Z125" s="181"/>
      <c r="AA125" s="181"/>
      <c r="AB125" s="181"/>
      <c r="AC125" s="181"/>
      <c r="AD125" s="181"/>
      <c r="AE125" s="181"/>
    </row>
    <row r="126" spans="1:63" s="2" customFormat="1" ht="22.9" customHeight="1">
      <c r="A126" s="35"/>
      <c r="B126" s="36"/>
      <c r="C126" s="83" t="s">
        <v>169</v>
      </c>
      <c r="D126" s="37"/>
      <c r="E126" s="37"/>
      <c r="F126" s="37"/>
      <c r="G126" s="37"/>
      <c r="H126" s="37"/>
      <c r="I126" s="123"/>
      <c r="J126" s="188">
        <f>BK126</f>
        <v>0</v>
      </c>
      <c r="K126" s="37"/>
      <c r="L126" s="40"/>
      <c r="M126" s="79"/>
      <c r="N126" s="189"/>
      <c r="O126" s="80"/>
      <c r="P126" s="190">
        <f>P127+P261</f>
        <v>0</v>
      </c>
      <c r="Q126" s="80"/>
      <c r="R126" s="190">
        <f>R127+R261</f>
        <v>5.2942</v>
      </c>
      <c r="S126" s="80"/>
      <c r="T126" s="191">
        <f>T127+T261</f>
        <v>294.45411999999999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72</v>
      </c>
      <c r="AU126" s="18" t="s">
        <v>126</v>
      </c>
      <c r="BK126" s="192">
        <f>BK127+BK261</f>
        <v>0</v>
      </c>
    </row>
    <row r="127" spans="1:63" s="12" customFormat="1" ht="25.9" customHeight="1">
      <c r="B127" s="193"/>
      <c r="C127" s="194"/>
      <c r="D127" s="195" t="s">
        <v>72</v>
      </c>
      <c r="E127" s="196" t="s">
        <v>170</v>
      </c>
      <c r="F127" s="196" t="s">
        <v>171</v>
      </c>
      <c r="G127" s="194"/>
      <c r="H127" s="194"/>
      <c r="I127" s="197"/>
      <c r="J127" s="198">
        <f>BK127</f>
        <v>0</v>
      </c>
      <c r="K127" s="194"/>
      <c r="L127" s="199"/>
      <c r="M127" s="200"/>
      <c r="N127" s="201"/>
      <c r="O127" s="201"/>
      <c r="P127" s="202">
        <f>P128+P209+P220+P236+P248+P259</f>
        <v>0</v>
      </c>
      <c r="Q127" s="201"/>
      <c r="R127" s="202">
        <f>R128+R209+R220+R236+R248+R259</f>
        <v>5.2914000000000003</v>
      </c>
      <c r="S127" s="201"/>
      <c r="T127" s="203">
        <f>T128+T209+T220+T236+T248+T259</f>
        <v>294.45411999999999</v>
      </c>
      <c r="AR127" s="204" t="s">
        <v>81</v>
      </c>
      <c r="AT127" s="205" t="s">
        <v>72</v>
      </c>
      <c r="AU127" s="205" t="s">
        <v>73</v>
      </c>
      <c r="AY127" s="204" t="s">
        <v>172</v>
      </c>
      <c r="BK127" s="206">
        <f>BK128+BK209+BK220+BK236+BK248+BK259</f>
        <v>0</v>
      </c>
    </row>
    <row r="128" spans="1:63" s="12" customFormat="1" ht="22.9" customHeight="1">
      <c r="B128" s="193"/>
      <c r="C128" s="194"/>
      <c r="D128" s="195" t="s">
        <v>72</v>
      </c>
      <c r="E128" s="207" t="s">
        <v>81</v>
      </c>
      <c r="F128" s="207" t="s">
        <v>173</v>
      </c>
      <c r="G128" s="194"/>
      <c r="H128" s="194"/>
      <c r="I128" s="197"/>
      <c r="J128" s="208">
        <f>BK128</f>
        <v>0</v>
      </c>
      <c r="K128" s="194"/>
      <c r="L128" s="199"/>
      <c r="M128" s="200"/>
      <c r="N128" s="201"/>
      <c r="O128" s="201"/>
      <c r="P128" s="202">
        <f>SUM(P129:P208)</f>
        <v>0</v>
      </c>
      <c r="Q128" s="201"/>
      <c r="R128" s="202">
        <f>SUM(R129:R208)</f>
        <v>0</v>
      </c>
      <c r="S128" s="201"/>
      <c r="T128" s="203">
        <f>SUM(T129:T208)</f>
        <v>256.57499999999999</v>
      </c>
      <c r="AR128" s="204" t="s">
        <v>81</v>
      </c>
      <c r="AT128" s="205" t="s">
        <v>72</v>
      </c>
      <c r="AU128" s="205" t="s">
        <v>81</v>
      </c>
      <c r="AY128" s="204" t="s">
        <v>172</v>
      </c>
      <c r="BK128" s="206">
        <f>SUM(BK129:BK208)</f>
        <v>0</v>
      </c>
    </row>
    <row r="129" spans="1:65" s="2" customFormat="1" ht="21.75" customHeight="1">
      <c r="A129" s="35"/>
      <c r="B129" s="36"/>
      <c r="C129" s="209" t="s">
        <v>81</v>
      </c>
      <c r="D129" s="209" t="s">
        <v>174</v>
      </c>
      <c r="E129" s="210" t="s">
        <v>1633</v>
      </c>
      <c r="F129" s="211" t="s">
        <v>1634</v>
      </c>
      <c r="G129" s="212" t="s">
        <v>245</v>
      </c>
      <c r="H129" s="213">
        <v>1082.5</v>
      </c>
      <c r="I129" s="214"/>
      <c r="J129" s="215">
        <f>ROUND(I129*H129,2)</f>
        <v>0</v>
      </c>
      <c r="K129" s="211" t="s">
        <v>178</v>
      </c>
      <c r="L129" s="40"/>
      <c r="M129" s="216" t="s">
        <v>1</v>
      </c>
      <c r="N129" s="217" t="s">
        <v>38</v>
      </c>
      <c r="O129" s="72"/>
      <c r="P129" s="218">
        <f>O129*H129</f>
        <v>0</v>
      </c>
      <c r="Q129" s="218">
        <v>0</v>
      </c>
      <c r="R129" s="218">
        <f>Q129*H129</f>
        <v>0</v>
      </c>
      <c r="S129" s="218">
        <v>0</v>
      </c>
      <c r="T129" s="219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0" t="s">
        <v>179</v>
      </c>
      <c r="AT129" s="220" t="s">
        <v>174</v>
      </c>
      <c r="AU129" s="220" t="s">
        <v>83</v>
      </c>
      <c r="AY129" s="18" t="s">
        <v>172</v>
      </c>
      <c r="BE129" s="221">
        <f>IF(N129="základní",J129,0)</f>
        <v>0</v>
      </c>
      <c r="BF129" s="221">
        <f>IF(N129="snížená",J129,0)</f>
        <v>0</v>
      </c>
      <c r="BG129" s="221">
        <f>IF(N129="zákl. přenesená",J129,0)</f>
        <v>0</v>
      </c>
      <c r="BH129" s="221">
        <f>IF(N129="sníž. přenesená",J129,0)</f>
        <v>0</v>
      </c>
      <c r="BI129" s="221">
        <f>IF(N129="nulová",J129,0)</f>
        <v>0</v>
      </c>
      <c r="BJ129" s="18" t="s">
        <v>81</v>
      </c>
      <c r="BK129" s="221">
        <f>ROUND(I129*H129,2)</f>
        <v>0</v>
      </c>
      <c r="BL129" s="18" t="s">
        <v>179</v>
      </c>
      <c r="BM129" s="220" t="s">
        <v>1635</v>
      </c>
    </row>
    <row r="130" spans="1:65" s="13" customFormat="1">
      <c r="B130" s="222"/>
      <c r="C130" s="223"/>
      <c r="D130" s="224" t="s">
        <v>180</v>
      </c>
      <c r="E130" s="225" t="s">
        <v>1</v>
      </c>
      <c r="F130" s="226" t="s">
        <v>1636</v>
      </c>
      <c r="G130" s="223"/>
      <c r="H130" s="225" t="s">
        <v>1</v>
      </c>
      <c r="I130" s="227"/>
      <c r="J130" s="223"/>
      <c r="K130" s="223"/>
      <c r="L130" s="228"/>
      <c r="M130" s="229"/>
      <c r="N130" s="230"/>
      <c r="O130" s="230"/>
      <c r="P130" s="230"/>
      <c r="Q130" s="230"/>
      <c r="R130" s="230"/>
      <c r="S130" s="230"/>
      <c r="T130" s="231"/>
      <c r="AT130" s="232" t="s">
        <v>180</v>
      </c>
      <c r="AU130" s="232" t="s">
        <v>83</v>
      </c>
      <c r="AV130" s="13" t="s">
        <v>81</v>
      </c>
      <c r="AW130" s="13" t="s">
        <v>30</v>
      </c>
      <c r="AX130" s="13" t="s">
        <v>73</v>
      </c>
      <c r="AY130" s="232" t="s">
        <v>172</v>
      </c>
    </row>
    <row r="131" spans="1:65" s="13" customFormat="1" ht="22.5">
      <c r="B131" s="222"/>
      <c r="C131" s="223"/>
      <c r="D131" s="224" t="s">
        <v>180</v>
      </c>
      <c r="E131" s="225" t="s">
        <v>1</v>
      </c>
      <c r="F131" s="226" t="s">
        <v>1637</v>
      </c>
      <c r="G131" s="223"/>
      <c r="H131" s="225" t="s">
        <v>1</v>
      </c>
      <c r="I131" s="227"/>
      <c r="J131" s="223"/>
      <c r="K131" s="223"/>
      <c r="L131" s="228"/>
      <c r="M131" s="229"/>
      <c r="N131" s="230"/>
      <c r="O131" s="230"/>
      <c r="P131" s="230"/>
      <c r="Q131" s="230"/>
      <c r="R131" s="230"/>
      <c r="S131" s="230"/>
      <c r="T131" s="231"/>
      <c r="AT131" s="232" t="s">
        <v>180</v>
      </c>
      <c r="AU131" s="232" t="s">
        <v>83</v>
      </c>
      <c r="AV131" s="13" t="s">
        <v>81</v>
      </c>
      <c r="AW131" s="13" t="s">
        <v>30</v>
      </c>
      <c r="AX131" s="13" t="s">
        <v>73</v>
      </c>
      <c r="AY131" s="232" t="s">
        <v>172</v>
      </c>
    </row>
    <row r="132" spans="1:65" s="14" customFormat="1">
      <c r="B132" s="233"/>
      <c r="C132" s="234"/>
      <c r="D132" s="224" t="s">
        <v>180</v>
      </c>
      <c r="E132" s="235" t="s">
        <v>1</v>
      </c>
      <c r="F132" s="236" t="s">
        <v>631</v>
      </c>
      <c r="G132" s="234"/>
      <c r="H132" s="237">
        <v>150</v>
      </c>
      <c r="I132" s="238"/>
      <c r="J132" s="234"/>
      <c r="K132" s="234"/>
      <c r="L132" s="239"/>
      <c r="M132" s="240"/>
      <c r="N132" s="241"/>
      <c r="O132" s="241"/>
      <c r="P132" s="241"/>
      <c r="Q132" s="241"/>
      <c r="R132" s="241"/>
      <c r="S132" s="241"/>
      <c r="T132" s="242"/>
      <c r="AT132" s="243" t="s">
        <v>180</v>
      </c>
      <c r="AU132" s="243" t="s">
        <v>83</v>
      </c>
      <c r="AV132" s="14" t="s">
        <v>83</v>
      </c>
      <c r="AW132" s="14" t="s">
        <v>30</v>
      </c>
      <c r="AX132" s="14" t="s">
        <v>73</v>
      </c>
      <c r="AY132" s="243" t="s">
        <v>172</v>
      </c>
    </row>
    <row r="133" spans="1:65" s="13" customFormat="1" ht="22.5">
      <c r="B133" s="222"/>
      <c r="C133" s="223"/>
      <c r="D133" s="224" t="s">
        <v>180</v>
      </c>
      <c r="E133" s="225" t="s">
        <v>1</v>
      </c>
      <c r="F133" s="226" t="s">
        <v>1638</v>
      </c>
      <c r="G133" s="223"/>
      <c r="H133" s="225" t="s">
        <v>1</v>
      </c>
      <c r="I133" s="227"/>
      <c r="J133" s="223"/>
      <c r="K133" s="223"/>
      <c r="L133" s="228"/>
      <c r="M133" s="229"/>
      <c r="N133" s="230"/>
      <c r="O133" s="230"/>
      <c r="P133" s="230"/>
      <c r="Q133" s="230"/>
      <c r="R133" s="230"/>
      <c r="S133" s="230"/>
      <c r="T133" s="231"/>
      <c r="AT133" s="232" t="s">
        <v>180</v>
      </c>
      <c r="AU133" s="232" t="s">
        <v>83</v>
      </c>
      <c r="AV133" s="13" t="s">
        <v>81</v>
      </c>
      <c r="AW133" s="13" t="s">
        <v>30</v>
      </c>
      <c r="AX133" s="13" t="s">
        <v>73</v>
      </c>
      <c r="AY133" s="232" t="s">
        <v>172</v>
      </c>
    </row>
    <row r="134" spans="1:65" s="14" customFormat="1">
      <c r="B134" s="233"/>
      <c r="C134" s="234"/>
      <c r="D134" s="224" t="s">
        <v>180</v>
      </c>
      <c r="E134" s="235" t="s">
        <v>1</v>
      </c>
      <c r="F134" s="236" t="s">
        <v>1639</v>
      </c>
      <c r="G134" s="234"/>
      <c r="H134" s="237">
        <v>265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AT134" s="243" t="s">
        <v>180</v>
      </c>
      <c r="AU134" s="243" t="s">
        <v>83</v>
      </c>
      <c r="AV134" s="14" t="s">
        <v>83</v>
      </c>
      <c r="AW134" s="14" t="s">
        <v>30</v>
      </c>
      <c r="AX134" s="14" t="s">
        <v>73</v>
      </c>
      <c r="AY134" s="243" t="s">
        <v>172</v>
      </c>
    </row>
    <row r="135" spans="1:65" s="13" customFormat="1" ht="22.5">
      <c r="B135" s="222"/>
      <c r="C135" s="223"/>
      <c r="D135" s="224" t="s">
        <v>180</v>
      </c>
      <c r="E135" s="225" t="s">
        <v>1</v>
      </c>
      <c r="F135" s="226" t="s">
        <v>1640</v>
      </c>
      <c r="G135" s="223"/>
      <c r="H135" s="225" t="s">
        <v>1</v>
      </c>
      <c r="I135" s="227"/>
      <c r="J135" s="223"/>
      <c r="K135" s="223"/>
      <c r="L135" s="228"/>
      <c r="M135" s="229"/>
      <c r="N135" s="230"/>
      <c r="O135" s="230"/>
      <c r="P135" s="230"/>
      <c r="Q135" s="230"/>
      <c r="R135" s="230"/>
      <c r="S135" s="230"/>
      <c r="T135" s="231"/>
      <c r="AT135" s="232" t="s">
        <v>180</v>
      </c>
      <c r="AU135" s="232" t="s">
        <v>83</v>
      </c>
      <c r="AV135" s="13" t="s">
        <v>81</v>
      </c>
      <c r="AW135" s="13" t="s">
        <v>30</v>
      </c>
      <c r="AX135" s="13" t="s">
        <v>73</v>
      </c>
      <c r="AY135" s="232" t="s">
        <v>172</v>
      </c>
    </row>
    <row r="136" spans="1:65" s="14" customFormat="1">
      <c r="B136" s="233"/>
      <c r="C136" s="234"/>
      <c r="D136" s="224" t="s">
        <v>180</v>
      </c>
      <c r="E136" s="235" t="s">
        <v>1</v>
      </c>
      <c r="F136" s="236" t="s">
        <v>631</v>
      </c>
      <c r="G136" s="234"/>
      <c r="H136" s="237">
        <v>150</v>
      </c>
      <c r="I136" s="238"/>
      <c r="J136" s="234"/>
      <c r="K136" s="234"/>
      <c r="L136" s="239"/>
      <c r="M136" s="240"/>
      <c r="N136" s="241"/>
      <c r="O136" s="241"/>
      <c r="P136" s="241"/>
      <c r="Q136" s="241"/>
      <c r="R136" s="241"/>
      <c r="S136" s="241"/>
      <c r="T136" s="242"/>
      <c r="AT136" s="243" t="s">
        <v>180</v>
      </c>
      <c r="AU136" s="243" t="s">
        <v>83</v>
      </c>
      <c r="AV136" s="14" t="s">
        <v>83</v>
      </c>
      <c r="AW136" s="14" t="s">
        <v>30</v>
      </c>
      <c r="AX136" s="14" t="s">
        <v>73</v>
      </c>
      <c r="AY136" s="243" t="s">
        <v>172</v>
      </c>
    </row>
    <row r="137" spans="1:65" s="13" customFormat="1" ht="22.5">
      <c r="B137" s="222"/>
      <c r="C137" s="223"/>
      <c r="D137" s="224" t="s">
        <v>180</v>
      </c>
      <c r="E137" s="225" t="s">
        <v>1</v>
      </c>
      <c r="F137" s="226" t="s">
        <v>1641</v>
      </c>
      <c r="G137" s="223"/>
      <c r="H137" s="225" t="s">
        <v>1</v>
      </c>
      <c r="I137" s="227"/>
      <c r="J137" s="223"/>
      <c r="K137" s="223"/>
      <c r="L137" s="228"/>
      <c r="M137" s="229"/>
      <c r="N137" s="230"/>
      <c r="O137" s="230"/>
      <c r="P137" s="230"/>
      <c r="Q137" s="230"/>
      <c r="R137" s="230"/>
      <c r="S137" s="230"/>
      <c r="T137" s="231"/>
      <c r="AT137" s="232" t="s">
        <v>180</v>
      </c>
      <c r="AU137" s="232" t="s">
        <v>83</v>
      </c>
      <c r="AV137" s="13" t="s">
        <v>81</v>
      </c>
      <c r="AW137" s="13" t="s">
        <v>30</v>
      </c>
      <c r="AX137" s="13" t="s">
        <v>73</v>
      </c>
      <c r="AY137" s="232" t="s">
        <v>172</v>
      </c>
    </row>
    <row r="138" spans="1:65" s="14" customFormat="1">
      <c r="B138" s="233"/>
      <c r="C138" s="234"/>
      <c r="D138" s="224" t="s">
        <v>180</v>
      </c>
      <c r="E138" s="235" t="s">
        <v>1</v>
      </c>
      <c r="F138" s="236" t="s">
        <v>293</v>
      </c>
      <c r="G138" s="234"/>
      <c r="H138" s="237">
        <v>50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AT138" s="243" t="s">
        <v>180</v>
      </c>
      <c r="AU138" s="243" t="s">
        <v>83</v>
      </c>
      <c r="AV138" s="14" t="s">
        <v>83</v>
      </c>
      <c r="AW138" s="14" t="s">
        <v>30</v>
      </c>
      <c r="AX138" s="14" t="s">
        <v>73</v>
      </c>
      <c r="AY138" s="243" t="s">
        <v>172</v>
      </c>
    </row>
    <row r="139" spans="1:65" s="13" customFormat="1" ht="22.5">
      <c r="B139" s="222"/>
      <c r="C139" s="223"/>
      <c r="D139" s="224" t="s">
        <v>180</v>
      </c>
      <c r="E139" s="225" t="s">
        <v>1</v>
      </c>
      <c r="F139" s="226" t="s">
        <v>1642</v>
      </c>
      <c r="G139" s="223"/>
      <c r="H139" s="225" t="s">
        <v>1</v>
      </c>
      <c r="I139" s="227"/>
      <c r="J139" s="223"/>
      <c r="K139" s="223"/>
      <c r="L139" s="228"/>
      <c r="M139" s="229"/>
      <c r="N139" s="230"/>
      <c r="O139" s="230"/>
      <c r="P139" s="230"/>
      <c r="Q139" s="230"/>
      <c r="R139" s="230"/>
      <c r="S139" s="230"/>
      <c r="T139" s="231"/>
      <c r="AT139" s="232" t="s">
        <v>180</v>
      </c>
      <c r="AU139" s="232" t="s">
        <v>83</v>
      </c>
      <c r="AV139" s="13" t="s">
        <v>81</v>
      </c>
      <c r="AW139" s="13" t="s">
        <v>30</v>
      </c>
      <c r="AX139" s="13" t="s">
        <v>73</v>
      </c>
      <c r="AY139" s="232" t="s">
        <v>172</v>
      </c>
    </row>
    <row r="140" spans="1:65" s="14" customFormat="1">
      <c r="B140" s="233"/>
      <c r="C140" s="234"/>
      <c r="D140" s="224" t="s">
        <v>180</v>
      </c>
      <c r="E140" s="235" t="s">
        <v>1</v>
      </c>
      <c r="F140" s="236" t="s">
        <v>1643</v>
      </c>
      <c r="G140" s="234"/>
      <c r="H140" s="237">
        <v>2.5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AT140" s="243" t="s">
        <v>180</v>
      </c>
      <c r="AU140" s="243" t="s">
        <v>83</v>
      </c>
      <c r="AV140" s="14" t="s">
        <v>83</v>
      </c>
      <c r="AW140" s="14" t="s">
        <v>30</v>
      </c>
      <c r="AX140" s="14" t="s">
        <v>73</v>
      </c>
      <c r="AY140" s="243" t="s">
        <v>172</v>
      </c>
    </row>
    <row r="141" spans="1:65" s="13" customFormat="1" ht="22.5">
      <c r="B141" s="222"/>
      <c r="C141" s="223"/>
      <c r="D141" s="224" t="s">
        <v>180</v>
      </c>
      <c r="E141" s="225" t="s">
        <v>1</v>
      </c>
      <c r="F141" s="226" t="s">
        <v>1644</v>
      </c>
      <c r="G141" s="223"/>
      <c r="H141" s="225" t="s">
        <v>1</v>
      </c>
      <c r="I141" s="227"/>
      <c r="J141" s="223"/>
      <c r="K141" s="223"/>
      <c r="L141" s="228"/>
      <c r="M141" s="229"/>
      <c r="N141" s="230"/>
      <c r="O141" s="230"/>
      <c r="P141" s="230"/>
      <c r="Q141" s="230"/>
      <c r="R141" s="230"/>
      <c r="S141" s="230"/>
      <c r="T141" s="231"/>
      <c r="AT141" s="232" t="s">
        <v>180</v>
      </c>
      <c r="AU141" s="232" t="s">
        <v>83</v>
      </c>
      <c r="AV141" s="13" t="s">
        <v>81</v>
      </c>
      <c r="AW141" s="13" t="s">
        <v>30</v>
      </c>
      <c r="AX141" s="13" t="s">
        <v>73</v>
      </c>
      <c r="AY141" s="232" t="s">
        <v>172</v>
      </c>
    </row>
    <row r="142" spans="1:65" s="14" customFormat="1">
      <c r="B142" s="233"/>
      <c r="C142" s="234"/>
      <c r="D142" s="224" t="s">
        <v>180</v>
      </c>
      <c r="E142" s="235" t="s">
        <v>1</v>
      </c>
      <c r="F142" s="236" t="s">
        <v>1645</v>
      </c>
      <c r="G142" s="234"/>
      <c r="H142" s="237">
        <v>465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AT142" s="243" t="s">
        <v>180</v>
      </c>
      <c r="AU142" s="243" t="s">
        <v>83</v>
      </c>
      <c r="AV142" s="14" t="s">
        <v>83</v>
      </c>
      <c r="AW142" s="14" t="s">
        <v>30</v>
      </c>
      <c r="AX142" s="14" t="s">
        <v>73</v>
      </c>
      <c r="AY142" s="243" t="s">
        <v>172</v>
      </c>
    </row>
    <row r="143" spans="1:65" s="15" customFormat="1">
      <c r="B143" s="244"/>
      <c r="C143" s="245"/>
      <c r="D143" s="224" t="s">
        <v>180</v>
      </c>
      <c r="E143" s="246" t="s">
        <v>1</v>
      </c>
      <c r="F143" s="247" t="s">
        <v>186</v>
      </c>
      <c r="G143" s="245"/>
      <c r="H143" s="248">
        <v>1082.5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AT143" s="254" t="s">
        <v>180</v>
      </c>
      <c r="AU143" s="254" t="s">
        <v>83</v>
      </c>
      <c r="AV143" s="15" t="s">
        <v>179</v>
      </c>
      <c r="AW143" s="15" t="s">
        <v>30</v>
      </c>
      <c r="AX143" s="15" t="s">
        <v>81</v>
      </c>
      <c r="AY143" s="254" t="s">
        <v>172</v>
      </c>
    </row>
    <row r="144" spans="1:65" s="2" customFormat="1" ht="21.75" customHeight="1">
      <c r="A144" s="35"/>
      <c r="B144" s="36"/>
      <c r="C144" s="209" t="s">
        <v>83</v>
      </c>
      <c r="D144" s="209" t="s">
        <v>174</v>
      </c>
      <c r="E144" s="210" t="s">
        <v>1646</v>
      </c>
      <c r="F144" s="211" t="s">
        <v>1647</v>
      </c>
      <c r="G144" s="212" t="s">
        <v>245</v>
      </c>
      <c r="H144" s="213">
        <v>465</v>
      </c>
      <c r="I144" s="214"/>
      <c r="J144" s="215">
        <f>ROUND(I144*H144,2)</f>
        <v>0</v>
      </c>
      <c r="K144" s="211" t="s">
        <v>178</v>
      </c>
      <c r="L144" s="40"/>
      <c r="M144" s="216" t="s">
        <v>1</v>
      </c>
      <c r="N144" s="217" t="s">
        <v>38</v>
      </c>
      <c r="O144" s="72"/>
      <c r="P144" s="218">
        <f>O144*H144</f>
        <v>0</v>
      </c>
      <c r="Q144" s="218">
        <v>0</v>
      </c>
      <c r="R144" s="218">
        <f>Q144*H144</f>
        <v>0</v>
      </c>
      <c r="S144" s="218">
        <v>0</v>
      </c>
      <c r="T144" s="21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0" t="s">
        <v>179</v>
      </c>
      <c r="AT144" s="220" t="s">
        <v>174</v>
      </c>
      <c r="AU144" s="220" t="s">
        <v>83</v>
      </c>
      <c r="AY144" s="18" t="s">
        <v>172</v>
      </c>
      <c r="BE144" s="221">
        <f>IF(N144="základní",J144,0)</f>
        <v>0</v>
      </c>
      <c r="BF144" s="221">
        <f>IF(N144="snížená",J144,0)</f>
        <v>0</v>
      </c>
      <c r="BG144" s="221">
        <f>IF(N144="zákl. přenesená",J144,0)</f>
        <v>0</v>
      </c>
      <c r="BH144" s="221">
        <f>IF(N144="sníž. přenesená",J144,0)</f>
        <v>0</v>
      </c>
      <c r="BI144" s="221">
        <f>IF(N144="nulová",J144,0)</f>
        <v>0</v>
      </c>
      <c r="BJ144" s="18" t="s">
        <v>81</v>
      </c>
      <c r="BK144" s="221">
        <f>ROUND(I144*H144,2)</f>
        <v>0</v>
      </c>
      <c r="BL144" s="18" t="s">
        <v>179</v>
      </c>
      <c r="BM144" s="220" t="s">
        <v>1648</v>
      </c>
    </row>
    <row r="145" spans="1:65" s="13" customFormat="1">
      <c r="B145" s="222"/>
      <c r="C145" s="223"/>
      <c r="D145" s="224" t="s">
        <v>180</v>
      </c>
      <c r="E145" s="225" t="s">
        <v>1</v>
      </c>
      <c r="F145" s="226" t="s">
        <v>1636</v>
      </c>
      <c r="G145" s="223"/>
      <c r="H145" s="225" t="s">
        <v>1</v>
      </c>
      <c r="I145" s="227"/>
      <c r="J145" s="223"/>
      <c r="K145" s="223"/>
      <c r="L145" s="228"/>
      <c r="M145" s="229"/>
      <c r="N145" s="230"/>
      <c r="O145" s="230"/>
      <c r="P145" s="230"/>
      <c r="Q145" s="230"/>
      <c r="R145" s="230"/>
      <c r="S145" s="230"/>
      <c r="T145" s="231"/>
      <c r="AT145" s="232" t="s">
        <v>180</v>
      </c>
      <c r="AU145" s="232" t="s">
        <v>83</v>
      </c>
      <c r="AV145" s="13" t="s">
        <v>81</v>
      </c>
      <c r="AW145" s="13" t="s">
        <v>30</v>
      </c>
      <c r="AX145" s="13" t="s">
        <v>73</v>
      </c>
      <c r="AY145" s="232" t="s">
        <v>172</v>
      </c>
    </row>
    <row r="146" spans="1:65" s="13" customFormat="1" ht="22.5">
      <c r="B146" s="222"/>
      <c r="C146" s="223"/>
      <c r="D146" s="224" t="s">
        <v>180</v>
      </c>
      <c r="E146" s="225" t="s">
        <v>1</v>
      </c>
      <c r="F146" s="226" t="s">
        <v>1644</v>
      </c>
      <c r="G146" s="223"/>
      <c r="H146" s="225" t="s">
        <v>1</v>
      </c>
      <c r="I146" s="227"/>
      <c r="J146" s="223"/>
      <c r="K146" s="223"/>
      <c r="L146" s="228"/>
      <c r="M146" s="229"/>
      <c r="N146" s="230"/>
      <c r="O146" s="230"/>
      <c r="P146" s="230"/>
      <c r="Q146" s="230"/>
      <c r="R146" s="230"/>
      <c r="S146" s="230"/>
      <c r="T146" s="231"/>
      <c r="AT146" s="232" t="s">
        <v>180</v>
      </c>
      <c r="AU146" s="232" t="s">
        <v>83</v>
      </c>
      <c r="AV146" s="13" t="s">
        <v>81</v>
      </c>
      <c r="AW146" s="13" t="s">
        <v>30</v>
      </c>
      <c r="AX146" s="13" t="s">
        <v>73</v>
      </c>
      <c r="AY146" s="232" t="s">
        <v>172</v>
      </c>
    </row>
    <row r="147" spans="1:65" s="14" customFormat="1">
      <c r="B147" s="233"/>
      <c r="C147" s="234"/>
      <c r="D147" s="224" t="s">
        <v>180</v>
      </c>
      <c r="E147" s="235" t="s">
        <v>1</v>
      </c>
      <c r="F147" s="236" t="s">
        <v>1645</v>
      </c>
      <c r="G147" s="234"/>
      <c r="H147" s="237">
        <v>465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AT147" s="243" t="s">
        <v>180</v>
      </c>
      <c r="AU147" s="243" t="s">
        <v>83</v>
      </c>
      <c r="AV147" s="14" t="s">
        <v>83</v>
      </c>
      <c r="AW147" s="14" t="s">
        <v>30</v>
      </c>
      <c r="AX147" s="14" t="s">
        <v>73</v>
      </c>
      <c r="AY147" s="243" t="s">
        <v>172</v>
      </c>
    </row>
    <row r="148" spans="1:65" s="15" customFormat="1">
      <c r="B148" s="244"/>
      <c r="C148" s="245"/>
      <c r="D148" s="224" t="s">
        <v>180</v>
      </c>
      <c r="E148" s="246" t="s">
        <v>1</v>
      </c>
      <c r="F148" s="247" t="s">
        <v>186</v>
      </c>
      <c r="G148" s="245"/>
      <c r="H148" s="248">
        <v>465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AT148" s="254" t="s">
        <v>180</v>
      </c>
      <c r="AU148" s="254" t="s">
        <v>83</v>
      </c>
      <c r="AV148" s="15" t="s">
        <v>179</v>
      </c>
      <c r="AW148" s="15" t="s">
        <v>30</v>
      </c>
      <c r="AX148" s="15" t="s">
        <v>81</v>
      </c>
      <c r="AY148" s="254" t="s">
        <v>172</v>
      </c>
    </row>
    <row r="149" spans="1:65" s="2" customFormat="1" ht="21.75" customHeight="1">
      <c r="A149" s="35"/>
      <c r="B149" s="36"/>
      <c r="C149" s="209" t="s">
        <v>192</v>
      </c>
      <c r="D149" s="209" t="s">
        <v>174</v>
      </c>
      <c r="E149" s="210" t="s">
        <v>1649</v>
      </c>
      <c r="F149" s="211" t="s">
        <v>1650</v>
      </c>
      <c r="G149" s="212" t="s">
        <v>177</v>
      </c>
      <c r="H149" s="213">
        <v>55</v>
      </c>
      <c r="I149" s="214"/>
      <c r="J149" s="215">
        <f>ROUND(I149*H149,2)</f>
        <v>0</v>
      </c>
      <c r="K149" s="211" t="s">
        <v>178</v>
      </c>
      <c r="L149" s="40"/>
      <c r="M149" s="216" t="s">
        <v>1</v>
      </c>
      <c r="N149" s="217" t="s">
        <v>38</v>
      </c>
      <c r="O149" s="72"/>
      <c r="P149" s="218">
        <f>O149*H149</f>
        <v>0</v>
      </c>
      <c r="Q149" s="218">
        <v>0</v>
      </c>
      <c r="R149" s="218">
        <f>Q149*H149</f>
        <v>0</v>
      </c>
      <c r="S149" s="218">
        <v>0</v>
      </c>
      <c r="T149" s="219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0" t="s">
        <v>179</v>
      </c>
      <c r="AT149" s="220" t="s">
        <v>174</v>
      </c>
      <c r="AU149" s="220" t="s">
        <v>83</v>
      </c>
      <c r="AY149" s="18" t="s">
        <v>172</v>
      </c>
      <c r="BE149" s="221">
        <f>IF(N149="základní",J149,0)</f>
        <v>0</v>
      </c>
      <c r="BF149" s="221">
        <f>IF(N149="snížená",J149,0)</f>
        <v>0</v>
      </c>
      <c r="BG149" s="221">
        <f>IF(N149="zákl. přenesená",J149,0)</f>
        <v>0</v>
      </c>
      <c r="BH149" s="221">
        <f>IF(N149="sníž. přenesená",J149,0)</f>
        <v>0</v>
      </c>
      <c r="BI149" s="221">
        <f>IF(N149="nulová",J149,0)</f>
        <v>0</v>
      </c>
      <c r="BJ149" s="18" t="s">
        <v>81</v>
      </c>
      <c r="BK149" s="221">
        <f>ROUND(I149*H149,2)</f>
        <v>0</v>
      </c>
      <c r="BL149" s="18" t="s">
        <v>179</v>
      </c>
      <c r="BM149" s="220" t="s">
        <v>1651</v>
      </c>
    </row>
    <row r="150" spans="1:65" s="13" customFormat="1">
      <c r="B150" s="222"/>
      <c r="C150" s="223"/>
      <c r="D150" s="224" t="s">
        <v>180</v>
      </c>
      <c r="E150" s="225" t="s">
        <v>1</v>
      </c>
      <c r="F150" s="226" t="s">
        <v>1636</v>
      </c>
      <c r="G150" s="223"/>
      <c r="H150" s="225" t="s">
        <v>1</v>
      </c>
      <c r="I150" s="227"/>
      <c r="J150" s="223"/>
      <c r="K150" s="223"/>
      <c r="L150" s="228"/>
      <c r="M150" s="229"/>
      <c r="N150" s="230"/>
      <c r="O150" s="230"/>
      <c r="P150" s="230"/>
      <c r="Q150" s="230"/>
      <c r="R150" s="230"/>
      <c r="S150" s="230"/>
      <c r="T150" s="231"/>
      <c r="AT150" s="232" t="s">
        <v>180</v>
      </c>
      <c r="AU150" s="232" t="s">
        <v>83</v>
      </c>
      <c r="AV150" s="13" t="s">
        <v>81</v>
      </c>
      <c r="AW150" s="13" t="s">
        <v>30</v>
      </c>
      <c r="AX150" s="13" t="s">
        <v>73</v>
      </c>
      <c r="AY150" s="232" t="s">
        <v>172</v>
      </c>
    </row>
    <row r="151" spans="1:65" s="13" customFormat="1" ht="22.5">
      <c r="B151" s="222"/>
      <c r="C151" s="223"/>
      <c r="D151" s="224" t="s">
        <v>180</v>
      </c>
      <c r="E151" s="225" t="s">
        <v>1</v>
      </c>
      <c r="F151" s="226" t="s">
        <v>1644</v>
      </c>
      <c r="G151" s="223"/>
      <c r="H151" s="225" t="s">
        <v>1</v>
      </c>
      <c r="I151" s="227"/>
      <c r="J151" s="223"/>
      <c r="K151" s="223"/>
      <c r="L151" s="228"/>
      <c r="M151" s="229"/>
      <c r="N151" s="230"/>
      <c r="O151" s="230"/>
      <c r="P151" s="230"/>
      <c r="Q151" s="230"/>
      <c r="R151" s="230"/>
      <c r="S151" s="230"/>
      <c r="T151" s="231"/>
      <c r="AT151" s="232" t="s">
        <v>180</v>
      </c>
      <c r="AU151" s="232" t="s">
        <v>83</v>
      </c>
      <c r="AV151" s="13" t="s">
        <v>81</v>
      </c>
      <c r="AW151" s="13" t="s">
        <v>30</v>
      </c>
      <c r="AX151" s="13" t="s">
        <v>73</v>
      </c>
      <c r="AY151" s="232" t="s">
        <v>172</v>
      </c>
    </row>
    <row r="152" spans="1:65" s="14" customFormat="1">
      <c r="B152" s="233"/>
      <c r="C152" s="234"/>
      <c r="D152" s="224" t="s">
        <v>180</v>
      </c>
      <c r="E152" s="235" t="s">
        <v>1</v>
      </c>
      <c r="F152" s="236" t="s">
        <v>1652</v>
      </c>
      <c r="G152" s="234"/>
      <c r="H152" s="237">
        <v>55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AT152" s="243" t="s">
        <v>180</v>
      </c>
      <c r="AU152" s="243" t="s">
        <v>83</v>
      </c>
      <c r="AV152" s="14" t="s">
        <v>83</v>
      </c>
      <c r="AW152" s="14" t="s">
        <v>30</v>
      </c>
      <c r="AX152" s="14" t="s">
        <v>73</v>
      </c>
      <c r="AY152" s="243" t="s">
        <v>172</v>
      </c>
    </row>
    <row r="153" spans="1:65" s="15" customFormat="1">
      <c r="B153" s="244"/>
      <c r="C153" s="245"/>
      <c r="D153" s="224" t="s">
        <v>180</v>
      </c>
      <c r="E153" s="246" t="s">
        <v>1</v>
      </c>
      <c r="F153" s="247" t="s">
        <v>186</v>
      </c>
      <c r="G153" s="245"/>
      <c r="H153" s="248">
        <v>55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AT153" s="254" t="s">
        <v>180</v>
      </c>
      <c r="AU153" s="254" t="s">
        <v>83</v>
      </c>
      <c r="AV153" s="15" t="s">
        <v>179</v>
      </c>
      <c r="AW153" s="15" t="s">
        <v>30</v>
      </c>
      <c r="AX153" s="15" t="s">
        <v>81</v>
      </c>
      <c r="AY153" s="254" t="s">
        <v>172</v>
      </c>
    </row>
    <row r="154" spans="1:65" s="2" customFormat="1" ht="21.75" customHeight="1">
      <c r="A154" s="35"/>
      <c r="B154" s="36"/>
      <c r="C154" s="209" t="s">
        <v>179</v>
      </c>
      <c r="D154" s="209" t="s">
        <v>174</v>
      </c>
      <c r="E154" s="210" t="s">
        <v>1653</v>
      </c>
      <c r="F154" s="211" t="s">
        <v>1654</v>
      </c>
      <c r="G154" s="212" t="s">
        <v>245</v>
      </c>
      <c r="H154" s="213">
        <v>465</v>
      </c>
      <c r="I154" s="214"/>
      <c r="J154" s="215">
        <f>ROUND(I154*H154,2)</f>
        <v>0</v>
      </c>
      <c r="K154" s="211" t="s">
        <v>178</v>
      </c>
      <c r="L154" s="40"/>
      <c r="M154" s="216" t="s">
        <v>1</v>
      </c>
      <c r="N154" s="217" t="s">
        <v>38</v>
      </c>
      <c r="O154" s="72"/>
      <c r="P154" s="218">
        <f>O154*H154</f>
        <v>0</v>
      </c>
      <c r="Q154" s="218">
        <v>0</v>
      </c>
      <c r="R154" s="218">
        <f>Q154*H154</f>
        <v>0</v>
      </c>
      <c r="S154" s="218">
        <v>0</v>
      </c>
      <c r="T154" s="219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0" t="s">
        <v>179</v>
      </c>
      <c r="AT154" s="220" t="s">
        <v>174</v>
      </c>
      <c r="AU154" s="220" t="s">
        <v>83</v>
      </c>
      <c r="AY154" s="18" t="s">
        <v>172</v>
      </c>
      <c r="BE154" s="221">
        <f>IF(N154="základní",J154,0)</f>
        <v>0</v>
      </c>
      <c r="BF154" s="221">
        <f>IF(N154="snížená",J154,0)</f>
        <v>0</v>
      </c>
      <c r="BG154" s="221">
        <f>IF(N154="zákl. přenesená",J154,0)</f>
        <v>0</v>
      </c>
      <c r="BH154" s="221">
        <f>IF(N154="sníž. přenesená",J154,0)</f>
        <v>0</v>
      </c>
      <c r="BI154" s="221">
        <f>IF(N154="nulová",J154,0)</f>
        <v>0</v>
      </c>
      <c r="BJ154" s="18" t="s">
        <v>81</v>
      </c>
      <c r="BK154" s="221">
        <f>ROUND(I154*H154,2)</f>
        <v>0</v>
      </c>
      <c r="BL154" s="18" t="s">
        <v>179</v>
      </c>
      <c r="BM154" s="220" t="s">
        <v>1655</v>
      </c>
    </row>
    <row r="155" spans="1:65" s="13" customFormat="1">
      <c r="B155" s="222"/>
      <c r="C155" s="223"/>
      <c r="D155" s="224" t="s">
        <v>180</v>
      </c>
      <c r="E155" s="225" t="s">
        <v>1</v>
      </c>
      <c r="F155" s="226" t="s">
        <v>1636</v>
      </c>
      <c r="G155" s="223"/>
      <c r="H155" s="225" t="s">
        <v>1</v>
      </c>
      <c r="I155" s="227"/>
      <c r="J155" s="223"/>
      <c r="K155" s="223"/>
      <c r="L155" s="228"/>
      <c r="M155" s="229"/>
      <c r="N155" s="230"/>
      <c r="O155" s="230"/>
      <c r="P155" s="230"/>
      <c r="Q155" s="230"/>
      <c r="R155" s="230"/>
      <c r="S155" s="230"/>
      <c r="T155" s="231"/>
      <c r="AT155" s="232" t="s">
        <v>180</v>
      </c>
      <c r="AU155" s="232" t="s">
        <v>83</v>
      </c>
      <c r="AV155" s="13" t="s">
        <v>81</v>
      </c>
      <c r="AW155" s="13" t="s">
        <v>30</v>
      </c>
      <c r="AX155" s="13" t="s">
        <v>73</v>
      </c>
      <c r="AY155" s="232" t="s">
        <v>172</v>
      </c>
    </row>
    <row r="156" spans="1:65" s="13" customFormat="1" ht="22.5">
      <c r="B156" s="222"/>
      <c r="C156" s="223"/>
      <c r="D156" s="224" t="s">
        <v>180</v>
      </c>
      <c r="E156" s="225" t="s">
        <v>1</v>
      </c>
      <c r="F156" s="226" t="s">
        <v>1644</v>
      </c>
      <c r="G156" s="223"/>
      <c r="H156" s="225" t="s">
        <v>1</v>
      </c>
      <c r="I156" s="227"/>
      <c r="J156" s="223"/>
      <c r="K156" s="223"/>
      <c r="L156" s="228"/>
      <c r="M156" s="229"/>
      <c r="N156" s="230"/>
      <c r="O156" s="230"/>
      <c r="P156" s="230"/>
      <c r="Q156" s="230"/>
      <c r="R156" s="230"/>
      <c r="S156" s="230"/>
      <c r="T156" s="231"/>
      <c r="AT156" s="232" t="s">
        <v>180</v>
      </c>
      <c r="AU156" s="232" t="s">
        <v>83</v>
      </c>
      <c r="AV156" s="13" t="s">
        <v>81</v>
      </c>
      <c r="AW156" s="13" t="s">
        <v>30</v>
      </c>
      <c r="AX156" s="13" t="s">
        <v>73</v>
      </c>
      <c r="AY156" s="232" t="s">
        <v>172</v>
      </c>
    </row>
    <row r="157" spans="1:65" s="14" customFormat="1">
      <c r="B157" s="233"/>
      <c r="C157" s="234"/>
      <c r="D157" s="224" t="s">
        <v>180</v>
      </c>
      <c r="E157" s="235" t="s">
        <v>1</v>
      </c>
      <c r="F157" s="236" t="s">
        <v>1645</v>
      </c>
      <c r="G157" s="234"/>
      <c r="H157" s="237">
        <v>465</v>
      </c>
      <c r="I157" s="238"/>
      <c r="J157" s="234"/>
      <c r="K157" s="234"/>
      <c r="L157" s="239"/>
      <c r="M157" s="240"/>
      <c r="N157" s="241"/>
      <c r="O157" s="241"/>
      <c r="P157" s="241"/>
      <c r="Q157" s="241"/>
      <c r="R157" s="241"/>
      <c r="S157" s="241"/>
      <c r="T157" s="242"/>
      <c r="AT157" s="243" t="s">
        <v>180</v>
      </c>
      <c r="AU157" s="243" t="s">
        <v>83</v>
      </c>
      <c r="AV157" s="14" t="s">
        <v>83</v>
      </c>
      <c r="AW157" s="14" t="s">
        <v>30</v>
      </c>
      <c r="AX157" s="14" t="s">
        <v>73</v>
      </c>
      <c r="AY157" s="243" t="s">
        <v>172</v>
      </c>
    </row>
    <row r="158" spans="1:65" s="15" customFormat="1">
      <c r="B158" s="244"/>
      <c r="C158" s="245"/>
      <c r="D158" s="224" t="s">
        <v>180</v>
      </c>
      <c r="E158" s="246" t="s">
        <v>1</v>
      </c>
      <c r="F158" s="247" t="s">
        <v>186</v>
      </c>
      <c r="G158" s="245"/>
      <c r="H158" s="248">
        <v>465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AT158" s="254" t="s">
        <v>180</v>
      </c>
      <c r="AU158" s="254" t="s">
        <v>83</v>
      </c>
      <c r="AV158" s="15" t="s">
        <v>179</v>
      </c>
      <c r="AW158" s="15" t="s">
        <v>30</v>
      </c>
      <c r="AX158" s="15" t="s">
        <v>81</v>
      </c>
      <c r="AY158" s="254" t="s">
        <v>172</v>
      </c>
    </row>
    <row r="159" spans="1:65" s="2" customFormat="1" ht="21.75" customHeight="1">
      <c r="A159" s="35"/>
      <c r="B159" s="36"/>
      <c r="C159" s="209" t="s">
        <v>202</v>
      </c>
      <c r="D159" s="209" t="s">
        <v>174</v>
      </c>
      <c r="E159" s="210" t="s">
        <v>1656</v>
      </c>
      <c r="F159" s="211" t="s">
        <v>1657</v>
      </c>
      <c r="G159" s="212" t="s">
        <v>177</v>
      </c>
      <c r="H159" s="213">
        <v>70.224999999999994</v>
      </c>
      <c r="I159" s="214"/>
      <c r="J159" s="215">
        <f>ROUND(I159*H159,2)</f>
        <v>0</v>
      </c>
      <c r="K159" s="211" t="s">
        <v>178</v>
      </c>
      <c r="L159" s="40"/>
      <c r="M159" s="216" t="s">
        <v>1</v>
      </c>
      <c r="N159" s="217" t="s">
        <v>38</v>
      </c>
      <c r="O159" s="72"/>
      <c r="P159" s="218">
        <f>O159*H159</f>
        <v>0</v>
      </c>
      <c r="Q159" s="218">
        <v>0</v>
      </c>
      <c r="R159" s="218">
        <f>Q159*H159</f>
        <v>0</v>
      </c>
      <c r="S159" s="218">
        <v>0</v>
      </c>
      <c r="T159" s="219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0" t="s">
        <v>179</v>
      </c>
      <c r="AT159" s="220" t="s">
        <v>174</v>
      </c>
      <c r="AU159" s="220" t="s">
        <v>83</v>
      </c>
      <c r="AY159" s="18" t="s">
        <v>172</v>
      </c>
      <c r="BE159" s="221">
        <f>IF(N159="základní",J159,0)</f>
        <v>0</v>
      </c>
      <c r="BF159" s="221">
        <f>IF(N159="snížená",J159,0)</f>
        <v>0</v>
      </c>
      <c r="BG159" s="221">
        <f>IF(N159="zákl. přenesená",J159,0)</f>
        <v>0</v>
      </c>
      <c r="BH159" s="221">
        <f>IF(N159="sníž. přenesená",J159,0)</f>
        <v>0</v>
      </c>
      <c r="BI159" s="221">
        <f>IF(N159="nulová",J159,0)</f>
        <v>0</v>
      </c>
      <c r="BJ159" s="18" t="s">
        <v>81</v>
      </c>
      <c r="BK159" s="221">
        <f>ROUND(I159*H159,2)</f>
        <v>0</v>
      </c>
      <c r="BL159" s="18" t="s">
        <v>179</v>
      </c>
      <c r="BM159" s="220" t="s">
        <v>1658</v>
      </c>
    </row>
    <row r="160" spans="1:65" s="13" customFormat="1">
      <c r="B160" s="222"/>
      <c r="C160" s="223"/>
      <c r="D160" s="224" t="s">
        <v>180</v>
      </c>
      <c r="E160" s="225" t="s">
        <v>1</v>
      </c>
      <c r="F160" s="226" t="s">
        <v>1636</v>
      </c>
      <c r="G160" s="223"/>
      <c r="H160" s="225" t="s">
        <v>1</v>
      </c>
      <c r="I160" s="227"/>
      <c r="J160" s="223"/>
      <c r="K160" s="223"/>
      <c r="L160" s="228"/>
      <c r="M160" s="229"/>
      <c r="N160" s="230"/>
      <c r="O160" s="230"/>
      <c r="P160" s="230"/>
      <c r="Q160" s="230"/>
      <c r="R160" s="230"/>
      <c r="S160" s="230"/>
      <c r="T160" s="231"/>
      <c r="AT160" s="232" t="s">
        <v>180</v>
      </c>
      <c r="AU160" s="232" t="s">
        <v>83</v>
      </c>
      <c r="AV160" s="13" t="s">
        <v>81</v>
      </c>
      <c r="AW160" s="13" t="s">
        <v>30</v>
      </c>
      <c r="AX160" s="13" t="s">
        <v>73</v>
      </c>
      <c r="AY160" s="232" t="s">
        <v>172</v>
      </c>
    </row>
    <row r="161" spans="1:65" s="13" customFormat="1" ht="22.5">
      <c r="B161" s="222"/>
      <c r="C161" s="223"/>
      <c r="D161" s="224" t="s">
        <v>180</v>
      </c>
      <c r="E161" s="225" t="s">
        <v>1</v>
      </c>
      <c r="F161" s="226" t="s">
        <v>1659</v>
      </c>
      <c r="G161" s="223"/>
      <c r="H161" s="225" t="s">
        <v>1</v>
      </c>
      <c r="I161" s="227"/>
      <c r="J161" s="223"/>
      <c r="K161" s="223"/>
      <c r="L161" s="228"/>
      <c r="M161" s="229"/>
      <c r="N161" s="230"/>
      <c r="O161" s="230"/>
      <c r="P161" s="230"/>
      <c r="Q161" s="230"/>
      <c r="R161" s="230"/>
      <c r="S161" s="230"/>
      <c r="T161" s="231"/>
      <c r="AT161" s="232" t="s">
        <v>180</v>
      </c>
      <c r="AU161" s="232" t="s">
        <v>83</v>
      </c>
      <c r="AV161" s="13" t="s">
        <v>81</v>
      </c>
      <c r="AW161" s="13" t="s">
        <v>30</v>
      </c>
      <c r="AX161" s="13" t="s">
        <v>73</v>
      </c>
      <c r="AY161" s="232" t="s">
        <v>172</v>
      </c>
    </row>
    <row r="162" spans="1:65" s="14" customFormat="1">
      <c r="B162" s="233"/>
      <c r="C162" s="234"/>
      <c r="D162" s="224" t="s">
        <v>180</v>
      </c>
      <c r="E162" s="235" t="s">
        <v>1</v>
      </c>
      <c r="F162" s="236" t="s">
        <v>1660</v>
      </c>
      <c r="G162" s="234"/>
      <c r="H162" s="237">
        <v>7.5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AT162" s="243" t="s">
        <v>180</v>
      </c>
      <c r="AU162" s="243" t="s">
        <v>83</v>
      </c>
      <c r="AV162" s="14" t="s">
        <v>83</v>
      </c>
      <c r="AW162" s="14" t="s">
        <v>30</v>
      </c>
      <c r="AX162" s="14" t="s">
        <v>73</v>
      </c>
      <c r="AY162" s="243" t="s">
        <v>172</v>
      </c>
    </row>
    <row r="163" spans="1:65" s="13" customFormat="1">
      <c r="B163" s="222"/>
      <c r="C163" s="223"/>
      <c r="D163" s="224" t="s">
        <v>180</v>
      </c>
      <c r="E163" s="225" t="s">
        <v>1</v>
      </c>
      <c r="F163" s="226" t="s">
        <v>1661</v>
      </c>
      <c r="G163" s="223"/>
      <c r="H163" s="225" t="s">
        <v>1</v>
      </c>
      <c r="I163" s="227"/>
      <c r="J163" s="223"/>
      <c r="K163" s="223"/>
      <c r="L163" s="228"/>
      <c r="M163" s="229"/>
      <c r="N163" s="230"/>
      <c r="O163" s="230"/>
      <c r="P163" s="230"/>
      <c r="Q163" s="230"/>
      <c r="R163" s="230"/>
      <c r="S163" s="230"/>
      <c r="T163" s="231"/>
      <c r="AT163" s="232" t="s">
        <v>180</v>
      </c>
      <c r="AU163" s="232" t="s">
        <v>83</v>
      </c>
      <c r="AV163" s="13" t="s">
        <v>81</v>
      </c>
      <c r="AW163" s="13" t="s">
        <v>30</v>
      </c>
      <c r="AX163" s="13" t="s">
        <v>73</v>
      </c>
      <c r="AY163" s="232" t="s">
        <v>172</v>
      </c>
    </row>
    <row r="164" spans="1:65" s="13" customFormat="1">
      <c r="B164" s="222"/>
      <c r="C164" s="223"/>
      <c r="D164" s="224" t="s">
        <v>180</v>
      </c>
      <c r="E164" s="225" t="s">
        <v>1</v>
      </c>
      <c r="F164" s="226" t="s">
        <v>1662</v>
      </c>
      <c r="G164" s="223"/>
      <c r="H164" s="225" t="s">
        <v>1</v>
      </c>
      <c r="I164" s="227"/>
      <c r="J164" s="223"/>
      <c r="K164" s="223"/>
      <c r="L164" s="228"/>
      <c r="M164" s="229"/>
      <c r="N164" s="230"/>
      <c r="O164" s="230"/>
      <c r="P164" s="230"/>
      <c r="Q164" s="230"/>
      <c r="R164" s="230"/>
      <c r="S164" s="230"/>
      <c r="T164" s="231"/>
      <c r="AT164" s="232" t="s">
        <v>180</v>
      </c>
      <c r="AU164" s="232" t="s">
        <v>83</v>
      </c>
      <c r="AV164" s="13" t="s">
        <v>81</v>
      </c>
      <c r="AW164" s="13" t="s">
        <v>30</v>
      </c>
      <c r="AX164" s="13" t="s">
        <v>73</v>
      </c>
      <c r="AY164" s="232" t="s">
        <v>172</v>
      </c>
    </row>
    <row r="165" spans="1:65" s="14" customFormat="1">
      <c r="B165" s="233"/>
      <c r="C165" s="234"/>
      <c r="D165" s="224" t="s">
        <v>180</v>
      </c>
      <c r="E165" s="235" t="s">
        <v>1</v>
      </c>
      <c r="F165" s="236" t="s">
        <v>1663</v>
      </c>
      <c r="G165" s="234"/>
      <c r="H165" s="237">
        <v>39.75</v>
      </c>
      <c r="I165" s="238"/>
      <c r="J165" s="234"/>
      <c r="K165" s="234"/>
      <c r="L165" s="239"/>
      <c r="M165" s="240"/>
      <c r="N165" s="241"/>
      <c r="O165" s="241"/>
      <c r="P165" s="241"/>
      <c r="Q165" s="241"/>
      <c r="R165" s="241"/>
      <c r="S165" s="241"/>
      <c r="T165" s="242"/>
      <c r="AT165" s="243" t="s">
        <v>180</v>
      </c>
      <c r="AU165" s="243" t="s">
        <v>83</v>
      </c>
      <c r="AV165" s="14" t="s">
        <v>83</v>
      </c>
      <c r="AW165" s="14" t="s">
        <v>30</v>
      </c>
      <c r="AX165" s="14" t="s">
        <v>73</v>
      </c>
      <c r="AY165" s="243" t="s">
        <v>172</v>
      </c>
    </row>
    <row r="166" spans="1:65" s="13" customFormat="1" ht="22.5">
      <c r="B166" s="222"/>
      <c r="C166" s="223"/>
      <c r="D166" s="224" t="s">
        <v>180</v>
      </c>
      <c r="E166" s="225" t="s">
        <v>1</v>
      </c>
      <c r="F166" s="226" t="s">
        <v>1664</v>
      </c>
      <c r="G166" s="223"/>
      <c r="H166" s="225" t="s">
        <v>1</v>
      </c>
      <c r="I166" s="227"/>
      <c r="J166" s="223"/>
      <c r="K166" s="223"/>
      <c r="L166" s="228"/>
      <c r="M166" s="229"/>
      <c r="N166" s="230"/>
      <c r="O166" s="230"/>
      <c r="P166" s="230"/>
      <c r="Q166" s="230"/>
      <c r="R166" s="230"/>
      <c r="S166" s="230"/>
      <c r="T166" s="231"/>
      <c r="AT166" s="232" t="s">
        <v>180</v>
      </c>
      <c r="AU166" s="232" t="s">
        <v>83</v>
      </c>
      <c r="AV166" s="13" t="s">
        <v>81</v>
      </c>
      <c r="AW166" s="13" t="s">
        <v>30</v>
      </c>
      <c r="AX166" s="13" t="s">
        <v>73</v>
      </c>
      <c r="AY166" s="232" t="s">
        <v>172</v>
      </c>
    </row>
    <row r="167" spans="1:65" s="14" customFormat="1">
      <c r="B167" s="233"/>
      <c r="C167" s="234"/>
      <c r="D167" s="224" t="s">
        <v>180</v>
      </c>
      <c r="E167" s="235" t="s">
        <v>1</v>
      </c>
      <c r="F167" s="236" t="s">
        <v>1665</v>
      </c>
      <c r="G167" s="234"/>
      <c r="H167" s="237">
        <v>15</v>
      </c>
      <c r="I167" s="238"/>
      <c r="J167" s="234"/>
      <c r="K167" s="234"/>
      <c r="L167" s="239"/>
      <c r="M167" s="240"/>
      <c r="N167" s="241"/>
      <c r="O167" s="241"/>
      <c r="P167" s="241"/>
      <c r="Q167" s="241"/>
      <c r="R167" s="241"/>
      <c r="S167" s="241"/>
      <c r="T167" s="242"/>
      <c r="AT167" s="243" t="s">
        <v>180</v>
      </c>
      <c r="AU167" s="243" t="s">
        <v>83</v>
      </c>
      <c r="AV167" s="14" t="s">
        <v>83</v>
      </c>
      <c r="AW167" s="14" t="s">
        <v>30</v>
      </c>
      <c r="AX167" s="14" t="s">
        <v>73</v>
      </c>
      <c r="AY167" s="243" t="s">
        <v>172</v>
      </c>
    </row>
    <row r="168" spans="1:65" s="13" customFormat="1" ht="22.5">
      <c r="B168" s="222"/>
      <c r="C168" s="223"/>
      <c r="D168" s="224" t="s">
        <v>180</v>
      </c>
      <c r="E168" s="225" t="s">
        <v>1</v>
      </c>
      <c r="F168" s="226" t="s">
        <v>1666</v>
      </c>
      <c r="G168" s="223"/>
      <c r="H168" s="225" t="s">
        <v>1</v>
      </c>
      <c r="I168" s="227"/>
      <c r="J168" s="223"/>
      <c r="K168" s="223"/>
      <c r="L168" s="228"/>
      <c r="M168" s="229"/>
      <c r="N168" s="230"/>
      <c r="O168" s="230"/>
      <c r="P168" s="230"/>
      <c r="Q168" s="230"/>
      <c r="R168" s="230"/>
      <c r="S168" s="230"/>
      <c r="T168" s="231"/>
      <c r="AT168" s="232" t="s">
        <v>180</v>
      </c>
      <c r="AU168" s="232" t="s">
        <v>83</v>
      </c>
      <c r="AV168" s="13" t="s">
        <v>81</v>
      </c>
      <c r="AW168" s="13" t="s">
        <v>30</v>
      </c>
      <c r="AX168" s="13" t="s">
        <v>73</v>
      </c>
      <c r="AY168" s="232" t="s">
        <v>172</v>
      </c>
    </row>
    <row r="169" spans="1:65" s="14" customFormat="1">
      <c r="B169" s="233"/>
      <c r="C169" s="234"/>
      <c r="D169" s="224" t="s">
        <v>180</v>
      </c>
      <c r="E169" s="235" t="s">
        <v>1</v>
      </c>
      <c r="F169" s="236" t="s">
        <v>1667</v>
      </c>
      <c r="G169" s="234"/>
      <c r="H169" s="237">
        <v>7.5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AT169" s="243" t="s">
        <v>180</v>
      </c>
      <c r="AU169" s="243" t="s">
        <v>83</v>
      </c>
      <c r="AV169" s="14" t="s">
        <v>83</v>
      </c>
      <c r="AW169" s="14" t="s">
        <v>30</v>
      </c>
      <c r="AX169" s="14" t="s">
        <v>73</v>
      </c>
      <c r="AY169" s="243" t="s">
        <v>172</v>
      </c>
    </row>
    <row r="170" spans="1:65" s="13" customFormat="1" ht="22.5">
      <c r="B170" s="222"/>
      <c r="C170" s="223"/>
      <c r="D170" s="224" t="s">
        <v>180</v>
      </c>
      <c r="E170" s="225" t="s">
        <v>1</v>
      </c>
      <c r="F170" s="226" t="s">
        <v>1668</v>
      </c>
      <c r="G170" s="223"/>
      <c r="H170" s="225" t="s">
        <v>1</v>
      </c>
      <c r="I170" s="227"/>
      <c r="J170" s="223"/>
      <c r="K170" s="223"/>
      <c r="L170" s="228"/>
      <c r="M170" s="229"/>
      <c r="N170" s="230"/>
      <c r="O170" s="230"/>
      <c r="P170" s="230"/>
      <c r="Q170" s="230"/>
      <c r="R170" s="230"/>
      <c r="S170" s="230"/>
      <c r="T170" s="231"/>
      <c r="AT170" s="232" t="s">
        <v>180</v>
      </c>
      <c r="AU170" s="232" t="s">
        <v>83</v>
      </c>
      <c r="AV170" s="13" t="s">
        <v>81</v>
      </c>
      <c r="AW170" s="13" t="s">
        <v>30</v>
      </c>
      <c r="AX170" s="13" t="s">
        <v>73</v>
      </c>
      <c r="AY170" s="232" t="s">
        <v>172</v>
      </c>
    </row>
    <row r="171" spans="1:65" s="14" customFormat="1">
      <c r="B171" s="233"/>
      <c r="C171" s="234"/>
      <c r="D171" s="224" t="s">
        <v>180</v>
      </c>
      <c r="E171" s="235" t="s">
        <v>1</v>
      </c>
      <c r="F171" s="236" t="s">
        <v>1669</v>
      </c>
      <c r="G171" s="234"/>
      <c r="H171" s="237">
        <v>0.47499999999999998</v>
      </c>
      <c r="I171" s="238"/>
      <c r="J171" s="234"/>
      <c r="K171" s="234"/>
      <c r="L171" s="239"/>
      <c r="M171" s="240"/>
      <c r="N171" s="241"/>
      <c r="O171" s="241"/>
      <c r="P171" s="241"/>
      <c r="Q171" s="241"/>
      <c r="R171" s="241"/>
      <c r="S171" s="241"/>
      <c r="T171" s="242"/>
      <c r="AT171" s="243" t="s">
        <v>180</v>
      </c>
      <c r="AU171" s="243" t="s">
        <v>83</v>
      </c>
      <c r="AV171" s="14" t="s">
        <v>83</v>
      </c>
      <c r="AW171" s="14" t="s">
        <v>30</v>
      </c>
      <c r="AX171" s="14" t="s">
        <v>73</v>
      </c>
      <c r="AY171" s="243" t="s">
        <v>172</v>
      </c>
    </row>
    <row r="172" spans="1:65" s="15" customFormat="1">
      <c r="B172" s="244"/>
      <c r="C172" s="245"/>
      <c r="D172" s="224" t="s">
        <v>180</v>
      </c>
      <c r="E172" s="246" t="s">
        <v>1</v>
      </c>
      <c r="F172" s="247" t="s">
        <v>186</v>
      </c>
      <c r="G172" s="245"/>
      <c r="H172" s="248">
        <v>70.224999999999994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AT172" s="254" t="s">
        <v>180</v>
      </c>
      <c r="AU172" s="254" t="s">
        <v>83</v>
      </c>
      <c r="AV172" s="15" t="s">
        <v>179</v>
      </c>
      <c r="AW172" s="15" t="s">
        <v>30</v>
      </c>
      <c r="AX172" s="15" t="s">
        <v>81</v>
      </c>
      <c r="AY172" s="254" t="s">
        <v>172</v>
      </c>
    </row>
    <row r="173" spans="1:65" s="2" customFormat="1" ht="21.75" customHeight="1">
      <c r="A173" s="35"/>
      <c r="B173" s="36"/>
      <c r="C173" s="209" t="s">
        <v>199</v>
      </c>
      <c r="D173" s="209" t="s">
        <v>174</v>
      </c>
      <c r="E173" s="210" t="s">
        <v>1670</v>
      </c>
      <c r="F173" s="211" t="s">
        <v>1671</v>
      </c>
      <c r="G173" s="212" t="s">
        <v>177</v>
      </c>
      <c r="H173" s="213">
        <v>70.224999999999994</v>
      </c>
      <c r="I173" s="214"/>
      <c r="J173" s="215">
        <f>ROUND(I173*H173,2)</f>
        <v>0</v>
      </c>
      <c r="K173" s="211" t="s">
        <v>178</v>
      </c>
      <c r="L173" s="40"/>
      <c r="M173" s="216" t="s">
        <v>1</v>
      </c>
      <c r="N173" s="217" t="s">
        <v>38</v>
      </c>
      <c r="O173" s="72"/>
      <c r="P173" s="218">
        <f>O173*H173</f>
        <v>0</v>
      </c>
      <c r="Q173" s="218">
        <v>0</v>
      </c>
      <c r="R173" s="218">
        <f>Q173*H173</f>
        <v>0</v>
      </c>
      <c r="S173" s="218">
        <v>0</v>
      </c>
      <c r="T173" s="219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0" t="s">
        <v>179</v>
      </c>
      <c r="AT173" s="220" t="s">
        <v>174</v>
      </c>
      <c r="AU173" s="220" t="s">
        <v>83</v>
      </c>
      <c r="AY173" s="18" t="s">
        <v>172</v>
      </c>
      <c r="BE173" s="221">
        <f>IF(N173="základní",J173,0)</f>
        <v>0</v>
      </c>
      <c r="BF173" s="221">
        <f>IF(N173="snížená",J173,0)</f>
        <v>0</v>
      </c>
      <c r="BG173" s="221">
        <f>IF(N173="zákl. přenesená",J173,0)</f>
        <v>0</v>
      </c>
      <c r="BH173" s="221">
        <f>IF(N173="sníž. přenesená",J173,0)</f>
        <v>0</v>
      </c>
      <c r="BI173" s="221">
        <f>IF(N173="nulová",J173,0)</f>
        <v>0</v>
      </c>
      <c r="BJ173" s="18" t="s">
        <v>81</v>
      </c>
      <c r="BK173" s="221">
        <f>ROUND(I173*H173,2)</f>
        <v>0</v>
      </c>
      <c r="BL173" s="18" t="s">
        <v>179</v>
      </c>
      <c r="BM173" s="220" t="s">
        <v>1672</v>
      </c>
    </row>
    <row r="174" spans="1:65" s="2" customFormat="1" ht="16.5" customHeight="1">
      <c r="A174" s="35"/>
      <c r="B174" s="36"/>
      <c r="C174" s="209" t="s">
        <v>294</v>
      </c>
      <c r="D174" s="209" t="s">
        <v>174</v>
      </c>
      <c r="E174" s="210" t="s">
        <v>206</v>
      </c>
      <c r="F174" s="211" t="s">
        <v>207</v>
      </c>
      <c r="G174" s="212" t="s">
        <v>177</v>
      </c>
      <c r="H174" s="213">
        <v>70.224999999999994</v>
      </c>
      <c r="I174" s="214"/>
      <c r="J174" s="215">
        <f>ROUND(I174*H174,2)</f>
        <v>0</v>
      </c>
      <c r="K174" s="211" t="s">
        <v>178</v>
      </c>
      <c r="L174" s="40"/>
      <c r="M174" s="216" t="s">
        <v>1</v>
      </c>
      <c r="N174" s="217" t="s">
        <v>38</v>
      </c>
      <c r="O174" s="72"/>
      <c r="P174" s="218">
        <f>O174*H174</f>
        <v>0</v>
      </c>
      <c r="Q174" s="218">
        <v>0</v>
      </c>
      <c r="R174" s="218">
        <f>Q174*H174</f>
        <v>0</v>
      </c>
      <c r="S174" s="218">
        <v>0</v>
      </c>
      <c r="T174" s="219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0" t="s">
        <v>179</v>
      </c>
      <c r="AT174" s="220" t="s">
        <v>174</v>
      </c>
      <c r="AU174" s="220" t="s">
        <v>83</v>
      </c>
      <c r="AY174" s="18" t="s">
        <v>172</v>
      </c>
      <c r="BE174" s="221">
        <f>IF(N174="základní",J174,0)</f>
        <v>0</v>
      </c>
      <c r="BF174" s="221">
        <f>IF(N174="snížená",J174,0)</f>
        <v>0</v>
      </c>
      <c r="BG174" s="221">
        <f>IF(N174="zákl. přenesená",J174,0)</f>
        <v>0</v>
      </c>
      <c r="BH174" s="221">
        <f>IF(N174="sníž. přenesená",J174,0)</f>
        <v>0</v>
      </c>
      <c r="BI174" s="221">
        <f>IF(N174="nulová",J174,0)</f>
        <v>0</v>
      </c>
      <c r="BJ174" s="18" t="s">
        <v>81</v>
      </c>
      <c r="BK174" s="221">
        <f>ROUND(I174*H174,2)</f>
        <v>0</v>
      </c>
      <c r="BL174" s="18" t="s">
        <v>179</v>
      </c>
      <c r="BM174" s="220" t="s">
        <v>1673</v>
      </c>
    </row>
    <row r="175" spans="1:65" s="2" customFormat="1" ht="21.75" customHeight="1">
      <c r="A175" s="35"/>
      <c r="B175" s="36"/>
      <c r="C175" s="209" t="s">
        <v>205</v>
      </c>
      <c r="D175" s="209" t="s">
        <v>174</v>
      </c>
      <c r="E175" s="210" t="s">
        <v>1674</v>
      </c>
      <c r="F175" s="211" t="s">
        <v>1675</v>
      </c>
      <c r="G175" s="212" t="s">
        <v>245</v>
      </c>
      <c r="H175" s="213">
        <v>49</v>
      </c>
      <c r="I175" s="214"/>
      <c r="J175" s="215">
        <f>ROUND(I175*H175,2)</f>
        <v>0</v>
      </c>
      <c r="K175" s="211" t="s">
        <v>178</v>
      </c>
      <c r="L175" s="40"/>
      <c r="M175" s="216" t="s">
        <v>1</v>
      </c>
      <c r="N175" s="217" t="s">
        <v>38</v>
      </c>
      <c r="O175" s="72"/>
      <c r="P175" s="218">
        <f>O175*H175</f>
        <v>0</v>
      </c>
      <c r="Q175" s="218">
        <v>0</v>
      </c>
      <c r="R175" s="218">
        <f>Q175*H175</f>
        <v>0</v>
      </c>
      <c r="S175" s="218">
        <v>0.255</v>
      </c>
      <c r="T175" s="219">
        <f>S175*H175</f>
        <v>12.495000000000001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0" t="s">
        <v>179</v>
      </c>
      <c r="AT175" s="220" t="s">
        <v>174</v>
      </c>
      <c r="AU175" s="220" t="s">
        <v>83</v>
      </c>
      <c r="AY175" s="18" t="s">
        <v>172</v>
      </c>
      <c r="BE175" s="221">
        <f>IF(N175="základní",J175,0)</f>
        <v>0</v>
      </c>
      <c r="BF175" s="221">
        <f>IF(N175="snížená",J175,0)</f>
        <v>0</v>
      </c>
      <c r="BG175" s="221">
        <f>IF(N175="zákl. přenesená",J175,0)</f>
        <v>0</v>
      </c>
      <c r="BH175" s="221">
        <f>IF(N175="sníž. přenesená",J175,0)</f>
        <v>0</v>
      </c>
      <c r="BI175" s="221">
        <f>IF(N175="nulová",J175,0)</f>
        <v>0</v>
      </c>
      <c r="BJ175" s="18" t="s">
        <v>81</v>
      </c>
      <c r="BK175" s="221">
        <f>ROUND(I175*H175,2)</f>
        <v>0</v>
      </c>
      <c r="BL175" s="18" t="s">
        <v>179</v>
      </c>
      <c r="BM175" s="220" t="s">
        <v>1676</v>
      </c>
    </row>
    <row r="176" spans="1:65" s="13" customFormat="1">
      <c r="B176" s="222"/>
      <c r="C176" s="223"/>
      <c r="D176" s="224" t="s">
        <v>180</v>
      </c>
      <c r="E176" s="225" t="s">
        <v>1</v>
      </c>
      <c r="F176" s="226" t="s">
        <v>1636</v>
      </c>
      <c r="G176" s="223"/>
      <c r="H176" s="225" t="s">
        <v>1</v>
      </c>
      <c r="I176" s="227"/>
      <c r="J176" s="223"/>
      <c r="K176" s="223"/>
      <c r="L176" s="228"/>
      <c r="M176" s="229"/>
      <c r="N176" s="230"/>
      <c r="O176" s="230"/>
      <c r="P176" s="230"/>
      <c r="Q176" s="230"/>
      <c r="R176" s="230"/>
      <c r="S176" s="230"/>
      <c r="T176" s="231"/>
      <c r="AT176" s="232" t="s">
        <v>180</v>
      </c>
      <c r="AU176" s="232" t="s">
        <v>83</v>
      </c>
      <c r="AV176" s="13" t="s">
        <v>81</v>
      </c>
      <c r="AW176" s="13" t="s">
        <v>30</v>
      </c>
      <c r="AX176" s="13" t="s">
        <v>73</v>
      </c>
      <c r="AY176" s="232" t="s">
        <v>172</v>
      </c>
    </row>
    <row r="177" spans="1:65" s="13" customFormat="1" ht="22.5">
      <c r="B177" s="222"/>
      <c r="C177" s="223"/>
      <c r="D177" s="224" t="s">
        <v>180</v>
      </c>
      <c r="E177" s="225" t="s">
        <v>1</v>
      </c>
      <c r="F177" s="226" t="s">
        <v>1677</v>
      </c>
      <c r="G177" s="223"/>
      <c r="H177" s="225" t="s">
        <v>1</v>
      </c>
      <c r="I177" s="227"/>
      <c r="J177" s="223"/>
      <c r="K177" s="223"/>
      <c r="L177" s="228"/>
      <c r="M177" s="229"/>
      <c r="N177" s="230"/>
      <c r="O177" s="230"/>
      <c r="P177" s="230"/>
      <c r="Q177" s="230"/>
      <c r="R177" s="230"/>
      <c r="S177" s="230"/>
      <c r="T177" s="231"/>
      <c r="AT177" s="232" t="s">
        <v>180</v>
      </c>
      <c r="AU177" s="232" t="s">
        <v>83</v>
      </c>
      <c r="AV177" s="13" t="s">
        <v>81</v>
      </c>
      <c r="AW177" s="13" t="s">
        <v>30</v>
      </c>
      <c r="AX177" s="13" t="s">
        <v>73</v>
      </c>
      <c r="AY177" s="232" t="s">
        <v>172</v>
      </c>
    </row>
    <row r="178" spans="1:65" s="14" customFormat="1">
      <c r="B178" s="233"/>
      <c r="C178" s="234"/>
      <c r="D178" s="224" t="s">
        <v>180</v>
      </c>
      <c r="E178" s="235" t="s">
        <v>1</v>
      </c>
      <c r="F178" s="236" t="s">
        <v>246</v>
      </c>
      <c r="G178" s="234"/>
      <c r="H178" s="237">
        <v>26</v>
      </c>
      <c r="I178" s="238"/>
      <c r="J178" s="234"/>
      <c r="K178" s="234"/>
      <c r="L178" s="239"/>
      <c r="M178" s="240"/>
      <c r="N178" s="241"/>
      <c r="O178" s="241"/>
      <c r="P178" s="241"/>
      <c r="Q178" s="241"/>
      <c r="R178" s="241"/>
      <c r="S178" s="241"/>
      <c r="T178" s="242"/>
      <c r="AT178" s="243" t="s">
        <v>180</v>
      </c>
      <c r="AU178" s="243" t="s">
        <v>83</v>
      </c>
      <c r="AV178" s="14" t="s">
        <v>83</v>
      </c>
      <c r="AW178" s="14" t="s">
        <v>30</v>
      </c>
      <c r="AX178" s="14" t="s">
        <v>73</v>
      </c>
      <c r="AY178" s="243" t="s">
        <v>172</v>
      </c>
    </row>
    <row r="179" spans="1:65" s="13" customFormat="1" ht="33.75">
      <c r="B179" s="222"/>
      <c r="C179" s="223"/>
      <c r="D179" s="224" t="s">
        <v>180</v>
      </c>
      <c r="E179" s="225" t="s">
        <v>1</v>
      </c>
      <c r="F179" s="226" t="s">
        <v>1678</v>
      </c>
      <c r="G179" s="223"/>
      <c r="H179" s="225" t="s">
        <v>1</v>
      </c>
      <c r="I179" s="227"/>
      <c r="J179" s="223"/>
      <c r="K179" s="223"/>
      <c r="L179" s="228"/>
      <c r="M179" s="229"/>
      <c r="N179" s="230"/>
      <c r="O179" s="230"/>
      <c r="P179" s="230"/>
      <c r="Q179" s="230"/>
      <c r="R179" s="230"/>
      <c r="S179" s="230"/>
      <c r="T179" s="231"/>
      <c r="AT179" s="232" t="s">
        <v>180</v>
      </c>
      <c r="AU179" s="232" t="s">
        <v>83</v>
      </c>
      <c r="AV179" s="13" t="s">
        <v>81</v>
      </c>
      <c r="AW179" s="13" t="s">
        <v>30</v>
      </c>
      <c r="AX179" s="13" t="s">
        <v>73</v>
      </c>
      <c r="AY179" s="232" t="s">
        <v>172</v>
      </c>
    </row>
    <row r="180" spans="1:65" s="14" customFormat="1">
      <c r="B180" s="233"/>
      <c r="C180" s="234"/>
      <c r="D180" s="224" t="s">
        <v>180</v>
      </c>
      <c r="E180" s="235" t="s">
        <v>1</v>
      </c>
      <c r="F180" s="236" t="s">
        <v>238</v>
      </c>
      <c r="G180" s="234"/>
      <c r="H180" s="237">
        <v>13</v>
      </c>
      <c r="I180" s="238"/>
      <c r="J180" s="234"/>
      <c r="K180" s="234"/>
      <c r="L180" s="239"/>
      <c r="M180" s="240"/>
      <c r="N180" s="241"/>
      <c r="O180" s="241"/>
      <c r="P180" s="241"/>
      <c r="Q180" s="241"/>
      <c r="R180" s="241"/>
      <c r="S180" s="241"/>
      <c r="T180" s="242"/>
      <c r="AT180" s="243" t="s">
        <v>180</v>
      </c>
      <c r="AU180" s="243" t="s">
        <v>83</v>
      </c>
      <c r="AV180" s="14" t="s">
        <v>83</v>
      </c>
      <c r="AW180" s="14" t="s">
        <v>30</v>
      </c>
      <c r="AX180" s="14" t="s">
        <v>73</v>
      </c>
      <c r="AY180" s="243" t="s">
        <v>172</v>
      </c>
    </row>
    <row r="181" spans="1:65" s="13" customFormat="1">
      <c r="B181" s="222"/>
      <c r="C181" s="223"/>
      <c r="D181" s="224" t="s">
        <v>180</v>
      </c>
      <c r="E181" s="225" t="s">
        <v>1</v>
      </c>
      <c r="F181" s="226" t="s">
        <v>1679</v>
      </c>
      <c r="G181" s="223"/>
      <c r="H181" s="225" t="s">
        <v>1</v>
      </c>
      <c r="I181" s="227"/>
      <c r="J181" s="223"/>
      <c r="K181" s="223"/>
      <c r="L181" s="228"/>
      <c r="M181" s="229"/>
      <c r="N181" s="230"/>
      <c r="O181" s="230"/>
      <c r="P181" s="230"/>
      <c r="Q181" s="230"/>
      <c r="R181" s="230"/>
      <c r="S181" s="230"/>
      <c r="T181" s="231"/>
      <c r="AT181" s="232" t="s">
        <v>180</v>
      </c>
      <c r="AU181" s="232" t="s">
        <v>83</v>
      </c>
      <c r="AV181" s="13" t="s">
        <v>81</v>
      </c>
      <c r="AW181" s="13" t="s">
        <v>30</v>
      </c>
      <c r="AX181" s="13" t="s">
        <v>73</v>
      </c>
      <c r="AY181" s="232" t="s">
        <v>172</v>
      </c>
    </row>
    <row r="182" spans="1:65" s="14" customFormat="1">
      <c r="B182" s="233"/>
      <c r="C182" s="234"/>
      <c r="D182" s="224" t="s">
        <v>180</v>
      </c>
      <c r="E182" s="235" t="s">
        <v>1</v>
      </c>
      <c r="F182" s="236" t="s">
        <v>208</v>
      </c>
      <c r="G182" s="234"/>
      <c r="H182" s="237">
        <v>10</v>
      </c>
      <c r="I182" s="238"/>
      <c r="J182" s="234"/>
      <c r="K182" s="234"/>
      <c r="L182" s="239"/>
      <c r="M182" s="240"/>
      <c r="N182" s="241"/>
      <c r="O182" s="241"/>
      <c r="P182" s="241"/>
      <c r="Q182" s="241"/>
      <c r="R182" s="241"/>
      <c r="S182" s="241"/>
      <c r="T182" s="242"/>
      <c r="AT182" s="243" t="s">
        <v>180</v>
      </c>
      <c r="AU182" s="243" t="s">
        <v>83</v>
      </c>
      <c r="AV182" s="14" t="s">
        <v>83</v>
      </c>
      <c r="AW182" s="14" t="s">
        <v>30</v>
      </c>
      <c r="AX182" s="14" t="s">
        <v>73</v>
      </c>
      <c r="AY182" s="243" t="s">
        <v>172</v>
      </c>
    </row>
    <row r="183" spans="1:65" s="15" customFormat="1">
      <c r="B183" s="244"/>
      <c r="C183" s="245"/>
      <c r="D183" s="224" t="s">
        <v>180</v>
      </c>
      <c r="E183" s="246" t="s">
        <v>1</v>
      </c>
      <c r="F183" s="247" t="s">
        <v>186</v>
      </c>
      <c r="G183" s="245"/>
      <c r="H183" s="248">
        <v>49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AT183" s="254" t="s">
        <v>180</v>
      </c>
      <c r="AU183" s="254" t="s">
        <v>83</v>
      </c>
      <c r="AV183" s="15" t="s">
        <v>179</v>
      </c>
      <c r="AW183" s="15" t="s">
        <v>30</v>
      </c>
      <c r="AX183" s="15" t="s">
        <v>81</v>
      </c>
      <c r="AY183" s="254" t="s">
        <v>172</v>
      </c>
    </row>
    <row r="184" spans="1:65" s="2" customFormat="1" ht="21.75" customHeight="1">
      <c r="A184" s="35"/>
      <c r="B184" s="36"/>
      <c r="C184" s="209" t="s">
        <v>216</v>
      </c>
      <c r="D184" s="209" t="s">
        <v>174</v>
      </c>
      <c r="E184" s="210" t="s">
        <v>1680</v>
      </c>
      <c r="F184" s="211" t="s">
        <v>1681</v>
      </c>
      <c r="G184" s="212" t="s">
        <v>245</v>
      </c>
      <c r="H184" s="213">
        <v>250</v>
      </c>
      <c r="I184" s="214"/>
      <c r="J184" s="215">
        <f>ROUND(I184*H184,2)</f>
        <v>0</v>
      </c>
      <c r="K184" s="211" t="s">
        <v>178</v>
      </c>
      <c r="L184" s="40"/>
      <c r="M184" s="216" t="s">
        <v>1</v>
      </c>
      <c r="N184" s="217" t="s">
        <v>38</v>
      </c>
      <c r="O184" s="72"/>
      <c r="P184" s="218">
        <f>O184*H184</f>
        <v>0</v>
      </c>
      <c r="Q184" s="218">
        <v>0</v>
      </c>
      <c r="R184" s="218">
        <f>Q184*H184</f>
        <v>0</v>
      </c>
      <c r="S184" s="218">
        <v>0.32</v>
      </c>
      <c r="T184" s="219">
        <f>S184*H184</f>
        <v>80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0" t="s">
        <v>179</v>
      </c>
      <c r="AT184" s="220" t="s">
        <v>174</v>
      </c>
      <c r="AU184" s="220" t="s">
        <v>83</v>
      </c>
      <c r="AY184" s="18" t="s">
        <v>172</v>
      </c>
      <c r="BE184" s="221">
        <f>IF(N184="základní",J184,0)</f>
        <v>0</v>
      </c>
      <c r="BF184" s="221">
        <f>IF(N184="snížená",J184,0)</f>
        <v>0</v>
      </c>
      <c r="BG184" s="221">
        <f>IF(N184="zákl. přenesená",J184,0)</f>
        <v>0</v>
      </c>
      <c r="BH184" s="221">
        <f>IF(N184="sníž. přenesená",J184,0)</f>
        <v>0</v>
      </c>
      <c r="BI184" s="221">
        <f>IF(N184="nulová",J184,0)</f>
        <v>0</v>
      </c>
      <c r="BJ184" s="18" t="s">
        <v>81</v>
      </c>
      <c r="BK184" s="221">
        <f>ROUND(I184*H184,2)</f>
        <v>0</v>
      </c>
      <c r="BL184" s="18" t="s">
        <v>179</v>
      </c>
      <c r="BM184" s="220" t="s">
        <v>1682</v>
      </c>
    </row>
    <row r="185" spans="1:65" s="13" customFormat="1">
      <c r="B185" s="222"/>
      <c r="C185" s="223"/>
      <c r="D185" s="224" t="s">
        <v>180</v>
      </c>
      <c r="E185" s="225" t="s">
        <v>1</v>
      </c>
      <c r="F185" s="226" t="s">
        <v>1636</v>
      </c>
      <c r="G185" s="223"/>
      <c r="H185" s="225" t="s">
        <v>1</v>
      </c>
      <c r="I185" s="227"/>
      <c r="J185" s="223"/>
      <c r="K185" s="223"/>
      <c r="L185" s="228"/>
      <c r="M185" s="229"/>
      <c r="N185" s="230"/>
      <c r="O185" s="230"/>
      <c r="P185" s="230"/>
      <c r="Q185" s="230"/>
      <c r="R185" s="230"/>
      <c r="S185" s="230"/>
      <c r="T185" s="231"/>
      <c r="AT185" s="232" t="s">
        <v>180</v>
      </c>
      <c r="AU185" s="232" t="s">
        <v>83</v>
      </c>
      <c r="AV185" s="13" t="s">
        <v>81</v>
      </c>
      <c r="AW185" s="13" t="s">
        <v>30</v>
      </c>
      <c r="AX185" s="13" t="s">
        <v>73</v>
      </c>
      <c r="AY185" s="232" t="s">
        <v>172</v>
      </c>
    </row>
    <row r="186" spans="1:65" s="13" customFormat="1" ht="22.5">
      <c r="B186" s="222"/>
      <c r="C186" s="223"/>
      <c r="D186" s="224" t="s">
        <v>180</v>
      </c>
      <c r="E186" s="225" t="s">
        <v>1</v>
      </c>
      <c r="F186" s="226" t="s">
        <v>1683</v>
      </c>
      <c r="G186" s="223"/>
      <c r="H186" s="225" t="s">
        <v>1</v>
      </c>
      <c r="I186" s="227"/>
      <c r="J186" s="223"/>
      <c r="K186" s="223"/>
      <c r="L186" s="228"/>
      <c r="M186" s="229"/>
      <c r="N186" s="230"/>
      <c r="O186" s="230"/>
      <c r="P186" s="230"/>
      <c r="Q186" s="230"/>
      <c r="R186" s="230"/>
      <c r="S186" s="230"/>
      <c r="T186" s="231"/>
      <c r="AT186" s="232" t="s">
        <v>180</v>
      </c>
      <c r="AU186" s="232" t="s">
        <v>83</v>
      </c>
      <c r="AV186" s="13" t="s">
        <v>81</v>
      </c>
      <c r="AW186" s="13" t="s">
        <v>30</v>
      </c>
      <c r="AX186" s="13" t="s">
        <v>73</v>
      </c>
      <c r="AY186" s="232" t="s">
        <v>172</v>
      </c>
    </row>
    <row r="187" spans="1:65" s="14" customFormat="1">
      <c r="B187" s="233"/>
      <c r="C187" s="234"/>
      <c r="D187" s="224" t="s">
        <v>180</v>
      </c>
      <c r="E187" s="235" t="s">
        <v>1</v>
      </c>
      <c r="F187" s="236" t="s">
        <v>880</v>
      </c>
      <c r="G187" s="234"/>
      <c r="H187" s="237">
        <v>250</v>
      </c>
      <c r="I187" s="238"/>
      <c r="J187" s="234"/>
      <c r="K187" s="234"/>
      <c r="L187" s="239"/>
      <c r="M187" s="240"/>
      <c r="N187" s="241"/>
      <c r="O187" s="241"/>
      <c r="P187" s="241"/>
      <c r="Q187" s="241"/>
      <c r="R187" s="241"/>
      <c r="S187" s="241"/>
      <c r="T187" s="242"/>
      <c r="AT187" s="243" t="s">
        <v>180</v>
      </c>
      <c r="AU187" s="243" t="s">
        <v>83</v>
      </c>
      <c r="AV187" s="14" t="s">
        <v>83</v>
      </c>
      <c r="AW187" s="14" t="s">
        <v>30</v>
      </c>
      <c r="AX187" s="14" t="s">
        <v>73</v>
      </c>
      <c r="AY187" s="243" t="s">
        <v>172</v>
      </c>
    </row>
    <row r="188" spans="1:65" s="15" customFormat="1">
      <c r="B188" s="244"/>
      <c r="C188" s="245"/>
      <c r="D188" s="224" t="s">
        <v>180</v>
      </c>
      <c r="E188" s="246" t="s">
        <v>1</v>
      </c>
      <c r="F188" s="247" t="s">
        <v>186</v>
      </c>
      <c r="G188" s="245"/>
      <c r="H188" s="248">
        <v>250</v>
      </c>
      <c r="I188" s="249"/>
      <c r="J188" s="245"/>
      <c r="K188" s="245"/>
      <c r="L188" s="250"/>
      <c r="M188" s="251"/>
      <c r="N188" s="252"/>
      <c r="O188" s="252"/>
      <c r="P188" s="252"/>
      <c r="Q188" s="252"/>
      <c r="R188" s="252"/>
      <c r="S188" s="252"/>
      <c r="T188" s="253"/>
      <c r="AT188" s="254" t="s">
        <v>180</v>
      </c>
      <c r="AU188" s="254" t="s">
        <v>83</v>
      </c>
      <c r="AV188" s="15" t="s">
        <v>179</v>
      </c>
      <c r="AW188" s="15" t="s">
        <v>30</v>
      </c>
      <c r="AX188" s="15" t="s">
        <v>81</v>
      </c>
      <c r="AY188" s="254" t="s">
        <v>172</v>
      </c>
    </row>
    <row r="189" spans="1:65" s="2" customFormat="1" ht="21.75" customHeight="1">
      <c r="A189" s="35"/>
      <c r="B189" s="36"/>
      <c r="C189" s="209" t="s">
        <v>208</v>
      </c>
      <c r="D189" s="209" t="s">
        <v>174</v>
      </c>
      <c r="E189" s="210" t="s">
        <v>1684</v>
      </c>
      <c r="F189" s="211" t="s">
        <v>1685</v>
      </c>
      <c r="G189" s="212" t="s">
        <v>245</v>
      </c>
      <c r="H189" s="213">
        <v>150</v>
      </c>
      <c r="I189" s="214"/>
      <c r="J189" s="215">
        <f>ROUND(I189*H189,2)</f>
        <v>0</v>
      </c>
      <c r="K189" s="211" t="s">
        <v>178</v>
      </c>
      <c r="L189" s="40"/>
      <c r="M189" s="216" t="s">
        <v>1</v>
      </c>
      <c r="N189" s="217" t="s">
        <v>38</v>
      </c>
      <c r="O189" s="72"/>
      <c r="P189" s="218">
        <f>O189*H189</f>
        <v>0</v>
      </c>
      <c r="Q189" s="218">
        <v>0</v>
      </c>
      <c r="R189" s="218">
        <f>Q189*H189</f>
        <v>0</v>
      </c>
      <c r="S189" s="218">
        <v>0.22</v>
      </c>
      <c r="T189" s="219">
        <f>S189*H189</f>
        <v>33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0" t="s">
        <v>179</v>
      </c>
      <c r="AT189" s="220" t="s">
        <v>174</v>
      </c>
      <c r="AU189" s="220" t="s">
        <v>83</v>
      </c>
      <c r="AY189" s="18" t="s">
        <v>172</v>
      </c>
      <c r="BE189" s="221">
        <f>IF(N189="základní",J189,0)</f>
        <v>0</v>
      </c>
      <c r="BF189" s="221">
        <f>IF(N189="snížená",J189,0)</f>
        <v>0</v>
      </c>
      <c r="BG189" s="221">
        <f>IF(N189="zákl. přenesená",J189,0)</f>
        <v>0</v>
      </c>
      <c r="BH189" s="221">
        <f>IF(N189="sníž. přenesená",J189,0)</f>
        <v>0</v>
      </c>
      <c r="BI189" s="221">
        <f>IF(N189="nulová",J189,0)</f>
        <v>0</v>
      </c>
      <c r="BJ189" s="18" t="s">
        <v>81</v>
      </c>
      <c r="BK189" s="221">
        <f>ROUND(I189*H189,2)</f>
        <v>0</v>
      </c>
      <c r="BL189" s="18" t="s">
        <v>179</v>
      </c>
      <c r="BM189" s="220" t="s">
        <v>1686</v>
      </c>
    </row>
    <row r="190" spans="1:65" s="13" customFormat="1">
      <c r="B190" s="222"/>
      <c r="C190" s="223"/>
      <c r="D190" s="224" t="s">
        <v>180</v>
      </c>
      <c r="E190" s="225" t="s">
        <v>1</v>
      </c>
      <c r="F190" s="226" t="s">
        <v>1636</v>
      </c>
      <c r="G190" s="223"/>
      <c r="H190" s="225" t="s">
        <v>1</v>
      </c>
      <c r="I190" s="227"/>
      <c r="J190" s="223"/>
      <c r="K190" s="223"/>
      <c r="L190" s="228"/>
      <c r="M190" s="229"/>
      <c r="N190" s="230"/>
      <c r="O190" s="230"/>
      <c r="P190" s="230"/>
      <c r="Q190" s="230"/>
      <c r="R190" s="230"/>
      <c r="S190" s="230"/>
      <c r="T190" s="231"/>
      <c r="AT190" s="232" t="s">
        <v>180</v>
      </c>
      <c r="AU190" s="232" t="s">
        <v>83</v>
      </c>
      <c r="AV190" s="13" t="s">
        <v>81</v>
      </c>
      <c r="AW190" s="13" t="s">
        <v>30</v>
      </c>
      <c r="AX190" s="13" t="s">
        <v>73</v>
      </c>
      <c r="AY190" s="232" t="s">
        <v>172</v>
      </c>
    </row>
    <row r="191" spans="1:65" s="13" customFormat="1" ht="22.5">
      <c r="B191" s="222"/>
      <c r="C191" s="223"/>
      <c r="D191" s="224" t="s">
        <v>180</v>
      </c>
      <c r="E191" s="225" t="s">
        <v>1</v>
      </c>
      <c r="F191" s="226" t="s">
        <v>1687</v>
      </c>
      <c r="G191" s="223"/>
      <c r="H191" s="225" t="s">
        <v>1</v>
      </c>
      <c r="I191" s="227"/>
      <c r="J191" s="223"/>
      <c r="K191" s="223"/>
      <c r="L191" s="228"/>
      <c r="M191" s="229"/>
      <c r="N191" s="230"/>
      <c r="O191" s="230"/>
      <c r="P191" s="230"/>
      <c r="Q191" s="230"/>
      <c r="R191" s="230"/>
      <c r="S191" s="230"/>
      <c r="T191" s="231"/>
      <c r="AT191" s="232" t="s">
        <v>180</v>
      </c>
      <c r="AU191" s="232" t="s">
        <v>83</v>
      </c>
      <c r="AV191" s="13" t="s">
        <v>81</v>
      </c>
      <c r="AW191" s="13" t="s">
        <v>30</v>
      </c>
      <c r="AX191" s="13" t="s">
        <v>73</v>
      </c>
      <c r="AY191" s="232" t="s">
        <v>172</v>
      </c>
    </row>
    <row r="192" spans="1:65" s="14" customFormat="1">
      <c r="B192" s="233"/>
      <c r="C192" s="234"/>
      <c r="D192" s="224" t="s">
        <v>180</v>
      </c>
      <c r="E192" s="235" t="s">
        <v>1</v>
      </c>
      <c r="F192" s="236" t="s">
        <v>631</v>
      </c>
      <c r="G192" s="234"/>
      <c r="H192" s="237">
        <v>150</v>
      </c>
      <c r="I192" s="238"/>
      <c r="J192" s="234"/>
      <c r="K192" s="234"/>
      <c r="L192" s="239"/>
      <c r="M192" s="240"/>
      <c r="N192" s="241"/>
      <c r="O192" s="241"/>
      <c r="P192" s="241"/>
      <c r="Q192" s="241"/>
      <c r="R192" s="241"/>
      <c r="S192" s="241"/>
      <c r="T192" s="242"/>
      <c r="AT192" s="243" t="s">
        <v>180</v>
      </c>
      <c r="AU192" s="243" t="s">
        <v>83</v>
      </c>
      <c r="AV192" s="14" t="s">
        <v>83</v>
      </c>
      <c r="AW192" s="14" t="s">
        <v>30</v>
      </c>
      <c r="AX192" s="14" t="s">
        <v>73</v>
      </c>
      <c r="AY192" s="243" t="s">
        <v>172</v>
      </c>
    </row>
    <row r="193" spans="1:65" s="15" customFormat="1">
      <c r="B193" s="244"/>
      <c r="C193" s="245"/>
      <c r="D193" s="224" t="s">
        <v>180</v>
      </c>
      <c r="E193" s="246" t="s">
        <v>1</v>
      </c>
      <c r="F193" s="247" t="s">
        <v>186</v>
      </c>
      <c r="G193" s="245"/>
      <c r="H193" s="248">
        <v>150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AT193" s="254" t="s">
        <v>180</v>
      </c>
      <c r="AU193" s="254" t="s">
        <v>83</v>
      </c>
      <c r="AV193" s="15" t="s">
        <v>179</v>
      </c>
      <c r="AW193" s="15" t="s">
        <v>30</v>
      </c>
      <c r="AX193" s="15" t="s">
        <v>81</v>
      </c>
      <c r="AY193" s="254" t="s">
        <v>172</v>
      </c>
    </row>
    <row r="194" spans="1:65" s="2" customFormat="1" ht="21.75" customHeight="1">
      <c r="A194" s="35"/>
      <c r="B194" s="36"/>
      <c r="C194" s="209" t="s">
        <v>226</v>
      </c>
      <c r="D194" s="209" t="s">
        <v>174</v>
      </c>
      <c r="E194" s="210" t="s">
        <v>1688</v>
      </c>
      <c r="F194" s="211" t="s">
        <v>1689</v>
      </c>
      <c r="G194" s="212" t="s">
        <v>245</v>
      </c>
      <c r="H194" s="213">
        <v>452</v>
      </c>
      <c r="I194" s="214"/>
      <c r="J194" s="215">
        <f>ROUND(I194*H194,2)</f>
        <v>0</v>
      </c>
      <c r="K194" s="211" t="s">
        <v>178</v>
      </c>
      <c r="L194" s="40"/>
      <c r="M194" s="216" t="s">
        <v>1</v>
      </c>
      <c r="N194" s="217" t="s">
        <v>38</v>
      </c>
      <c r="O194" s="72"/>
      <c r="P194" s="218">
        <f>O194*H194</f>
        <v>0</v>
      </c>
      <c r="Q194" s="218">
        <v>0</v>
      </c>
      <c r="R194" s="218">
        <f>Q194*H194</f>
        <v>0</v>
      </c>
      <c r="S194" s="218">
        <v>0.28999999999999998</v>
      </c>
      <c r="T194" s="219">
        <f>S194*H194</f>
        <v>131.07999999999998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0" t="s">
        <v>179</v>
      </c>
      <c r="AT194" s="220" t="s">
        <v>174</v>
      </c>
      <c r="AU194" s="220" t="s">
        <v>83</v>
      </c>
      <c r="AY194" s="18" t="s">
        <v>172</v>
      </c>
      <c r="BE194" s="221">
        <f>IF(N194="základní",J194,0)</f>
        <v>0</v>
      </c>
      <c r="BF194" s="221">
        <f>IF(N194="snížená",J194,0)</f>
        <v>0</v>
      </c>
      <c r="BG194" s="221">
        <f>IF(N194="zákl. přenesená",J194,0)</f>
        <v>0</v>
      </c>
      <c r="BH194" s="221">
        <f>IF(N194="sníž. přenesená",J194,0)</f>
        <v>0</v>
      </c>
      <c r="BI194" s="221">
        <f>IF(N194="nulová",J194,0)</f>
        <v>0</v>
      </c>
      <c r="BJ194" s="18" t="s">
        <v>81</v>
      </c>
      <c r="BK194" s="221">
        <f>ROUND(I194*H194,2)</f>
        <v>0</v>
      </c>
      <c r="BL194" s="18" t="s">
        <v>179</v>
      </c>
      <c r="BM194" s="220" t="s">
        <v>1690</v>
      </c>
    </row>
    <row r="195" spans="1:65" s="13" customFormat="1">
      <c r="B195" s="222"/>
      <c r="C195" s="223"/>
      <c r="D195" s="224" t="s">
        <v>180</v>
      </c>
      <c r="E195" s="225" t="s">
        <v>1</v>
      </c>
      <c r="F195" s="226" t="s">
        <v>1636</v>
      </c>
      <c r="G195" s="223"/>
      <c r="H195" s="225" t="s">
        <v>1</v>
      </c>
      <c r="I195" s="227"/>
      <c r="J195" s="223"/>
      <c r="K195" s="223"/>
      <c r="L195" s="228"/>
      <c r="M195" s="229"/>
      <c r="N195" s="230"/>
      <c r="O195" s="230"/>
      <c r="P195" s="230"/>
      <c r="Q195" s="230"/>
      <c r="R195" s="230"/>
      <c r="S195" s="230"/>
      <c r="T195" s="231"/>
      <c r="AT195" s="232" t="s">
        <v>180</v>
      </c>
      <c r="AU195" s="232" t="s">
        <v>83</v>
      </c>
      <c r="AV195" s="13" t="s">
        <v>81</v>
      </c>
      <c r="AW195" s="13" t="s">
        <v>30</v>
      </c>
      <c r="AX195" s="13" t="s">
        <v>73</v>
      </c>
      <c r="AY195" s="232" t="s">
        <v>172</v>
      </c>
    </row>
    <row r="196" spans="1:65" s="13" customFormat="1">
      <c r="B196" s="222"/>
      <c r="C196" s="223"/>
      <c r="D196" s="224" t="s">
        <v>180</v>
      </c>
      <c r="E196" s="225" t="s">
        <v>1</v>
      </c>
      <c r="F196" s="226" t="s">
        <v>1691</v>
      </c>
      <c r="G196" s="223"/>
      <c r="H196" s="225" t="s">
        <v>1</v>
      </c>
      <c r="I196" s="227"/>
      <c r="J196" s="223"/>
      <c r="K196" s="223"/>
      <c r="L196" s="228"/>
      <c r="M196" s="229"/>
      <c r="N196" s="230"/>
      <c r="O196" s="230"/>
      <c r="P196" s="230"/>
      <c r="Q196" s="230"/>
      <c r="R196" s="230"/>
      <c r="S196" s="230"/>
      <c r="T196" s="231"/>
      <c r="AT196" s="232" t="s">
        <v>180</v>
      </c>
      <c r="AU196" s="232" t="s">
        <v>83</v>
      </c>
      <c r="AV196" s="13" t="s">
        <v>81</v>
      </c>
      <c r="AW196" s="13" t="s">
        <v>30</v>
      </c>
      <c r="AX196" s="13" t="s">
        <v>73</v>
      </c>
      <c r="AY196" s="232" t="s">
        <v>172</v>
      </c>
    </row>
    <row r="197" spans="1:65" s="13" customFormat="1">
      <c r="B197" s="222"/>
      <c r="C197" s="223"/>
      <c r="D197" s="224" t="s">
        <v>180</v>
      </c>
      <c r="E197" s="225" t="s">
        <v>1</v>
      </c>
      <c r="F197" s="226" t="s">
        <v>1692</v>
      </c>
      <c r="G197" s="223"/>
      <c r="H197" s="225" t="s">
        <v>1</v>
      </c>
      <c r="I197" s="227"/>
      <c r="J197" s="223"/>
      <c r="K197" s="223"/>
      <c r="L197" s="228"/>
      <c r="M197" s="229"/>
      <c r="N197" s="230"/>
      <c r="O197" s="230"/>
      <c r="P197" s="230"/>
      <c r="Q197" s="230"/>
      <c r="R197" s="230"/>
      <c r="S197" s="230"/>
      <c r="T197" s="231"/>
      <c r="AT197" s="232" t="s">
        <v>180</v>
      </c>
      <c r="AU197" s="232" t="s">
        <v>83</v>
      </c>
      <c r="AV197" s="13" t="s">
        <v>81</v>
      </c>
      <c r="AW197" s="13" t="s">
        <v>30</v>
      </c>
      <c r="AX197" s="13" t="s">
        <v>73</v>
      </c>
      <c r="AY197" s="232" t="s">
        <v>172</v>
      </c>
    </row>
    <row r="198" spans="1:65" s="14" customFormat="1">
      <c r="B198" s="233"/>
      <c r="C198" s="234"/>
      <c r="D198" s="224" t="s">
        <v>180</v>
      </c>
      <c r="E198" s="235" t="s">
        <v>1</v>
      </c>
      <c r="F198" s="236" t="s">
        <v>246</v>
      </c>
      <c r="G198" s="234"/>
      <c r="H198" s="237">
        <v>26</v>
      </c>
      <c r="I198" s="238"/>
      <c r="J198" s="234"/>
      <c r="K198" s="234"/>
      <c r="L198" s="239"/>
      <c r="M198" s="240"/>
      <c r="N198" s="241"/>
      <c r="O198" s="241"/>
      <c r="P198" s="241"/>
      <c r="Q198" s="241"/>
      <c r="R198" s="241"/>
      <c r="S198" s="241"/>
      <c r="T198" s="242"/>
      <c r="AT198" s="243" t="s">
        <v>180</v>
      </c>
      <c r="AU198" s="243" t="s">
        <v>83</v>
      </c>
      <c r="AV198" s="14" t="s">
        <v>83</v>
      </c>
      <c r="AW198" s="14" t="s">
        <v>30</v>
      </c>
      <c r="AX198" s="14" t="s">
        <v>73</v>
      </c>
      <c r="AY198" s="243" t="s">
        <v>172</v>
      </c>
    </row>
    <row r="199" spans="1:65" s="13" customFormat="1" ht="22.5">
      <c r="B199" s="222"/>
      <c r="C199" s="223"/>
      <c r="D199" s="224" t="s">
        <v>180</v>
      </c>
      <c r="E199" s="225" t="s">
        <v>1</v>
      </c>
      <c r="F199" s="226" t="s">
        <v>1683</v>
      </c>
      <c r="G199" s="223"/>
      <c r="H199" s="225" t="s">
        <v>1</v>
      </c>
      <c r="I199" s="227"/>
      <c r="J199" s="223"/>
      <c r="K199" s="223"/>
      <c r="L199" s="228"/>
      <c r="M199" s="229"/>
      <c r="N199" s="230"/>
      <c r="O199" s="230"/>
      <c r="P199" s="230"/>
      <c r="Q199" s="230"/>
      <c r="R199" s="230"/>
      <c r="S199" s="230"/>
      <c r="T199" s="231"/>
      <c r="AT199" s="232" t="s">
        <v>180</v>
      </c>
      <c r="AU199" s="232" t="s">
        <v>83</v>
      </c>
      <c r="AV199" s="13" t="s">
        <v>81</v>
      </c>
      <c r="AW199" s="13" t="s">
        <v>30</v>
      </c>
      <c r="AX199" s="13" t="s">
        <v>73</v>
      </c>
      <c r="AY199" s="232" t="s">
        <v>172</v>
      </c>
    </row>
    <row r="200" spans="1:65" s="14" customFormat="1">
      <c r="B200" s="233"/>
      <c r="C200" s="234"/>
      <c r="D200" s="224" t="s">
        <v>180</v>
      </c>
      <c r="E200" s="235" t="s">
        <v>1</v>
      </c>
      <c r="F200" s="236" t="s">
        <v>880</v>
      </c>
      <c r="G200" s="234"/>
      <c r="H200" s="237">
        <v>250</v>
      </c>
      <c r="I200" s="238"/>
      <c r="J200" s="234"/>
      <c r="K200" s="234"/>
      <c r="L200" s="239"/>
      <c r="M200" s="240"/>
      <c r="N200" s="241"/>
      <c r="O200" s="241"/>
      <c r="P200" s="241"/>
      <c r="Q200" s="241"/>
      <c r="R200" s="241"/>
      <c r="S200" s="241"/>
      <c r="T200" s="242"/>
      <c r="AT200" s="243" t="s">
        <v>180</v>
      </c>
      <c r="AU200" s="243" t="s">
        <v>83</v>
      </c>
      <c r="AV200" s="14" t="s">
        <v>83</v>
      </c>
      <c r="AW200" s="14" t="s">
        <v>30</v>
      </c>
      <c r="AX200" s="14" t="s">
        <v>73</v>
      </c>
      <c r="AY200" s="243" t="s">
        <v>172</v>
      </c>
    </row>
    <row r="201" spans="1:65" s="13" customFormat="1" ht="22.5">
      <c r="B201" s="222"/>
      <c r="C201" s="223"/>
      <c r="D201" s="224" t="s">
        <v>180</v>
      </c>
      <c r="E201" s="225" t="s">
        <v>1</v>
      </c>
      <c r="F201" s="226" t="s">
        <v>1687</v>
      </c>
      <c r="G201" s="223"/>
      <c r="H201" s="225" t="s">
        <v>1</v>
      </c>
      <c r="I201" s="227"/>
      <c r="J201" s="223"/>
      <c r="K201" s="223"/>
      <c r="L201" s="228"/>
      <c r="M201" s="229"/>
      <c r="N201" s="230"/>
      <c r="O201" s="230"/>
      <c r="P201" s="230"/>
      <c r="Q201" s="230"/>
      <c r="R201" s="230"/>
      <c r="S201" s="230"/>
      <c r="T201" s="231"/>
      <c r="AT201" s="232" t="s">
        <v>180</v>
      </c>
      <c r="AU201" s="232" t="s">
        <v>83</v>
      </c>
      <c r="AV201" s="13" t="s">
        <v>81</v>
      </c>
      <c r="AW201" s="13" t="s">
        <v>30</v>
      </c>
      <c r="AX201" s="13" t="s">
        <v>73</v>
      </c>
      <c r="AY201" s="232" t="s">
        <v>172</v>
      </c>
    </row>
    <row r="202" spans="1:65" s="14" customFormat="1">
      <c r="B202" s="233"/>
      <c r="C202" s="234"/>
      <c r="D202" s="224" t="s">
        <v>180</v>
      </c>
      <c r="E202" s="235" t="s">
        <v>1</v>
      </c>
      <c r="F202" s="236" t="s">
        <v>631</v>
      </c>
      <c r="G202" s="234"/>
      <c r="H202" s="237">
        <v>150</v>
      </c>
      <c r="I202" s="238"/>
      <c r="J202" s="234"/>
      <c r="K202" s="234"/>
      <c r="L202" s="239"/>
      <c r="M202" s="240"/>
      <c r="N202" s="241"/>
      <c r="O202" s="241"/>
      <c r="P202" s="241"/>
      <c r="Q202" s="241"/>
      <c r="R202" s="241"/>
      <c r="S202" s="241"/>
      <c r="T202" s="242"/>
      <c r="AT202" s="243" t="s">
        <v>180</v>
      </c>
      <c r="AU202" s="243" t="s">
        <v>83</v>
      </c>
      <c r="AV202" s="14" t="s">
        <v>83</v>
      </c>
      <c r="AW202" s="14" t="s">
        <v>30</v>
      </c>
      <c r="AX202" s="14" t="s">
        <v>73</v>
      </c>
      <c r="AY202" s="243" t="s">
        <v>172</v>
      </c>
    </row>
    <row r="203" spans="1:65" s="13" customFormat="1" ht="33.75">
      <c r="B203" s="222"/>
      <c r="C203" s="223"/>
      <c r="D203" s="224" t="s">
        <v>180</v>
      </c>
      <c r="E203" s="225" t="s">
        <v>1</v>
      </c>
      <c r="F203" s="226" t="s">
        <v>1678</v>
      </c>
      <c r="G203" s="223"/>
      <c r="H203" s="225" t="s">
        <v>1</v>
      </c>
      <c r="I203" s="227"/>
      <c r="J203" s="223"/>
      <c r="K203" s="223"/>
      <c r="L203" s="228"/>
      <c r="M203" s="229"/>
      <c r="N203" s="230"/>
      <c r="O203" s="230"/>
      <c r="P203" s="230"/>
      <c r="Q203" s="230"/>
      <c r="R203" s="230"/>
      <c r="S203" s="230"/>
      <c r="T203" s="231"/>
      <c r="AT203" s="232" t="s">
        <v>180</v>
      </c>
      <c r="AU203" s="232" t="s">
        <v>83</v>
      </c>
      <c r="AV203" s="13" t="s">
        <v>81</v>
      </c>
      <c r="AW203" s="13" t="s">
        <v>30</v>
      </c>
      <c r="AX203" s="13" t="s">
        <v>73</v>
      </c>
      <c r="AY203" s="232" t="s">
        <v>172</v>
      </c>
    </row>
    <row r="204" spans="1:65" s="14" customFormat="1">
      <c r="B204" s="233"/>
      <c r="C204" s="234"/>
      <c r="D204" s="224" t="s">
        <v>180</v>
      </c>
      <c r="E204" s="235" t="s">
        <v>1</v>
      </c>
      <c r="F204" s="236" t="s">
        <v>1693</v>
      </c>
      <c r="G204" s="234"/>
      <c r="H204" s="237">
        <v>26</v>
      </c>
      <c r="I204" s="238"/>
      <c r="J204" s="234"/>
      <c r="K204" s="234"/>
      <c r="L204" s="239"/>
      <c r="M204" s="240"/>
      <c r="N204" s="241"/>
      <c r="O204" s="241"/>
      <c r="P204" s="241"/>
      <c r="Q204" s="241"/>
      <c r="R204" s="241"/>
      <c r="S204" s="241"/>
      <c r="T204" s="242"/>
      <c r="AT204" s="243" t="s">
        <v>180</v>
      </c>
      <c r="AU204" s="243" t="s">
        <v>83</v>
      </c>
      <c r="AV204" s="14" t="s">
        <v>83</v>
      </c>
      <c r="AW204" s="14" t="s">
        <v>30</v>
      </c>
      <c r="AX204" s="14" t="s">
        <v>73</v>
      </c>
      <c r="AY204" s="243" t="s">
        <v>172</v>
      </c>
    </row>
    <row r="205" spans="1:65" s="15" customFormat="1">
      <c r="B205" s="244"/>
      <c r="C205" s="245"/>
      <c r="D205" s="224" t="s">
        <v>180</v>
      </c>
      <c r="E205" s="246" t="s">
        <v>1</v>
      </c>
      <c r="F205" s="247" t="s">
        <v>186</v>
      </c>
      <c r="G205" s="245"/>
      <c r="H205" s="248">
        <v>452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AT205" s="254" t="s">
        <v>180</v>
      </c>
      <c r="AU205" s="254" t="s">
        <v>83</v>
      </c>
      <c r="AV205" s="15" t="s">
        <v>179</v>
      </c>
      <c r="AW205" s="15" t="s">
        <v>30</v>
      </c>
      <c r="AX205" s="15" t="s">
        <v>81</v>
      </c>
      <c r="AY205" s="254" t="s">
        <v>172</v>
      </c>
    </row>
    <row r="206" spans="1:65" s="15" customFormat="1" ht="24">
      <c r="B206" s="244"/>
      <c r="C206" s="209">
        <v>26</v>
      </c>
      <c r="D206" s="209" t="s">
        <v>174</v>
      </c>
      <c r="E206" s="210" t="s">
        <v>2362</v>
      </c>
      <c r="F206" s="211" t="s">
        <v>2363</v>
      </c>
      <c r="G206" s="212" t="s">
        <v>531</v>
      </c>
      <c r="H206" s="213">
        <v>26</v>
      </c>
      <c r="I206" s="214"/>
      <c r="J206" s="215">
        <f t="shared" ref="J206:J208" si="0">ROUND(I206*H206,2)</f>
        <v>0</v>
      </c>
      <c r="K206" s="211" t="s">
        <v>178</v>
      </c>
      <c r="L206" s="250"/>
      <c r="M206" s="216" t="s">
        <v>1</v>
      </c>
      <c r="N206" s="217" t="s">
        <v>38</v>
      </c>
      <c r="O206" s="72"/>
      <c r="P206" s="218">
        <f>O206*H206</f>
        <v>0</v>
      </c>
      <c r="Q206" s="218">
        <v>0</v>
      </c>
      <c r="R206" s="218">
        <f>Q206*H206</f>
        <v>0</v>
      </c>
      <c r="S206" s="218">
        <v>0</v>
      </c>
      <c r="T206" s="219">
        <f>S206*H206</f>
        <v>0</v>
      </c>
      <c r="AR206" s="220" t="s">
        <v>179</v>
      </c>
      <c r="AS206" s="2"/>
      <c r="AT206" s="220" t="s">
        <v>174</v>
      </c>
      <c r="AU206" s="220" t="s">
        <v>83</v>
      </c>
      <c r="AV206" s="2"/>
      <c r="AW206" s="2"/>
      <c r="AX206" s="2"/>
      <c r="AY206" s="18" t="s">
        <v>172</v>
      </c>
      <c r="AZ206" s="2"/>
      <c r="BA206" s="2"/>
      <c r="BB206" s="2"/>
      <c r="BC206" s="2"/>
      <c r="BD206" s="2"/>
      <c r="BE206" s="221">
        <f>IF(N206="základní",J206,0)</f>
        <v>0</v>
      </c>
      <c r="BF206" s="221">
        <f>IF(N206="snížená",J206,0)</f>
        <v>0</v>
      </c>
      <c r="BG206" s="221">
        <f>IF(N206="zákl. přenesená",J206,0)</f>
        <v>0</v>
      </c>
      <c r="BH206" s="221">
        <f>IF(N206="sníž. přenesená",J206,0)</f>
        <v>0</v>
      </c>
      <c r="BI206" s="221">
        <f>IF(N206="nulová",J206,0)</f>
        <v>0</v>
      </c>
      <c r="BJ206" s="18" t="s">
        <v>81</v>
      </c>
      <c r="BK206" s="221">
        <f>ROUND(I206*H206,2)</f>
        <v>0</v>
      </c>
      <c r="BL206" s="18" t="s">
        <v>179</v>
      </c>
      <c r="BM206" s="220"/>
    </row>
    <row r="207" spans="1:65" s="15" customFormat="1" ht="24">
      <c r="B207" s="244"/>
      <c r="C207" s="209">
        <v>27</v>
      </c>
      <c r="D207" s="209" t="s">
        <v>174</v>
      </c>
      <c r="E207" s="210" t="s">
        <v>2364</v>
      </c>
      <c r="F207" s="211" t="s">
        <v>2365</v>
      </c>
      <c r="G207" s="212" t="s">
        <v>531</v>
      </c>
      <c r="H207" s="213">
        <v>7</v>
      </c>
      <c r="I207" s="214"/>
      <c r="J207" s="215">
        <f t="shared" si="0"/>
        <v>0</v>
      </c>
      <c r="K207" s="211" t="s">
        <v>178</v>
      </c>
      <c r="L207" s="250"/>
      <c r="M207" s="216" t="s">
        <v>1</v>
      </c>
      <c r="N207" s="217" t="s">
        <v>38</v>
      </c>
      <c r="O207" s="72"/>
      <c r="P207" s="218">
        <f>O207*H207</f>
        <v>0</v>
      </c>
      <c r="Q207" s="218">
        <v>0</v>
      </c>
      <c r="R207" s="218">
        <f>Q207*H207</f>
        <v>0</v>
      </c>
      <c r="S207" s="218">
        <v>0</v>
      </c>
      <c r="T207" s="219">
        <f>S207*H207</f>
        <v>0</v>
      </c>
      <c r="AR207" s="220" t="s">
        <v>179</v>
      </c>
      <c r="AS207" s="2"/>
      <c r="AT207" s="220" t="s">
        <v>174</v>
      </c>
      <c r="AU207" s="220" t="s">
        <v>83</v>
      </c>
      <c r="AV207" s="2"/>
      <c r="AW207" s="2"/>
      <c r="AX207" s="2"/>
      <c r="AY207" s="18" t="s">
        <v>172</v>
      </c>
      <c r="AZ207" s="2"/>
      <c r="BA207" s="2"/>
      <c r="BB207" s="2"/>
      <c r="BC207" s="2"/>
      <c r="BD207" s="2"/>
      <c r="BE207" s="221">
        <f>IF(N207="základní",J207,0)</f>
        <v>0</v>
      </c>
      <c r="BF207" s="221">
        <f>IF(N207="snížená",J207,0)</f>
        <v>0</v>
      </c>
      <c r="BG207" s="221">
        <f>IF(N207="zákl. přenesená",J207,0)</f>
        <v>0</v>
      </c>
      <c r="BH207" s="221">
        <f>IF(N207="sníž. přenesená",J207,0)</f>
        <v>0</v>
      </c>
      <c r="BI207" s="221">
        <f>IF(N207="nulová",J207,0)</f>
        <v>0</v>
      </c>
      <c r="BJ207" s="18" t="s">
        <v>81</v>
      </c>
      <c r="BK207" s="221">
        <f>ROUND(I207*H207,2)</f>
        <v>0</v>
      </c>
      <c r="BL207" s="18" t="s">
        <v>179</v>
      </c>
      <c r="BM207" s="220"/>
    </row>
    <row r="208" spans="1:65" s="15" customFormat="1" ht="24">
      <c r="B208" s="244"/>
      <c r="C208" s="209">
        <v>28</v>
      </c>
      <c r="D208" s="209" t="s">
        <v>174</v>
      </c>
      <c r="E208" s="210" t="s">
        <v>2366</v>
      </c>
      <c r="F208" s="211" t="s">
        <v>2367</v>
      </c>
      <c r="G208" s="212" t="s">
        <v>531</v>
      </c>
      <c r="H208" s="213">
        <v>3</v>
      </c>
      <c r="I208" s="214"/>
      <c r="J208" s="215">
        <f t="shared" si="0"/>
        <v>0</v>
      </c>
      <c r="K208" s="211" t="s">
        <v>178</v>
      </c>
      <c r="L208" s="250"/>
      <c r="M208" s="216" t="s">
        <v>1</v>
      </c>
      <c r="N208" s="217" t="s">
        <v>38</v>
      </c>
      <c r="O208" s="72"/>
      <c r="P208" s="218">
        <f>O208*H208</f>
        <v>0</v>
      </c>
      <c r="Q208" s="218">
        <v>0</v>
      </c>
      <c r="R208" s="218">
        <f>Q208*H208</f>
        <v>0</v>
      </c>
      <c r="S208" s="218">
        <v>0</v>
      </c>
      <c r="T208" s="219">
        <f>S208*H208</f>
        <v>0</v>
      </c>
      <c r="AR208" s="220" t="s">
        <v>179</v>
      </c>
      <c r="AS208" s="2"/>
      <c r="AT208" s="220" t="s">
        <v>174</v>
      </c>
      <c r="AU208" s="220" t="s">
        <v>83</v>
      </c>
      <c r="AV208" s="2"/>
      <c r="AW208" s="2"/>
      <c r="AX208" s="2"/>
      <c r="AY208" s="18" t="s">
        <v>172</v>
      </c>
      <c r="AZ208" s="2"/>
      <c r="BA208" s="2"/>
      <c r="BB208" s="2"/>
      <c r="BC208" s="2"/>
      <c r="BD208" s="2"/>
      <c r="BE208" s="221">
        <f>IF(N208="základní",J208,0)</f>
        <v>0</v>
      </c>
      <c r="BF208" s="221">
        <f>IF(N208="snížená",J208,0)</f>
        <v>0</v>
      </c>
      <c r="BG208" s="221">
        <f>IF(N208="zákl. přenesená",J208,0)</f>
        <v>0</v>
      </c>
      <c r="BH208" s="221">
        <f>IF(N208="sníž. přenesená",J208,0)</f>
        <v>0</v>
      </c>
      <c r="BI208" s="221">
        <f>IF(N208="nulová",J208,0)</f>
        <v>0</v>
      </c>
      <c r="BJ208" s="18" t="s">
        <v>81</v>
      </c>
      <c r="BK208" s="221">
        <f>ROUND(I208*H208,2)</f>
        <v>0</v>
      </c>
      <c r="BL208" s="18" t="s">
        <v>179</v>
      </c>
      <c r="BM208" s="220"/>
    </row>
    <row r="209" spans="1:65" s="12" customFormat="1" ht="22.9" customHeight="1">
      <c r="B209" s="193"/>
      <c r="C209" s="194"/>
      <c r="D209" s="195" t="s">
        <v>72</v>
      </c>
      <c r="E209" s="207" t="s">
        <v>202</v>
      </c>
      <c r="F209" s="207" t="s">
        <v>1694</v>
      </c>
      <c r="G209" s="194"/>
      <c r="H209" s="194"/>
      <c r="I209" s="197"/>
      <c r="J209" s="208">
        <f>BK209</f>
        <v>0</v>
      </c>
      <c r="K209" s="194"/>
      <c r="L209" s="199"/>
      <c r="M209" s="200"/>
      <c r="N209" s="201"/>
      <c r="O209" s="201"/>
      <c r="P209" s="202">
        <f>SUM(P210:P219)</f>
        <v>0</v>
      </c>
      <c r="Q209" s="201"/>
      <c r="R209" s="202">
        <f>SUM(R210:R219)</f>
        <v>3.9563999999999999</v>
      </c>
      <c r="S209" s="201"/>
      <c r="T209" s="203">
        <f>SUM(T210:T219)</f>
        <v>0</v>
      </c>
      <c r="AR209" s="204" t="s">
        <v>81</v>
      </c>
      <c r="AT209" s="205" t="s">
        <v>72</v>
      </c>
      <c r="AU209" s="205" t="s">
        <v>81</v>
      </c>
      <c r="AY209" s="204" t="s">
        <v>172</v>
      </c>
      <c r="BK209" s="206">
        <f>SUM(BK210:BK219)</f>
        <v>0</v>
      </c>
    </row>
    <row r="210" spans="1:65" s="2" customFormat="1" ht="21.75" customHeight="1">
      <c r="A210" s="35"/>
      <c r="B210" s="36"/>
      <c r="C210" s="209" t="s">
        <v>212</v>
      </c>
      <c r="D210" s="209" t="s">
        <v>174</v>
      </c>
      <c r="E210" s="210" t="s">
        <v>1695</v>
      </c>
      <c r="F210" s="211" t="s">
        <v>1696</v>
      </c>
      <c r="G210" s="212" t="s">
        <v>245</v>
      </c>
      <c r="H210" s="213">
        <v>18</v>
      </c>
      <c r="I210" s="214"/>
      <c r="J210" s="215">
        <f>ROUND(I210*H210,2)</f>
        <v>0</v>
      </c>
      <c r="K210" s="211" t="s">
        <v>178</v>
      </c>
      <c r="L210" s="40"/>
      <c r="M210" s="216" t="s">
        <v>1</v>
      </c>
      <c r="N210" s="217" t="s">
        <v>38</v>
      </c>
      <c r="O210" s="72"/>
      <c r="P210" s="218">
        <f>O210*H210</f>
        <v>0</v>
      </c>
      <c r="Q210" s="218">
        <v>0.10100000000000001</v>
      </c>
      <c r="R210" s="218">
        <f>Q210*H210</f>
        <v>1.8180000000000001</v>
      </c>
      <c r="S210" s="218">
        <v>0</v>
      </c>
      <c r="T210" s="219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0" t="s">
        <v>179</v>
      </c>
      <c r="AT210" s="220" t="s">
        <v>174</v>
      </c>
      <c r="AU210" s="220" t="s">
        <v>83</v>
      </c>
      <c r="AY210" s="18" t="s">
        <v>172</v>
      </c>
      <c r="BE210" s="221">
        <f>IF(N210="základní",J210,0)</f>
        <v>0</v>
      </c>
      <c r="BF210" s="221">
        <f>IF(N210="snížená",J210,0)</f>
        <v>0</v>
      </c>
      <c r="BG210" s="221">
        <f>IF(N210="zákl. přenesená",J210,0)</f>
        <v>0</v>
      </c>
      <c r="BH210" s="221">
        <f>IF(N210="sníž. přenesená",J210,0)</f>
        <v>0</v>
      </c>
      <c r="BI210" s="221">
        <f>IF(N210="nulová",J210,0)</f>
        <v>0</v>
      </c>
      <c r="BJ210" s="18" t="s">
        <v>81</v>
      </c>
      <c r="BK210" s="221">
        <f>ROUND(I210*H210,2)</f>
        <v>0</v>
      </c>
      <c r="BL210" s="18" t="s">
        <v>179</v>
      </c>
      <c r="BM210" s="220" t="s">
        <v>1697</v>
      </c>
    </row>
    <row r="211" spans="1:65" s="13" customFormat="1">
      <c r="B211" s="222"/>
      <c r="C211" s="223"/>
      <c r="D211" s="224" t="s">
        <v>180</v>
      </c>
      <c r="E211" s="225" t="s">
        <v>1</v>
      </c>
      <c r="F211" s="226" t="s">
        <v>1636</v>
      </c>
      <c r="G211" s="223"/>
      <c r="H211" s="225" t="s">
        <v>1</v>
      </c>
      <c r="I211" s="227"/>
      <c r="J211" s="223"/>
      <c r="K211" s="223"/>
      <c r="L211" s="228"/>
      <c r="M211" s="229"/>
      <c r="N211" s="230"/>
      <c r="O211" s="230"/>
      <c r="P211" s="230"/>
      <c r="Q211" s="230"/>
      <c r="R211" s="230"/>
      <c r="S211" s="230"/>
      <c r="T211" s="231"/>
      <c r="AT211" s="232" t="s">
        <v>180</v>
      </c>
      <c r="AU211" s="232" t="s">
        <v>83</v>
      </c>
      <c r="AV211" s="13" t="s">
        <v>81</v>
      </c>
      <c r="AW211" s="13" t="s">
        <v>30</v>
      </c>
      <c r="AX211" s="13" t="s">
        <v>73</v>
      </c>
      <c r="AY211" s="232" t="s">
        <v>172</v>
      </c>
    </row>
    <row r="212" spans="1:65" s="13" customFormat="1">
      <c r="B212" s="222"/>
      <c r="C212" s="223"/>
      <c r="D212" s="224" t="s">
        <v>180</v>
      </c>
      <c r="E212" s="225" t="s">
        <v>1</v>
      </c>
      <c r="F212" s="226" t="s">
        <v>1698</v>
      </c>
      <c r="G212" s="223"/>
      <c r="H212" s="225" t="s">
        <v>1</v>
      </c>
      <c r="I212" s="227"/>
      <c r="J212" s="223"/>
      <c r="K212" s="223"/>
      <c r="L212" s="228"/>
      <c r="M212" s="229"/>
      <c r="N212" s="230"/>
      <c r="O212" s="230"/>
      <c r="P212" s="230"/>
      <c r="Q212" s="230"/>
      <c r="R212" s="230"/>
      <c r="S212" s="230"/>
      <c r="T212" s="231"/>
      <c r="AT212" s="232" t="s">
        <v>180</v>
      </c>
      <c r="AU212" s="232" t="s">
        <v>83</v>
      </c>
      <c r="AV212" s="13" t="s">
        <v>81</v>
      </c>
      <c r="AW212" s="13" t="s">
        <v>30</v>
      </c>
      <c r="AX212" s="13" t="s">
        <v>73</v>
      </c>
      <c r="AY212" s="232" t="s">
        <v>172</v>
      </c>
    </row>
    <row r="213" spans="1:65" s="14" customFormat="1">
      <c r="B213" s="233"/>
      <c r="C213" s="234"/>
      <c r="D213" s="224" t="s">
        <v>180</v>
      </c>
      <c r="E213" s="235" t="s">
        <v>1</v>
      </c>
      <c r="F213" s="236" t="s">
        <v>1699</v>
      </c>
      <c r="G213" s="234"/>
      <c r="H213" s="237">
        <v>5</v>
      </c>
      <c r="I213" s="238"/>
      <c r="J213" s="234"/>
      <c r="K213" s="234"/>
      <c r="L213" s="239"/>
      <c r="M213" s="240"/>
      <c r="N213" s="241"/>
      <c r="O213" s="241"/>
      <c r="P213" s="241"/>
      <c r="Q213" s="241"/>
      <c r="R213" s="241"/>
      <c r="S213" s="241"/>
      <c r="T213" s="242"/>
      <c r="AT213" s="243" t="s">
        <v>180</v>
      </c>
      <c r="AU213" s="243" t="s">
        <v>83</v>
      </c>
      <c r="AV213" s="14" t="s">
        <v>83</v>
      </c>
      <c r="AW213" s="14" t="s">
        <v>30</v>
      </c>
      <c r="AX213" s="14" t="s">
        <v>73</v>
      </c>
      <c r="AY213" s="243" t="s">
        <v>172</v>
      </c>
    </row>
    <row r="214" spans="1:65" s="16" customFormat="1">
      <c r="B214" s="274"/>
      <c r="C214" s="275"/>
      <c r="D214" s="224" t="s">
        <v>180</v>
      </c>
      <c r="E214" s="276" t="s">
        <v>1</v>
      </c>
      <c r="F214" s="277" t="s">
        <v>1700</v>
      </c>
      <c r="G214" s="275"/>
      <c r="H214" s="278">
        <v>5</v>
      </c>
      <c r="I214" s="279"/>
      <c r="J214" s="275"/>
      <c r="K214" s="275"/>
      <c r="L214" s="280"/>
      <c r="M214" s="281"/>
      <c r="N214" s="282"/>
      <c r="O214" s="282"/>
      <c r="P214" s="282"/>
      <c r="Q214" s="282"/>
      <c r="R214" s="282"/>
      <c r="S214" s="282"/>
      <c r="T214" s="283"/>
      <c r="AT214" s="284" t="s">
        <v>180</v>
      </c>
      <c r="AU214" s="284" t="s">
        <v>83</v>
      </c>
      <c r="AV214" s="16" t="s">
        <v>192</v>
      </c>
      <c r="AW214" s="16" t="s">
        <v>30</v>
      </c>
      <c r="AX214" s="16" t="s">
        <v>73</v>
      </c>
      <c r="AY214" s="284" t="s">
        <v>172</v>
      </c>
    </row>
    <row r="215" spans="1:65" s="14" customFormat="1">
      <c r="B215" s="233"/>
      <c r="C215" s="234"/>
      <c r="D215" s="224" t="s">
        <v>180</v>
      </c>
      <c r="E215" s="235" t="s">
        <v>1</v>
      </c>
      <c r="F215" s="236" t="s">
        <v>238</v>
      </c>
      <c r="G215" s="234"/>
      <c r="H215" s="237">
        <v>13</v>
      </c>
      <c r="I215" s="238"/>
      <c r="J215" s="234"/>
      <c r="K215" s="234"/>
      <c r="L215" s="239"/>
      <c r="M215" s="240"/>
      <c r="N215" s="241"/>
      <c r="O215" s="241"/>
      <c r="P215" s="241"/>
      <c r="Q215" s="241"/>
      <c r="R215" s="241"/>
      <c r="S215" s="241"/>
      <c r="T215" s="242"/>
      <c r="AT215" s="243" t="s">
        <v>180</v>
      </c>
      <c r="AU215" s="243" t="s">
        <v>83</v>
      </c>
      <c r="AV215" s="14" t="s">
        <v>83</v>
      </c>
      <c r="AW215" s="14" t="s">
        <v>30</v>
      </c>
      <c r="AX215" s="14" t="s">
        <v>73</v>
      </c>
      <c r="AY215" s="243" t="s">
        <v>172</v>
      </c>
    </row>
    <row r="216" spans="1:65" s="16" customFormat="1">
      <c r="B216" s="274"/>
      <c r="C216" s="275"/>
      <c r="D216" s="224" t="s">
        <v>180</v>
      </c>
      <c r="E216" s="276" t="s">
        <v>1</v>
      </c>
      <c r="F216" s="277" t="s">
        <v>1700</v>
      </c>
      <c r="G216" s="275"/>
      <c r="H216" s="278">
        <v>13</v>
      </c>
      <c r="I216" s="279"/>
      <c r="J216" s="275"/>
      <c r="K216" s="275"/>
      <c r="L216" s="280"/>
      <c r="M216" s="281"/>
      <c r="N216" s="282"/>
      <c r="O216" s="282"/>
      <c r="P216" s="282"/>
      <c r="Q216" s="282"/>
      <c r="R216" s="282"/>
      <c r="S216" s="282"/>
      <c r="T216" s="283"/>
      <c r="AT216" s="284" t="s">
        <v>180</v>
      </c>
      <c r="AU216" s="284" t="s">
        <v>83</v>
      </c>
      <c r="AV216" s="16" t="s">
        <v>192</v>
      </c>
      <c r="AW216" s="16" t="s">
        <v>30</v>
      </c>
      <c r="AX216" s="16" t="s">
        <v>73</v>
      </c>
      <c r="AY216" s="284" t="s">
        <v>172</v>
      </c>
    </row>
    <row r="217" spans="1:65" s="15" customFormat="1">
      <c r="B217" s="244"/>
      <c r="C217" s="245"/>
      <c r="D217" s="224" t="s">
        <v>180</v>
      </c>
      <c r="E217" s="246" t="s">
        <v>1</v>
      </c>
      <c r="F217" s="247" t="s">
        <v>186</v>
      </c>
      <c r="G217" s="245"/>
      <c r="H217" s="248">
        <v>18</v>
      </c>
      <c r="I217" s="249"/>
      <c r="J217" s="245"/>
      <c r="K217" s="245"/>
      <c r="L217" s="250"/>
      <c r="M217" s="251"/>
      <c r="N217" s="252"/>
      <c r="O217" s="252"/>
      <c r="P217" s="252"/>
      <c r="Q217" s="252"/>
      <c r="R217" s="252"/>
      <c r="S217" s="252"/>
      <c r="T217" s="253"/>
      <c r="AT217" s="254" t="s">
        <v>180</v>
      </c>
      <c r="AU217" s="254" t="s">
        <v>83</v>
      </c>
      <c r="AV217" s="15" t="s">
        <v>179</v>
      </c>
      <c r="AW217" s="15" t="s">
        <v>30</v>
      </c>
      <c r="AX217" s="15" t="s">
        <v>81</v>
      </c>
      <c r="AY217" s="254" t="s">
        <v>172</v>
      </c>
    </row>
    <row r="218" spans="1:65" s="2" customFormat="1" ht="16.5" customHeight="1">
      <c r="A218" s="35"/>
      <c r="B218" s="36"/>
      <c r="C218" s="255" t="s">
        <v>238</v>
      </c>
      <c r="D218" s="255" t="s">
        <v>358</v>
      </c>
      <c r="E218" s="256" t="s">
        <v>1701</v>
      </c>
      <c r="F218" s="257" t="s">
        <v>1702</v>
      </c>
      <c r="G218" s="258" t="s">
        <v>245</v>
      </c>
      <c r="H218" s="259">
        <v>19.8</v>
      </c>
      <c r="I218" s="260"/>
      <c r="J218" s="261">
        <f>ROUND(I218*H218,2)</f>
        <v>0</v>
      </c>
      <c r="K218" s="257" t="s">
        <v>178</v>
      </c>
      <c r="L218" s="262"/>
      <c r="M218" s="263" t="s">
        <v>1</v>
      </c>
      <c r="N218" s="264" t="s">
        <v>38</v>
      </c>
      <c r="O218" s="72"/>
      <c r="P218" s="218">
        <f>O218*H218</f>
        <v>0</v>
      </c>
      <c r="Q218" s="218">
        <v>0.108</v>
      </c>
      <c r="R218" s="218">
        <f>Q218*H218</f>
        <v>2.1383999999999999</v>
      </c>
      <c r="S218" s="218">
        <v>0</v>
      </c>
      <c r="T218" s="219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0" t="s">
        <v>205</v>
      </c>
      <c r="AT218" s="220" t="s">
        <v>358</v>
      </c>
      <c r="AU218" s="220" t="s">
        <v>83</v>
      </c>
      <c r="AY218" s="18" t="s">
        <v>172</v>
      </c>
      <c r="BE218" s="221">
        <f>IF(N218="základní",J218,0)</f>
        <v>0</v>
      </c>
      <c r="BF218" s="221">
        <f>IF(N218="snížená",J218,0)</f>
        <v>0</v>
      </c>
      <c r="BG218" s="221">
        <f>IF(N218="zákl. přenesená",J218,0)</f>
        <v>0</v>
      </c>
      <c r="BH218" s="221">
        <f>IF(N218="sníž. přenesená",J218,0)</f>
        <v>0</v>
      </c>
      <c r="BI218" s="221">
        <f>IF(N218="nulová",J218,0)</f>
        <v>0</v>
      </c>
      <c r="BJ218" s="18" t="s">
        <v>81</v>
      </c>
      <c r="BK218" s="221">
        <f>ROUND(I218*H218,2)</f>
        <v>0</v>
      </c>
      <c r="BL218" s="18" t="s">
        <v>179</v>
      </c>
      <c r="BM218" s="220" t="s">
        <v>1703</v>
      </c>
    </row>
    <row r="219" spans="1:65" s="14" customFormat="1">
      <c r="B219" s="233"/>
      <c r="C219" s="234"/>
      <c r="D219" s="224" t="s">
        <v>180</v>
      </c>
      <c r="E219" s="234"/>
      <c r="F219" s="236" t="s">
        <v>1704</v>
      </c>
      <c r="G219" s="234"/>
      <c r="H219" s="237">
        <v>19.8</v>
      </c>
      <c r="I219" s="238"/>
      <c r="J219" s="234"/>
      <c r="K219" s="234"/>
      <c r="L219" s="239"/>
      <c r="M219" s="240"/>
      <c r="N219" s="241"/>
      <c r="O219" s="241"/>
      <c r="P219" s="241"/>
      <c r="Q219" s="241"/>
      <c r="R219" s="241"/>
      <c r="S219" s="241"/>
      <c r="T219" s="242"/>
      <c r="AT219" s="243" t="s">
        <v>180</v>
      </c>
      <c r="AU219" s="243" t="s">
        <v>83</v>
      </c>
      <c r="AV219" s="14" t="s">
        <v>83</v>
      </c>
      <c r="AW219" s="14" t="s">
        <v>4</v>
      </c>
      <c r="AX219" s="14" t="s">
        <v>81</v>
      </c>
      <c r="AY219" s="243" t="s">
        <v>172</v>
      </c>
    </row>
    <row r="220" spans="1:65" s="12" customFormat="1" ht="22.9" customHeight="1">
      <c r="B220" s="193"/>
      <c r="C220" s="194"/>
      <c r="D220" s="195" t="s">
        <v>72</v>
      </c>
      <c r="E220" s="207" t="s">
        <v>199</v>
      </c>
      <c r="F220" s="207" t="s">
        <v>1705</v>
      </c>
      <c r="G220" s="194"/>
      <c r="H220" s="194"/>
      <c r="I220" s="197"/>
      <c r="J220" s="208">
        <f>BK220</f>
        <v>0</v>
      </c>
      <c r="K220" s="194"/>
      <c r="L220" s="199"/>
      <c r="M220" s="200"/>
      <c r="N220" s="201"/>
      <c r="O220" s="201"/>
      <c r="P220" s="202">
        <f>SUM(P221:P235)</f>
        <v>0</v>
      </c>
      <c r="Q220" s="201"/>
      <c r="R220" s="202">
        <f>SUM(R221:R235)</f>
        <v>1.3350000000000002</v>
      </c>
      <c r="S220" s="201"/>
      <c r="T220" s="203">
        <f>SUM(T221:T235)</f>
        <v>1.77</v>
      </c>
      <c r="AR220" s="204" t="s">
        <v>81</v>
      </c>
      <c r="AT220" s="205" t="s">
        <v>72</v>
      </c>
      <c r="AU220" s="205" t="s">
        <v>81</v>
      </c>
      <c r="AY220" s="204" t="s">
        <v>172</v>
      </c>
      <c r="BK220" s="206">
        <f>SUM(BK221:BK235)</f>
        <v>0</v>
      </c>
    </row>
    <row r="221" spans="1:65" s="2" customFormat="1" ht="33" customHeight="1">
      <c r="A221" s="35"/>
      <c r="B221" s="36"/>
      <c r="C221" s="209" t="s">
        <v>215</v>
      </c>
      <c r="D221" s="209" t="s">
        <v>174</v>
      </c>
      <c r="E221" s="210" t="s">
        <v>1706</v>
      </c>
      <c r="F221" s="211" t="s">
        <v>1707</v>
      </c>
      <c r="G221" s="212" t="s">
        <v>245</v>
      </c>
      <c r="H221" s="213">
        <v>30</v>
      </c>
      <c r="I221" s="214"/>
      <c r="J221" s="215">
        <f>ROUND(I221*H221,2)</f>
        <v>0</v>
      </c>
      <c r="K221" s="211" t="s">
        <v>178</v>
      </c>
      <c r="L221" s="40"/>
      <c r="M221" s="216" t="s">
        <v>1</v>
      </c>
      <c r="N221" s="217" t="s">
        <v>38</v>
      </c>
      <c r="O221" s="72"/>
      <c r="P221" s="218">
        <f>O221*H221</f>
        <v>0</v>
      </c>
      <c r="Q221" s="218">
        <v>0</v>
      </c>
      <c r="R221" s="218">
        <f>Q221*H221</f>
        <v>0</v>
      </c>
      <c r="S221" s="218">
        <v>5.8999999999999997E-2</v>
      </c>
      <c r="T221" s="219">
        <f>S221*H221</f>
        <v>1.77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0" t="s">
        <v>179</v>
      </c>
      <c r="AT221" s="220" t="s">
        <v>174</v>
      </c>
      <c r="AU221" s="220" t="s">
        <v>83</v>
      </c>
      <c r="AY221" s="18" t="s">
        <v>172</v>
      </c>
      <c r="BE221" s="221">
        <f>IF(N221="základní",J221,0)</f>
        <v>0</v>
      </c>
      <c r="BF221" s="221">
        <f>IF(N221="snížená",J221,0)</f>
        <v>0</v>
      </c>
      <c r="BG221" s="221">
        <f>IF(N221="zákl. přenesená",J221,0)</f>
        <v>0</v>
      </c>
      <c r="BH221" s="221">
        <f>IF(N221="sníž. přenesená",J221,0)</f>
        <v>0</v>
      </c>
      <c r="BI221" s="221">
        <f>IF(N221="nulová",J221,0)</f>
        <v>0</v>
      </c>
      <c r="BJ221" s="18" t="s">
        <v>81</v>
      </c>
      <c r="BK221" s="221">
        <f>ROUND(I221*H221,2)</f>
        <v>0</v>
      </c>
      <c r="BL221" s="18" t="s">
        <v>179</v>
      </c>
      <c r="BM221" s="220" t="s">
        <v>1708</v>
      </c>
    </row>
    <row r="222" spans="1:65" s="13" customFormat="1">
      <c r="B222" s="222"/>
      <c r="C222" s="223"/>
      <c r="D222" s="224" t="s">
        <v>180</v>
      </c>
      <c r="E222" s="225" t="s">
        <v>1</v>
      </c>
      <c r="F222" s="226" t="s">
        <v>1636</v>
      </c>
      <c r="G222" s="223"/>
      <c r="H222" s="225" t="s">
        <v>1</v>
      </c>
      <c r="I222" s="227"/>
      <c r="J222" s="223"/>
      <c r="K222" s="223"/>
      <c r="L222" s="228"/>
      <c r="M222" s="229"/>
      <c r="N222" s="230"/>
      <c r="O222" s="230"/>
      <c r="P222" s="230"/>
      <c r="Q222" s="230"/>
      <c r="R222" s="230"/>
      <c r="S222" s="230"/>
      <c r="T222" s="231"/>
      <c r="AT222" s="232" t="s">
        <v>180</v>
      </c>
      <c r="AU222" s="232" t="s">
        <v>83</v>
      </c>
      <c r="AV222" s="13" t="s">
        <v>81</v>
      </c>
      <c r="AW222" s="13" t="s">
        <v>30</v>
      </c>
      <c r="AX222" s="13" t="s">
        <v>73</v>
      </c>
      <c r="AY222" s="232" t="s">
        <v>172</v>
      </c>
    </row>
    <row r="223" spans="1:65" s="13" customFormat="1">
      <c r="B223" s="222"/>
      <c r="C223" s="223"/>
      <c r="D223" s="224" t="s">
        <v>180</v>
      </c>
      <c r="E223" s="225" t="s">
        <v>1</v>
      </c>
      <c r="F223" s="226" t="s">
        <v>1709</v>
      </c>
      <c r="G223" s="223"/>
      <c r="H223" s="225" t="s">
        <v>1</v>
      </c>
      <c r="I223" s="227"/>
      <c r="J223" s="223"/>
      <c r="K223" s="223"/>
      <c r="L223" s="228"/>
      <c r="M223" s="229"/>
      <c r="N223" s="230"/>
      <c r="O223" s="230"/>
      <c r="P223" s="230"/>
      <c r="Q223" s="230"/>
      <c r="R223" s="230"/>
      <c r="S223" s="230"/>
      <c r="T223" s="231"/>
      <c r="AT223" s="232" t="s">
        <v>180</v>
      </c>
      <c r="AU223" s="232" t="s">
        <v>83</v>
      </c>
      <c r="AV223" s="13" t="s">
        <v>81</v>
      </c>
      <c r="AW223" s="13" t="s">
        <v>30</v>
      </c>
      <c r="AX223" s="13" t="s">
        <v>73</v>
      </c>
      <c r="AY223" s="232" t="s">
        <v>172</v>
      </c>
    </row>
    <row r="224" spans="1:65" s="14" customFormat="1">
      <c r="B224" s="233"/>
      <c r="C224" s="234"/>
      <c r="D224" s="224" t="s">
        <v>180</v>
      </c>
      <c r="E224" s="235" t="s">
        <v>1</v>
      </c>
      <c r="F224" s="236" t="s">
        <v>260</v>
      </c>
      <c r="G224" s="234"/>
      <c r="H224" s="237">
        <v>30</v>
      </c>
      <c r="I224" s="238"/>
      <c r="J224" s="234"/>
      <c r="K224" s="234"/>
      <c r="L224" s="239"/>
      <c r="M224" s="240"/>
      <c r="N224" s="241"/>
      <c r="O224" s="241"/>
      <c r="P224" s="241"/>
      <c r="Q224" s="241"/>
      <c r="R224" s="241"/>
      <c r="S224" s="241"/>
      <c r="T224" s="242"/>
      <c r="AT224" s="243" t="s">
        <v>180</v>
      </c>
      <c r="AU224" s="243" t="s">
        <v>83</v>
      </c>
      <c r="AV224" s="14" t="s">
        <v>83</v>
      </c>
      <c r="AW224" s="14" t="s">
        <v>30</v>
      </c>
      <c r="AX224" s="14" t="s">
        <v>73</v>
      </c>
      <c r="AY224" s="243" t="s">
        <v>172</v>
      </c>
    </row>
    <row r="225" spans="1:65" s="15" customFormat="1">
      <c r="B225" s="244"/>
      <c r="C225" s="245"/>
      <c r="D225" s="224" t="s">
        <v>180</v>
      </c>
      <c r="E225" s="246" t="s">
        <v>1</v>
      </c>
      <c r="F225" s="247" t="s">
        <v>186</v>
      </c>
      <c r="G225" s="245"/>
      <c r="H225" s="248">
        <v>30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AT225" s="254" t="s">
        <v>180</v>
      </c>
      <c r="AU225" s="254" t="s">
        <v>83</v>
      </c>
      <c r="AV225" s="15" t="s">
        <v>179</v>
      </c>
      <c r="AW225" s="15" t="s">
        <v>30</v>
      </c>
      <c r="AX225" s="15" t="s">
        <v>81</v>
      </c>
      <c r="AY225" s="254" t="s">
        <v>172</v>
      </c>
    </row>
    <row r="226" spans="1:65" s="2" customFormat="1" ht="21.75" customHeight="1">
      <c r="A226" s="35"/>
      <c r="B226" s="36"/>
      <c r="C226" s="209" t="s">
        <v>286</v>
      </c>
      <c r="D226" s="209" t="s">
        <v>174</v>
      </c>
      <c r="E226" s="210" t="s">
        <v>1710</v>
      </c>
      <c r="F226" s="211" t="s">
        <v>1711</v>
      </c>
      <c r="G226" s="212" t="s">
        <v>245</v>
      </c>
      <c r="H226" s="213">
        <v>30</v>
      </c>
      <c r="I226" s="214"/>
      <c r="J226" s="215">
        <f>ROUND(I226*H226,2)</f>
        <v>0</v>
      </c>
      <c r="K226" s="211" t="s">
        <v>178</v>
      </c>
      <c r="L226" s="40"/>
      <c r="M226" s="216" t="s">
        <v>1</v>
      </c>
      <c r="N226" s="217" t="s">
        <v>38</v>
      </c>
      <c r="O226" s="72"/>
      <c r="P226" s="218">
        <f>O226*H226</f>
        <v>0</v>
      </c>
      <c r="Q226" s="218">
        <v>3.4500000000000003E-2</v>
      </c>
      <c r="R226" s="218">
        <f>Q226*H226</f>
        <v>1.0350000000000001</v>
      </c>
      <c r="S226" s="218">
        <v>0</v>
      </c>
      <c r="T226" s="219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0" t="s">
        <v>179</v>
      </c>
      <c r="AT226" s="220" t="s">
        <v>174</v>
      </c>
      <c r="AU226" s="220" t="s">
        <v>83</v>
      </c>
      <c r="AY226" s="18" t="s">
        <v>172</v>
      </c>
      <c r="BE226" s="221">
        <f>IF(N226="základní",J226,0)</f>
        <v>0</v>
      </c>
      <c r="BF226" s="221">
        <f>IF(N226="snížená",J226,0)</f>
        <v>0</v>
      </c>
      <c r="BG226" s="221">
        <f>IF(N226="zákl. přenesená",J226,0)</f>
        <v>0</v>
      </c>
      <c r="BH226" s="221">
        <f>IF(N226="sníž. přenesená",J226,0)</f>
        <v>0</v>
      </c>
      <c r="BI226" s="221">
        <f>IF(N226="nulová",J226,0)</f>
        <v>0</v>
      </c>
      <c r="BJ226" s="18" t="s">
        <v>81</v>
      </c>
      <c r="BK226" s="221">
        <f>ROUND(I226*H226,2)</f>
        <v>0</v>
      </c>
      <c r="BL226" s="18" t="s">
        <v>179</v>
      </c>
      <c r="BM226" s="220" t="s">
        <v>1712</v>
      </c>
    </row>
    <row r="227" spans="1:65" s="13" customFormat="1">
      <c r="B227" s="222"/>
      <c r="C227" s="223"/>
      <c r="D227" s="224" t="s">
        <v>180</v>
      </c>
      <c r="E227" s="225" t="s">
        <v>1</v>
      </c>
      <c r="F227" s="226" t="s">
        <v>1636</v>
      </c>
      <c r="G227" s="223"/>
      <c r="H227" s="225" t="s">
        <v>1</v>
      </c>
      <c r="I227" s="227"/>
      <c r="J227" s="223"/>
      <c r="K227" s="223"/>
      <c r="L227" s="228"/>
      <c r="M227" s="229"/>
      <c r="N227" s="230"/>
      <c r="O227" s="230"/>
      <c r="P227" s="230"/>
      <c r="Q227" s="230"/>
      <c r="R227" s="230"/>
      <c r="S227" s="230"/>
      <c r="T227" s="231"/>
      <c r="AT227" s="232" t="s">
        <v>180</v>
      </c>
      <c r="AU227" s="232" t="s">
        <v>83</v>
      </c>
      <c r="AV227" s="13" t="s">
        <v>81</v>
      </c>
      <c r="AW227" s="13" t="s">
        <v>30</v>
      </c>
      <c r="AX227" s="13" t="s">
        <v>73</v>
      </c>
      <c r="AY227" s="232" t="s">
        <v>172</v>
      </c>
    </row>
    <row r="228" spans="1:65" s="13" customFormat="1">
      <c r="B228" s="222"/>
      <c r="C228" s="223"/>
      <c r="D228" s="224" t="s">
        <v>180</v>
      </c>
      <c r="E228" s="225" t="s">
        <v>1</v>
      </c>
      <c r="F228" s="226" t="s">
        <v>1709</v>
      </c>
      <c r="G228" s="223"/>
      <c r="H228" s="225" t="s">
        <v>1</v>
      </c>
      <c r="I228" s="227"/>
      <c r="J228" s="223"/>
      <c r="K228" s="223"/>
      <c r="L228" s="228"/>
      <c r="M228" s="229"/>
      <c r="N228" s="230"/>
      <c r="O228" s="230"/>
      <c r="P228" s="230"/>
      <c r="Q228" s="230"/>
      <c r="R228" s="230"/>
      <c r="S228" s="230"/>
      <c r="T228" s="231"/>
      <c r="AT228" s="232" t="s">
        <v>180</v>
      </c>
      <c r="AU228" s="232" t="s">
        <v>83</v>
      </c>
      <c r="AV228" s="13" t="s">
        <v>81</v>
      </c>
      <c r="AW228" s="13" t="s">
        <v>30</v>
      </c>
      <c r="AX228" s="13" t="s">
        <v>73</v>
      </c>
      <c r="AY228" s="232" t="s">
        <v>172</v>
      </c>
    </row>
    <row r="229" spans="1:65" s="14" customFormat="1">
      <c r="B229" s="233"/>
      <c r="C229" s="234"/>
      <c r="D229" s="224" t="s">
        <v>180</v>
      </c>
      <c r="E229" s="235" t="s">
        <v>1</v>
      </c>
      <c r="F229" s="236" t="s">
        <v>260</v>
      </c>
      <c r="G229" s="234"/>
      <c r="H229" s="237">
        <v>30</v>
      </c>
      <c r="I229" s="238"/>
      <c r="J229" s="234"/>
      <c r="K229" s="234"/>
      <c r="L229" s="239"/>
      <c r="M229" s="240"/>
      <c r="N229" s="241"/>
      <c r="O229" s="241"/>
      <c r="P229" s="241"/>
      <c r="Q229" s="241"/>
      <c r="R229" s="241"/>
      <c r="S229" s="241"/>
      <c r="T229" s="242"/>
      <c r="AT229" s="243" t="s">
        <v>180</v>
      </c>
      <c r="AU229" s="243" t="s">
        <v>83</v>
      </c>
      <c r="AV229" s="14" t="s">
        <v>83</v>
      </c>
      <c r="AW229" s="14" t="s">
        <v>30</v>
      </c>
      <c r="AX229" s="14" t="s">
        <v>73</v>
      </c>
      <c r="AY229" s="243" t="s">
        <v>172</v>
      </c>
    </row>
    <row r="230" spans="1:65" s="15" customFormat="1">
      <c r="B230" s="244"/>
      <c r="C230" s="245"/>
      <c r="D230" s="224" t="s">
        <v>180</v>
      </c>
      <c r="E230" s="246" t="s">
        <v>1</v>
      </c>
      <c r="F230" s="247" t="s">
        <v>186</v>
      </c>
      <c r="G230" s="245"/>
      <c r="H230" s="248">
        <v>30</v>
      </c>
      <c r="I230" s="249"/>
      <c r="J230" s="245"/>
      <c r="K230" s="245"/>
      <c r="L230" s="250"/>
      <c r="M230" s="251"/>
      <c r="N230" s="252"/>
      <c r="O230" s="252"/>
      <c r="P230" s="252"/>
      <c r="Q230" s="252"/>
      <c r="R230" s="252"/>
      <c r="S230" s="252"/>
      <c r="T230" s="253"/>
      <c r="AT230" s="254" t="s">
        <v>180</v>
      </c>
      <c r="AU230" s="254" t="s">
        <v>83</v>
      </c>
      <c r="AV230" s="15" t="s">
        <v>179</v>
      </c>
      <c r="AW230" s="15" t="s">
        <v>30</v>
      </c>
      <c r="AX230" s="15" t="s">
        <v>81</v>
      </c>
      <c r="AY230" s="254" t="s">
        <v>172</v>
      </c>
    </row>
    <row r="231" spans="1:65" s="2" customFormat="1" ht="21.75" customHeight="1">
      <c r="A231" s="35"/>
      <c r="B231" s="36"/>
      <c r="C231" s="209" t="s">
        <v>249</v>
      </c>
      <c r="D231" s="209" t="s">
        <v>174</v>
      </c>
      <c r="E231" s="210" t="s">
        <v>1713</v>
      </c>
      <c r="F231" s="211" t="s">
        <v>1714</v>
      </c>
      <c r="G231" s="212" t="s">
        <v>245</v>
      </c>
      <c r="H231" s="213">
        <v>30</v>
      </c>
      <c r="I231" s="214"/>
      <c r="J231" s="215">
        <f>ROUND(I231*H231,2)</f>
        <v>0</v>
      </c>
      <c r="K231" s="211" t="s">
        <v>178</v>
      </c>
      <c r="L231" s="40"/>
      <c r="M231" s="216" t="s">
        <v>1</v>
      </c>
      <c r="N231" s="217" t="s">
        <v>38</v>
      </c>
      <c r="O231" s="72"/>
      <c r="P231" s="218">
        <f>O231*H231</f>
        <v>0</v>
      </c>
      <c r="Q231" s="218">
        <v>0.01</v>
      </c>
      <c r="R231" s="218">
        <f>Q231*H231</f>
        <v>0.3</v>
      </c>
      <c r="S231" s="218">
        <v>0</v>
      </c>
      <c r="T231" s="219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0" t="s">
        <v>179</v>
      </c>
      <c r="AT231" s="220" t="s">
        <v>174</v>
      </c>
      <c r="AU231" s="220" t="s">
        <v>83</v>
      </c>
      <c r="AY231" s="18" t="s">
        <v>172</v>
      </c>
      <c r="BE231" s="221">
        <f>IF(N231="základní",J231,0)</f>
        <v>0</v>
      </c>
      <c r="BF231" s="221">
        <f>IF(N231="snížená",J231,0)</f>
        <v>0</v>
      </c>
      <c r="BG231" s="221">
        <f>IF(N231="zákl. přenesená",J231,0)</f>
        <v>0</v>
      </c>
      <c r="BH231" s="221">
        <f>IF(N231="sníž. přenesená",J231,0)</f>
        <v>0</v>
      </c>
      <c r="BI231" s="221">
        <f>IF(N231="nulová",J231,0)</f>
        <v>0</v>
      </c>
      <c r="BJ231" s="18" t="s">
        <v>81</v>
      </c>
      <c r="BK231" s="221">
        <f>ROUND(I231*H231,2)</f>
        <v>0</v>
      </c>
      <c r="BL231" s="18" t="s">
        <v>179</v>
      </c>
      <c r="BM231" s="220" t="s">
        <v>1715</v>
      </c>
    </row>
    <row r="232" spans="1:65" s="13" customFormat="1">
      <c r="B232" s="222"/>
      <c r="C232" s="223"/>
      <c r="D232" s="224" t="s">
        <v>180</v>
      </c>
      <c r="E232" s="225" t="s">
        <v>1</v>
      </c>
      <c r="F232" s="226" t="s">
        <v>1636</v>
      </c>
      <c r="G232" s="223"/>
      <c r="H232" s="225" t="s">
        <v>1</v>
      </c>
      <c r="I232" s="227"/>
      <c r="J232" s="223"/>
      <c r="K232" s="223"/>
      <c r="L232" s="228"/>
      <c r="M232" s="229"/>
      <c r="N232" s="230"/>
      <c r="O232" s="230"/>
      <c r="P232" s="230"/>
      <c r="Q232" s="230"/>
      <c r="R232" s="230"/>
      <c r="S232" s="230"/>
      <c r="T232" s="231"/>
      <c r="AT232" s="232" t="s">
        <v>180</v>
      </c>
      <c r="AU232" s="232" t="s">
        <v>83</v>
      </c>
      <c r="AV232" s="13" t="s">
        <v>81</v>
      </c>
      <c r="AW232" s="13" t="s">
        <v>30</v>
      </c>
      <c r="AX232" s="13" t="s">
        <v>73</v>
      </c>
      <c r="AY232" s="232" t="s">
        <v>172</v>
      </c>
    </row>
    <row r="233" spans="1:65" s="13" customFormat="1">
      <c r="B233" s="222"/>
      <c r="C233" s="223"/>
      <c r="D233" s="224" t="s">
        <v>180</v>
      </c>
      <c r="E233" s="225" t="s">
        <v>1</v>
      </c>
      <c r="F233" s="226" t="s">
        <v>1709</v>
      </c>
      <c r="G233" s="223"/>
      <c r="H233" s="225" t="s">
        <v>1</v>
      </c>
      <c r="I233" s="227"/>
      <c r="J233" s="223"/>
      <c r="K233" s="223"/>
      <c r="L233" s="228"/>
      <c r="M233" s="229"/>
      <c r="N233" s="230"/>
      <c r="O233" s="230"/>
      <c r="P233" s="230"/>
      <c r="Q233" s="230"/>
      <c r="R233" s="230"/>
      <c r="S233" s="230"/>
      <c r="T233" s="231"/>
      <c r="AT233" s="232" t="s">
        <v>180</v>
      </c>
      <c r="AU233" s="232" t="s">
        <v>83</v>
      </c>
      <c r="AV233" s="13" t="s">
        <v>81</v>
      </c>
      <c r="AW233" s="13" t="s">
        <v>30</v>
      </c>
      <c r="AX233" s="13" t="s">
        <v>73</v>
      </c>
      <c r="AY233" s="232" t="s">
        <v>172</v>
      </c>
    </row>
    <row r="234" spans="1:65" s="14" customFormat="1">
      <c r="B234" s="233"/>
      <c r="C234" s="234"/>
      <c r="D234" s="224" t="s">
        <v>180</v>
      </c>
      <c r="E234" s="235" t="s">
        <v>1</v>
      </c>
      <c r="F234" s="236" t="s">
        <v>260</v>
      </c>
      <c r="G234" s="234"/>
      <c r="H234" s="237">
        <v>30</v>
      </c>
      <c r="I234" s="238"/>
      <c r="J234" s="234"/>
      <c r="K234" s="234"/>
      <c r="L234" s="239"/>
      <c r="M234" s="240"/>
      <c r="N234" s="241"/>
      <c r="O234" s="241"/>
      <c r="P234" s="241"/>
      <c r="Q234" s="241"/>
      <c r="R234" s="241"/>
      <c r="S234" s="241"/>
      <c r="T234" s="242"/>
      <c r="AT234" s="243" t="s">
        <v>180</v>
      </c>
      <c r="AU234" s="243" t="s">
        <v>83</v>
      </c>
      <c r="AV234" s="14" t="s">
        <v>83</v>
      </c>
      <c r="AW234" s="14" t="s">
        <v>30</v>
      </c>
      <c r="AX234" s="14" t="s">
        <v>73</v>
      </c>
      <c r="AY234" s="243" t="s">
        <v>172</v>
      </c>
    </row>
    <row r="235" spans="1:65" s="15" customFormat="1">
      <c r="B235" s="244"/>
      <c r="C235" s="245"/>
      <c r="D235" s="224" t="s">
        <v>180</v>
      </c>
      <c r="E235" s="246" t="s">
        <v>1</v>
      </c>
      <c r="F235" s="247" t="s">
        <v>186</v>
      </c>
      <c r="G235" s="245"/>
      <c r="H235" s="248">
        <v>30</v>
      </c>
      <c r="I235" s="249"/>
      <c r="J235" s="245"/>
      <c r="K235" s="245"/>
      <c r="L235" s="250"/>
      <c r="M235" s="251"/>
      <c r="N235" s="252"/>
      <c r="O235" s="252"/>
      <c r="P235" s="252"/>
      <c r="Q235" s="252"/>
      <c r="R235" s="252"/>
      <c r="S235" s="252"/>
      <c r="T235" s="253"/>
      <c r="AT235" s="254" t="s">
        <v>180</v>
      </c>
      <c r="AU235" s="254" t="s">
        <v>83</v>
      </c>
      <c r="AV235" s="15" t="s">
        <v>179</v>
      </c>
      <c r="AW235" s="15" t="s">
        <v>30</v>
      </c>
      <c r="AX235" s="15" t="s">
        <v>81</v>
      </c>
      <c r="AY235" s="254" t="s">
        <v>172</v>
      </c>
    </row>
    <row r="236" spans="1:65" s="12" customFormat="1" ht="22.9" customHeight="1">
      <c r="B236" s="193"/>
      <c r="C236" s="194"/>
      <c r="D236" s="195" t="s">
        <v>72</v>
      </c>
      <c r="E236" s="207" t="s">
        <v>216</v>
      </c>
      <c r="F236" s="207" t="s">
        <v>1716</v>
      </c>
      <c r="G236" s="194"/>
      <c r="H236" s="194"/>
      <c r="I236" s="197"/>
      <c r="J236" s="208">
        <f>BK236</f>
        <v>0</v>
      </c>
      <c r="K236" s="194"/>
      <c r="L236" s="199"/>
      <c r="M236" s="200"/>
      <c r="N236" s="201"/>
      <c r="O236" s="201"/>
      <c r="P236" s="202">
        <f>SUM(P237:P247)</f>
        <v>0</v>
      </c>
      <c r="Q236" s="201"/>
      <c r="R236" s="202">
        <f>SUM(R237:R247)</f>
        <v>0</v>
      </c>
      <c r="S236" s="201"/>
      <c r="T236" s="203">
        <f>SUM(T237:T247)</f>
        <v>36.109119999999997</v>
      </c>
      <c r="AR236" s="204" t="s">
        <v>81</v>
      </c>
      <c r="AT236" s="205" t="s">
        <v>72</v>
      </c>
      <c r="AU236" s="205" t="s">
        <v>81</v>
      </c>
      <c r="AY236" s="204" t="s">
        <v>172</v>
      </c>
      <c r="BK236" s="206">
        <f>SUM(BK237:BK247)</f>
        <v>0</v>
      </c>
    </row>
    <row r="237" spans="1:65" s="2" customFormat="1" ht="16.5" customHeight="1">
      <c r="A237" s="35"/>
      <c r="B237" s="36"/>
      <c r="C237" s="209" t="s">
        <v>8</v>
      </c>
      <c r="D237" s="209" t="s">
        <v>174</v>
      </c>
      <c r="E237" s="210" t="s">
        <v>1717</v>
      </c>
      <c r="F237" s="211" t="s">
        <v>1718</v>
      </c>
      <c r="G237" s="212" t="s">
        <v>177</v>
      </c>
      <c r="H237" s="213">
        <v>15</v>
      </c>
      <c r="I237" s="214"/>
      <c r="J237" s="215">
        <f>ROUND(I237*H237,2)</f>
        <v>0</v>
      </c>
      <c r="K237" s="211" t="s">
        <v>178</v>
      </c>
      <c r="L237" s="40"/>
      <c r="M237" s="216" t="s">
        <v>1</v>
      </c>
      <c r="N237" s="217" t="s">
        <v>38</v>
      </c>
      <c r="O237" s="72"/>
      <c r="P237" s="218">
        <f>O237*H237</f>
        <v>0</v>
      </c>
      <c r="Q237" s="218">
        <v>0</v>
      </c>
      <c r="R237" s="218">
        <f>Q237*H237</f>
        <v>0</v>
      </c>
      <c r="S237" s="218">
        <v>2.4</v>
      </c>
      <c r="T237" s="219">
        <f>S237*H237</f>
        <v>36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0" t="s">
        <v>179</v>
      </c>
      <c r="AT237" s="220" t="s">
        <v>174</v>
      </c>
      <c r="AU237" s="220" t="s">
        <v>83</v>
      </c>
      <c r="AY237" s="18" t="s">
        <v>172</v>
      </c>
      <c r="BE237" s="221">
        <f>IF(N237="základní",J237,0)</f>
        <v>0</v>
      </c>
      <c r="BF237" s="221">
        <f>IF(N237="snížená",J237,0)</f>
        <v>0</v>
      </c>
      <c r="BG237" s="221">
        <f>IF(N237="zákl. přenesená",J237,0)</f>
        <v>0</v>
      </c>
      <c r="BH237" s="221">
        <f>IF(N237="sníž. přenesená",J237,0)</f>
        <v>0</v>
      </c>
      <c r="BI237" s="221">
        <f>IF(N237="nulová",J237,0)</f>
        <v>0</v>
      </c>
      <c r="BJ237" s="18" t="s">
        <v>81</v>
      </c>
      <c r="BK237" s="221">
        <f>ROUND(I237*H237,2)</f>
        <v>0</v>
      </c>
      <c r="BL237" s="18" t="s">
        <v>179</v>
      </c>
      <c r="BM237" s="220" t="s">
        <v>1719</v>
      </c>
    </row>
    <row r="238" spans="1:65" s="13" customFormat="1">
      <c r="B238" s="222"/>
      <c r="C238" s="223"/>
      <c r="D238" s="224" t="s">
        <v>180</v>
      </c>
      <c r="E238" s="225" t="s">
        <v>1</v>
      </c>
      <c r="F238" s="226" t="s">
        <v>1636</v>
      </c>
      <c r="G238" s="223"/>
      <c r="H238" s="225" t="s">
        <v>1</v>
      </c>
      <c r="I238" s="227"/>
      <c r="J238" s="223"/>
      <c r="K238" s="223"/>
      <c r="L238" s="228"/>
      <c r="M238" s="229"/>
      <c r="N238" s="230"/>
      <c r="O238" s="230"/>
      <c r="P238" s="230"/>
      <c r="Q238" s="230"/>
      <c r="R238" s="230"/>
      <c r="S238" s="230"/>
      <c r="T238" s="231"/>
      <c r="AT238" s="232" t="s">
        <v>180</v>
      </c>
      <c r="AU238" s="232" t="s">
        <v>83</v>
      </c>
      <c r="AV238" s="13" t="s">
        <v>81</v>
      </c>
      <c r="AW238" s="13" t="s">
        <v>30</v>
      </c>
      <c r="AX238" s="13" t="s">
        <v>73</v>
      </c>
      <c r="AY238" s="232" t="s">
        <v>172</v>
      </c>
    </row>
    <row r="239" spans="1:65" s="13" customFormat="1" ht="22.5">
      <c r="B239" s="222"/>
      <c r="C239" s="223"/>
      <c r="D239" s="224" t="s">
        <v>180</v>
      </c>
      <c r="E239" s="225" t="s">
        <v>1</v>
      </c>
      <c r="F239" s="226" t="s">
        <v>1720</v>
      </c>
      <c r="G239" s="223"/>
      <c r="H239" s="225" t="s">
        <v>1</v>
      </c>
      <c r="I239" s="227"/>
      <c r="J239" s="223"/>
      <c r="K239" s="223"/>
      <c r="L239" s="228"/>
      <c r="M239" s="229"/>
      <c r="N239" s="230"/>
      <c r="O239" s="230"/>
      <c r="P239" s="230"/>
      <c r="Q239" s="230"/>
      <c r="R239" s="230"/>
      <c r="S239" s="230"/>
      <c r="T239" s="231"/>
      <c r="AT239" s="232" t="s">
        <v>180</v>
      </c>
      <c r="AU239" s="232" t="s">
        <v>83</v>
      </c>
      <c r="AV239" s="13" t="s">
        <v>81</v>
      </c>
      <c r="AW239" s="13" t="s">
        <v>30</v>
      </c>
      <c r="AX239" s="13" t="s">
        <v>73</v>
      </c>
      <c r="AY239" s="232" t="s">
        <v>172</v>
      </c>
    </row>
    <row r="240" spans="1:65" s="13" customFormat="1">
      <c r="B240" s="222"/>
      <c r="C240" s="223"/>
      <c r="D240" s="224" t="s">
        <v>180</v>
      </c>
      <c r="E240" s="225" t="s">
        <v>1</v>
      </c>
      <c r="F240" s="226" t="s">
        <v>1721</v>
      </c>
      <c r="G240" s="223"/>
      <c r="H240" s="225" t="s">
        <v>1</v>
      </c>
      <c r="I240" s="227"/>
      <c r="J240" s="223"/>
      <c r="K240" s="223"/>
      <c r="L240" s="228"/>
      <c r="M240" s="229"/>
      <c r="N240" s="230"/>
      <c r="O240" s="230"/>
      <c r="P240" s="230"/>
      <c r="Q240" s="230"/>
      <c r="R240" s="230"/>
      <c r="S240" s="230"/>
      <c r="T240" s="231"/>
      <c r="AT240" s="232" t="s">
        <v>180</v>
      </c>
      <c r="AU240" s="232" t="s">
        <v>83</v>
      </c>
      <c r="AV240" s="13" t="s">
        <v>81</v>
      </c>
      <c r="AW240" s="13" t="s">
        <v>30</v>
      </c>
      <c r="AX240" s="13" t="s">
        <v>73</v>
      </c>
      <c r="AY240" s="232" t="s">
        <v>172</v>
      </c>
    </row>
    <row r="241" spans="1:65" s="14" customFormat="1">
      <c r="B241" s="233"/>
      <c r="C241" s="234"/>
      <c r="D241" s="224" t="s">
        <v>180</v>
      </c>
      <c r="E241" s="235" t="s">
        <v>1</v>
      </c>
      <c r="F241" s="236" t="s">
        <v>8</v>
      </c>
      <c r="G241" s="234"/>
      <c r="H241" s="237">
        <v>15</v>
      </c>
      <c r="I241" s="238"/>
      <c r="J241" s="234"/>
      <c r="K241" s="234"/>
      <c r="L241" s="239"/>
      <c r="M241" s="240"/>
      <c r="N241" s="241"/>
      <c r="O241" s="241"/>
      <c r="P241" s="241"/>
      <c r="Q241" s="241"/>
      <c r="R241" s="241"/>
      <c r="S241" s="241"/>
      <c r="T241" s="242"/>
      <c r="AT241" s="243" t="s">
        <v>180</v>
      </c>
      <c r="AU241" s="243" t="s">
        <v>83</v>
      </c>
      <c r="AV241" s="14" t="s">
        <v>83</v>
      </c>
      <c r="AW241" s="14" t="s">
        <v>30</v>
      </c>
      <c r="AX241" s="14" t="s">
        <v>73</v>
      </c>
      <c r="AY241" s="243" t="s">
        <v>172</v>
      </c>
    </row>
    <row r="242" spans="1:65" s="15" customFormat="1">
      <c r="B242" s="244"/>
      <c r="C242" s="245"/>
      <c r="D242" s="224" t="s">
        <v>180</v>
      </c>
      <c r="E242" s="246" t="s">
        <v>1</v>
      </c>
      <c r="F242" s="247" t="s">
        <v>186</v>
      </c>
      <c r="G242" s="245"/>
      <c r="H242" s="248">
        <v>15</v>
      </c>
      <c r="I242" s="249"/>
      <c r="J242" s="245"/>
      <c r="K242" s="245"/>
      <c r="L242" s="250"/>
      <c r="M242" s="251"/>
      <c r="N242" s="252"/>
      <c r="O242" s="252"/>
      <c r="P242" s="252"/>
      <c r="Q242" s="252"/>
      <c r="R242" s="252"/>
      <c r="S242" s="252"/>
      <c r="T242" s="253"/>
      <c r="AT242" s="254" t="s">
        <v>180</v>
      </c>
      <c r="AU242" s="254" t="s">
        <v>83</v>
      </c>
      <c r="AV242" s="15" t="s">
        <v>179</v>
      </c>
      <c r="AW242" s="15" t="s">
        <v>30</v>
      </c>
      <c r="AX242" s="15" t="s">
        <v>81</v>
      </c>
      <c r="AY242" s="254" t="s">
        <v>172</v>
      </c>
    </row>
    <row r="243" spans="1:65" s="2" customFormat="1" ht="21.75" customHeight="1">
      <c r="A243" s="35"/>
      <c r="B243" s="36"/>
      <c r="C243" s="209" t="s">
        <v>223</v>
      </c>
      <c r="D243" s="209" t="s">
        <v>174</v>
      </c>
      <c r="E243" s="210" t="s">
        <v>1722</v>
      </c>
      <c r="F243" s="211" t="s">
        <v>1723</v>
      </c>
      <c r="G243" s="212" t="s">
        <v>195</v>
      </c>
      <c r="H243" s="213">
        <v>44</v>
      </c>
      <c r="I243" s="214"/>
      <c r="J243" s="215">
        <f>ROUND(I243*H243,2)</f>
        <v>0</v>
      </c>
      <c r="K243" s="211" t="s">
        <v>178</v>
      </c>
      <c r="L243" s="40"/>
      <c r="M243" s="216" t="s">
        <v>1</v>
      </c>
      <c r="N243" s="217" t="s">
        <v>38</v>
      </c>
      <c r="O243" s="72"/>
      <c r="P243" s="218">
        <f>O243*H243</f>
        <v>0</v>
      </c>
      <c r="Q243" s="218">
        <v>0</v>
      </c>
      <c r="R243" s="218">
        <f>Q243*H243</f>
        <v>0</v>
      </c>
      <c r="S243" s="218">
        <v>2.48E-3</v>
      </c>
      <c r="T243" s="219">
        <f>S243*H243</f>
        <v>0.10911999999999999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0" t="s">
        <v>179</v>
      </c>
      <c r="AT243" s="220" t="s">
        <v>174</v>
      </c>
      <c r="AU243" s="220" t="s">
        <v>83</v>
      </c>
      <c r="AY243" s="18" t="s">
        <v>172</v>
      </c>
      <c r="BE243" s="221">
        <f>IF(N243="základní",J243,0)</f>
        <v>0</v>
      </c>
      <c r="BF243" s="221">
        <f>IF(N243="snížená",J243,0)</f>
        <v>0</v>
      </c>
      <c r="BG243" s="221">
        <f>IF(N243="zákl. přenesená",J243,0)</f>
        <v>0</v>
      </c>
      <c r="BH243" s="221">
        <f>IF(N243="sníž. přenesená",J243,0)</f>
        <v>0</v>
      </c>
      <c r="BI243" s="221">
        <f>IF(N243="nulová",J243,0)</f>
        <v>0</v>
      </c>
      <c r="BJ243" s="18" t="s">
        <v>81</v>
      </c>
      <c r="BK243" s="221">
        <f>ROUND(I243*H243,2)</f>
        <v>0</v>
      </c>
      <c r="BL243" s="18" t="s">
        <v>179</v>
      </c>
      <c r="BM243" s="220" t="s">
        <v>1724</v>
      </c>
    </row>
    <row r="244" spans="1:65" s="13" customFormat="1">
      <c r="B244" s="222"/>
      <c r="C244" s="223"/>
      <c r="D244" s="224" t="s">
        <v>180</v>
      </c>
      <c r="E244" s="225" t="s">
        <v>1</v>
      </c>
      <c r="F244" s="226" t="s">
        <v>1636</v>
      </c>
      <c r="G244" s="223"/>
      <c r="H244" s="225" t="s">
        <v>1</v>
      </c>
      <c r="I244" s="227"/>
      <c r="J244" s="223"/>
      <c r="K244" s="223"/>
      <c r="L244" s="228"/>
      <c r="M244" s="229"/>
      <c r="N244" s="230"/>
      <c r="O244" s="230"/>
      <c r="P244" s="230"/>
      <c r="Q244" s="230"/>
      <c r="R244" s="230"/>
      <c r="S244" s="230"/>
      <c r="T244" s="231"/>
      <c r="AT244" s="232" t="s">
        <v>180</v>
      </c>
      <c r="AU244" s="232" t="s">
        <v>83</v>
      </c>
      <c r="AV244" s="13" t="s">
        <v>81</v>
      </c>
      <c r="AW244" s="13" t="s">
        <v>30</v>
      </c>
      <c r="AX244" s="13" t="s">
        <v>73</v>
      </c>
      <c r="AY244" s="232" t="s">
        <v>172</v>
      </c>
    </row>
    <row r="245" spans="1:65" s="13" customFormat="1">
      <c r="B245" s="222"/>
      <c r="C245" s="223"/>
      <c r="D245" s="224" t="s">
        <v>180</v>
      </c>
      <c r="E245" s="225" t="s">
        <v>1</v>
      </c>
      <c r="F245" s="226" t="s">
        <v>1725</v>
      </c>
      <c r="G245" s="223"/>
      <c r="H245" s="225" t="s">
        <v>1</v>
      </c>
      <c r="I245" s="227"/>
      <c r="J245" s="223"/>
      <c r="K245" s="223"/>
      <c r="L245" s="228"/>
      <c r="M245" s="229"/>
      <c r="N245" s="230"/>
      <c r="O245" s="230"/>
      <c r="P245" s="230"/>
      <c r="Q245" s="230"/>
      <c r="R245" s="230"/>
      <c r="S245" s="230"/>
      <c r="T245" s="231"/>
      <c r="AT245" s="232" t="s">
        <v>180</v>
      </c>
      <c r="AU245" s="232" t="s">
        <v>83</v>
      </c>
      <c r="AV245" s="13" t="s">
        <v>81</v>
      </c>
      <c r="AW245" s="13" t="s">
        <v>30</v>
      </c>
      <c r="AX245" s="13" t="s">
        <v>73</v>
      </c>
      <c r="AY245" s="232" t="s">
        <v>172</v>
      </c>
    </row>
    <row r="246" spans="1:65" s="14" customFormat="1">
      <c r="B246" s="233"/>
      <c r="C246" s="234"/>
      <c r="D246" s="224" t="s">
        <v>180</v>
      </c>
      <c r="E246" s="235" t="s">
        <v>1</v>
      </c>
      <c r="F246" s="236" t="s">
        <v>279</v>
      </c>
      <c r="G246" s="234"/>
      <c r="H246" s="237">
        <v>44</v>
      </c>
      <c r="I246" s="238"/>
      <c r="J246" s="234"/>
      <c r="K246" s="234"/>
      <c r="L246" s="239"/>
      <c r="M246" s="240"/>
      <c r="N246" s="241"/>
      <c r="O246" s="241"/>
      <c r="P246" s="241"/>
      <c r="Q246" s="241"/>
      <c r="R246" s="241"/>
      <c r="S246" s="241"/>
      <c r="T246" s="242"/>
      <c r="AT246" s="243" t="s">
        <v>180</v>
      </c>
      <c r="AU246" s="243" t="s">
        <v>83</v>
      </c>
      <c r="AV246" s="14" t="s">
        <v>83</v>
      </c>
      <c r="AW246" s="14" t="s">
        <v>30</v>
      </c>
      <c r="AX246" s="14" t="s">
        <v>73</v>
      </c>
      <c r="AY246" s="243" t="s">
        <v>172</v>
      </c>
    </row>
    <row r="247" spans="1:65" s="15" customFormat="1">
      <c r="B247" s="244"/>
      <c r="C247" s="245"/>
      <c r="D247" s="224" t="s">
        <v>180</v>
      </c>
      <c r="E247" s="246" t="s">
        <v>1</v>
      </c>
      <c r="F247" s="247" t="s">
        <v>186</v>
      </c>
      <c r="G247" s="245"/>
      <c r="H247" s="248">
        <v>44</v>
      </c>
      <c r="I247" s="249"/>
      <c r="J247" s="245"/>
      <c r="K247" s="245"/>
      <c r="L247" s="250"/>
      <c r="M247" s="251"/>
      <c r="N247" s="252"/>
      <c r="O247" s="252"/>
      <c r="P247" s="252"/>
      <c r="Q247" s="252"/>
      <c r="R247" s="252"/>
      <c r="S247" s="252"/>
      <c r="T247" s="253"/>
      <c r="AT247" s="254" t="s">
        <v>180</v>
      </c>
      <c r="AU247" s="254" t="s">
        <v>83</v>
      </c>
      <c r="AV247" s="15" t="s">
        <v>179</v>
      </c>
      <c r="AW247" s="15" t="s">
        <v>30</v>
      </c>
      <c r="AX247" s="15" t="s">
        <v>81</v>
      </c>
      <c r="AY247" s="254" t="s">
        <v>172</v>
      </c>
    </row>
    <row r="248" spans="1:65" s="12" customFormat="1" ht="22.9" customHeight="1">
      <c r="B248" s="193"/>
      <c r="C248" s="194"/>
      <c r="D248" s="195" t="s">
        <v>72</v>
      </c>
      <c r="E248" s="207" t="s">
        <v>534</v>
      </c>
      <c r="F248" s="207" t="s">
        <v>535</v>
      </c>
      <c r="G248" s="194"/>
      <c r="H248" s="194"/>
      <c r="I248" s="197"/>
      <c r="J248" s="208">
        <f>BK248</f>
        <v>0</v>
      </c>
      <c r="K248" s="194"/>
      <c r="L248" s="199"/>
      <c r="M248" s="200"/>
      <c r="N248" s="201"/>
      <c r="O248" s="201"/>
      <c r="P248" s="202">
        <f>P249</f>
        <v>0</v>
      </c>
      <c r="Q248" s="201"/>
      <c r="R248" s="202">
        <f>R249</f>
        <v>0</v>
      </c>
      <c r="S248" s="201"/>
      <c r="T248" s="203">
        <f>T249</f>
        <v>0</v>
      </c>
      <c r="AR248" s="204" t="s">
        <v>81</v>
      </c>
      <c r="AT248" s="205" t="s">
        <v>72</v>
      </c>
      <c r="AU248" s="205" t="s">
        <v>81</v>
      </c>
      <c r="AY248" s="204" t="s">
        <v>172</v>
      </c>
      <c r="BK248" s="206">
        <f>BK249</f>
        <v>0</v>
      </c>
    </row>
    <row r="249" spans="1:65" s="12" customFormat="1" ht="20.85" customHeight="1">
      <c r="B249" s="193"/>
      <c r="C249" s="194"/>
      <c r="D249" s="195" t="s">
        <v>72</v>
      </c>
      <c r="E249" s="207" t="s">
        <v>551</v>
      </c>
      <c r="F249" s="207" t="s">
        <v>552</v>
      </c>
      <c r="G249" s="194"/>
      <c r="H249" s="194"/>
      <c r="I249" s="197"/>
      <c r="J249" s="208">
        <f>BK249</f>
        <v>0</v>
      </c>
      <c r="K249" s="194"/>
      <c r="L249" s="199"/>
      <c r="M249" s="200"/>
      <c r="N249" s="201"/>
      <c r="O249" s="201"/>
      <c r="P249" s="202">
        <f>SUM(P250:P258)</f>
        <v>0</v>
      </c>
      <c r="Q249" s="201"/>
      <c r="R249" s="202">
        <f>SUM(R250:R258)</f>
        <v>0</v>
      </c>
      <c r="S249" s="201"/>
      <c r="T249" s="203">
        <f>SUM(T250:T258)</f>
        <v>0</v>
      </c>
      <c r="AR249" s="204" t="s">
        <v>81</v>
      </c>
      <c r="AT249" s="205" t="s">
        <v>72</v>
      </c>
      <c r="AU249" s="205" t="s">
        <v>83</v>
      </c>
      <c r="AY249" s="204" t="s">
        <v>172</v>
      </c>
      <c r="BK249" s="206">
        <f>SUM(BK250:BK258)</f>
        <v>0</v>
      </c>
    </row>
    <row r="250" spans="1:65" s="2" customFormat="1" ht="21.75" customHeight="1">
      <c r="A250" s="35"/>
      <c r="B250" s="36"/>
      <c r="C250" s="209" t="s">
        <v>257</v>
      </c>
      <c r="D250" s="209" t="s">
        <v>174</v>
      </c>
      <c r="E250" s="210" t="s">
        <v>557</v>
      </c>
      <c r="F250" s="211" t="s">
        <v>558</v>
      </c>
      <c r="G250" s="212" t="s">
        <v>222</v>
      </c>
      <c r="H250" s="213">
        <v>294.45400000000001</v>
      </c>
      <c r="I250" s="214"/>
      <c r="J250" s="215">
        <f>ROUND(I250*H250,2)</f>
        <v>0</v>
      </c>
      <c r="K250" s="211" t="s">
        <v>178</v>
      </c>
      <c r="L250" s="40"/>
      <c r="M250" s="216" t="s">
        <v>1</v>
      </c>
      <c r="N250" s="217" t="s">
        <v>38</v>
      </c>
      <c r="O250" s="72"/>
      <c r="P250" s="218">
        <f>O250*H250</f>
        <v>0</v>
      </c>
      <c r="Q250" s="218">
        <v>0</v>
      </c>
      <c r="R250" s="218">
        <f>Q250*H250</f>
        <v>0</v>
      </c>
      <c r="S250" s="218">
        <v>0</v>
      </c>
      <c r="T250" s="219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20" t="s">
        <v>179</v>
      </c>
      <c r="AT250" s="220" t="s">
        <v>174</v>
      </c>
      <c r="AU250" s="220" t="s">
        <v>192</v>
      </c>
      <c r="AY250" s="18" t="s">
        <v>172</v>
      </c>
      <c r="BE250" s="221">
        <f>IF(N250="základní",J250,0)</f>
        <v>0</v>
      </c>
      <c r="BF250" s="221">
        <f>IF(N250="snížená",J250,0)</f>
        <v>0</v>
      </c>
      <c r="BG250" s="221">
        <f>IF(N250="zákl. přenesená",J250,0)</f>
        <v>0</v>
      </c>
      <c r="BH250" s="221">
        <f>IF(N250="sníž. přenesená",J250,0)</f>
        <v>0</v>
      </c>
      <c r="BI250" s="221">
        <f>IF(N250="nulová",J250,0)</f>
        <v>0</v>
      </c>
      <c r="BJ250" s="18" t="s">
        <v>81</v>
      </c>
      <c r="BK250" s="221">
        <f>ROUND(I250*H250,2)</f>
        <v>0</v>
      </c>
      <c r="BL250" s="18" t="s">
        <v>179</v>
      </c>
      <c r="BM250" s="220" t="s">
        <v>1726</v>
      </c>
    </row>
    <row r="251" spans="1:65" s="2" customFormat="1" ht="21.75" customHeight="1">
      <c r="A251" s="35"/>
      <c r="B251" s="36"/>
      <c r="C251" s="209" t="s">
        <v>229</v>
      </c>
      <c r="D251" s="209" t="s">
        <v>174</v>
      </c>
      <c r="E251" s="210" t="s">
        <v>560</v>
      </c>
      <c r="F251" s="211" t="s">
        <v>561</v>
      </c>
      <c r="G251" s="212" t="s">
        <v>222</v>
      </c>
      <c r="H251" s="213">
        <v>1143.6179999999999</v>
      </c>
      <c r="I251" s="214"/>
      <c r="J251" s="215">
        <f>ROUND(I251*H251,2)</f>
        <v>0</v>
      </c>
      <c r="K251" s="211" t="s">
        <v>178</v>
      </c>
      <c r="L251" s="40"/>
      <c r="M251" s="216" t="s">
        <v>1</v>
      </c>
      <c r="N251" s="217" t="s">
        <v>38</v>
      </c>
      <c r="O251" s="72"/>
      <c r="P251" s="218">
        <f>O251*H251</f>
        <v>0</v>
      </c>
      <c r="Q251" s="218">
        <v>0</v>
      </c>
      <c r="R251" s="218">
        <f>Q251*H251</f>
        <v>0</v>
      </c>
      <c r="S251" s="218">
        <v>0</v>
      </c>
      <c r="T251" s="219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20" t="s">
        <v>179</v>
      </c>
      <c r="AT251" s="220" t="s">
        <v>174</v>
      </c>
      <c r="AU251" s="220" t="s">
        <v>192</v>
      </c>
      <c r="AY251" s="18" t="s">
        <v>172</v>
      </c>
      <c r="BE251" s="221">
        <f>IF(N251="základní",J251,0)</f>
        <v>0</v>
      </c>
      <c r="BF251" s="221">
        <f>IF(N251="snížená",J251,0)</f>
        <v>0</v>
      </c>
      <c r="BG251" s="221">
        <f>IF(N251="zákl. přenesená",J251,0)</f>
        <v>0</v>
      </c>
      <c r="BH251" s="221">
        <f>IF(N251="sníž. přenesená",J251,0)</f>
        <v>0</v>
      </c>
      <c r="BI251" s="221">
        <f>IF(N251="nulová",J251,0)</f>
        <v>0</v>
      </c>
      <c r="BJ251" s="18" t="s">
        <v>81</v>
      </c>
      <c r="BK251" s="221">
        <f>ROUND(I251*H251,2)</f>
        <v>0</v>
      </c>
      <c r="BL251" s="18" t="s">
        <v>179</v>
      </c>
      <c r="BM251" s="220" t="s">
        <v>1727</v>
      </c>
    </row>
    <row r="252" spans="1:65" s="14" customFormat="1">
      <c r="B252" s="233"/>
      <c r="C252" s="234"/>
      <c r="D252" s="224" t="s">
        <v>180</v>
      </c>
      <c r="E252" s="235" t="s">
        <v>1</v>
      </c>
      <c r="F252" s="236" t="s">
        <v>1728</v>
      </c>
      <c r="G252" s="234"/>
      <c r="H252" s="237">
        <v>2061.1779999999999</v>
      </c>
      <c r="I252" s="238"/>
      <c r="J252" s="234"/>
      <c r="K252" s="234"/>
      <c r="L252" s="239"/>
      <c r="M252" s="240"/>
      <c r="N252" s="241"/>
      <c r="O252" s="241"/>
      <c r="P252" s="241"/>
      <c r="Q252" s="241"/>
      <c r="R252" s="241"/>
      <c r="S252" s="241"/>
      <c r="T252" s="242"/>
      <c r="AT252" s="243" t="s">
        <v>180</v>
      </c>
      <c r="AU252" s="243" t="s">
        <v>192</v>
      </c>
      <c r="AV252" s="14" t="s">
        <v>83</v>
      </c>
      <c r="AW252" s="14" t="s">
        <v>30</v>
      </c>
      <c r="AX252" s="14" t="s">
        <v>73</v>
      </c>
      <c r="AY252" s="243" t="s">
        <v>172</v>
      </c>
    </row>
    <row r="253" spans="1:65" s="14" customFormat="1">
      <c r="B253" s="233"/>
      <c r="C253" s="234"/>
      <c r="D253" s="224" t="s">
        <v>180</v>
      </c>
      <c r="E253" s="235" t="s">
        <v>1</v>
      </c>
      <c r="F253" s="236" t="s">
        <v>1729</v>
      </c>
      <c r="G253" s="234"/>
      <c r="H253" s="237">
        <v>-917.56</v>
      </c>
      <c r="I253" s="238"/>
      <c r="J253" s="234"/>
      <c r="K253" s="234"/>
      <c r="L253" s="239"/>
      <c r="M253" s="240"/>
      <c r="N253" s="241"/>
      <c r="O253" s="241"/>
      <c r="P253" s="241"/>
      <c r="Q253" s="241"/>
      <c r="R253" s="241"/>
      <c r="S253" s="241"/>
      <c r="T253" s="242"/>
      <c r="AT253" s="243" t="s">
        <v>180</v>
      </c>
      <c r="AU253" s="243" t="s">
        <v>192</v>
      </c>
      <c r="AV253" s="14" t="s">
        <v>83</v>
      </c>
      <c r="AW253" s="14" t="s">
        <v>30</v>
      </c>
      <c r="AX253" s="14" t="s">
        <v>73</v>
      </c>
      <c r="AY253" s="243" t="s">
        <v>172</v>
      </c>
    </row>
    <row r="254" spans="1:65" s="15" customFormat="1">
      <c r="B254" s="244"/>
      <c r="C254" s="245"/>
      <c r="D254" s="224" t="s">
        <v>180</v>
      </c>
      <c r="E254" s="246" t="s">
        <v>1</v>
      </c>
      <c r="F254" s="247" t="s">
        <v>186</v>
      </c>
      <c r="G254" s="245"/>
      <c r="H254" s="248">
        <v>1143.6179999999999</v>
      </c>
      <c r="I254" s="249"/>
      <c r="J254" s="245"/>
      <c r="K254" s="245"/>
      <c r="L254" s="250"/>
      <c r="M254" s="251"/>
      <c r="N254" s="252"/>
      <c r="O254" s="252"/>
      <c r="P254" s="252"/>
      <c r="Q254" s="252"/>
      <c r="R254" s="252"/>
      <c r="S254" s="252"/>
      <c r="T254" s="253"/>
      <c r="AT254" s="254" t="s">
        <v>180</v>
      </c>
      <c r="AU254" s="254" t="s">
        <v>192</v>
      </c>
      <c r="AV254" s="15" t="s">
        <v>179</v>
      </c>
      <c r="AW254" s="15" t="s">
        <v>30</v>
      </c>
      <c r="AX254" s="15" t="s">
        <v>81</v>
      </c>
      <c r="AY254" s="254" t="s">
        <v>172</v>
      </c>
    </row>
    <row r="255" spans="1:65" s="2" customFormat="1" ht="33" customHeight="1">
      <c r="A255" s="35"/>
      <c r="B255" s="36"/>
      <c r="C255" s="209" t="s">
        <v>265</v>
      </c>
      <c r="D255" s="209" t="s">
        <v>174</v>
      </c>
      <c r="E255" s="210" t="s">
        <v>1730</v>
      </c>
      <c r="F255" s="211" t="s">
        <v>1731</v>
      </c>
      <c r="G255" s="212" t="s">
        <v>222</v>
      </c>
      <c r="H255" s="213">
        <v>163.374</v>
      </c>
      <c r="I255" s="214"/>
      <c r="J255" s="215">
        <f>ROUND(I255*H255,2)</f>
        <v>0</v>
      </c>
      <c r="K255" s="211" t="s">
        <v>178</v>
      </c>
      <c r="L255" s="40"/>
      <c r="M255" s="216" t="s">
        <v>1</v>
      </c>
      <c r="N255" s="217" t="s">
        <v>38</v>
      </c>
      <c r="O255" s="72"/>
      <c r="P255" s="218">
        <f>O255*H255</f>
        <v>0</v>
      </c>
      <c r="Q255" s="218">
        <v>0</v>
      </c>
      <c r="R255" s="218">
        <f>Q255*H255</f>
        <v>0</v>
      </c>
      <c r="S255" s="218">
        <v>0</v>
      </c>
      <c r="T255" s="219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20" t="s">
        <v>179</v>
      </c>
      <c r="AT255" s="220" t="s">
        <v>174</v>
      </c>
      <c r="AU255" s="220" t="s">
        <v>192</v>
      </c>
      <c r="AY255" s="18" t="s">
        <v>172</v>
      </c>
      <c r="BE255" s="221">
        <f>IF(N255="základní",J255,0)</f>
        <v>0</v>
      </c>
      <c r="BF255" s="221">
        <f>IF(N255="snížená",J255,0)</f>
        <v>0</v>
      </c>
      <c r="BG255" s="221">
        <f>IF(N255="zákl. přenesená",J255,0)</f>
        <v>0</v>
      </c>
      <c r="BH255" s="221">
        <f>IF(N255="sníž. přenesená",J255,0)</f>
        <v>0</v>
      </c>
      <c r="BI255" s="221">
        <f>IF(N255="nulová",J255,0)</f>
        <v>0</v>
      </c>
      <c r="BJ255" s="18" t="s">
        <v>81</v>
      </c>
      <c r="BK255" s="221">
        <f>ROUND(I255*H255,2)</f>
        <v>0</v>
      </c>
      <c r="BL255" s="18" t="s">
        <v>179</v>
      </c>
      <c r="BM255" s="220" t="s">
        <v>1732</v>
      </c>
    </row>
    <row r="256" spans="1:65" s="14" customFormat="1">
      <c r="B256" s="233"/>
      <c r="C256" s="234"/>
      <c r="D256" s="224" t="s">
        <v>180</v>
      </c>
      <c r="E256" s="235" t="s">
        <v>1</v>
      </c>
      <c r="F256" s="236" t="s">
        <v>1733</v>
      </c>
      <c r="G256" s="234"/>
      <c r="H256" s="237">
        <v>294.45400000000001</v>
      </c>
      <c r="I256" s="238"/>
      <c r="J256" s="234"/>
      <c r="K256" s="234"/>
      <c r="L256" s="239"/>
      <c r="M256" s="240"/>
      <c r="N256" s="241"/>
      <c r="O256" s="241"/>
      <c r="P256" s="241"/>
      <c r="Q256" s="241"/>
      <c r="R256" s="241"/>
      <c r="S256" s="241"/>
      <c r="T256" s="242"/>
      <c r="AT256" s="243" t="s">
        <v>180</v>
      </c>
      <c r="AU256" s="243" t="s">
        <v>192</v>
      </c>
      <c r="AV256" s="14" t="s">
        <v>83</v>
      </c>
      <c r="AW256" s="14" t="s">
        <v>30</v>
      </c>
      <c r="AX256" s="14" t="s">
        <v>73</v>
      </c>
      <c r="AY256" s="243" t="s">
        <v>172</v>
      </c>
    </row>
    <row r="257" spans="1:65" s="14" customFormat="1">
      <c r="B257" s="233"/>
      <c r="C257" s="234"/>
      <c r="D257" s="224" t="s">
        <v>180</v>
      </c>
      <c r="E257" s="235" t="s">
        <v>1</v>
      </c>
      <c r="F257" s="236" t="s">
        <v>1734</v>
      </c>
      <c r="G257" s="234"/>
      <c r="H257" s="237">
        <v>-131.08000000000001</v>
      </c>
      <c r="I257" s="238"/>
      <c r="J257" s="234"/>
      <c r="K257" s="234"/>
      <c r="L257" s="239"/>
      <c r="M257" s="240"/>
      <c r="N257" s="241"/>
      <c r="O257" s="241"/>
      <c r="P257" s="241"/>
      <c r="Q257" s="241"/>
      <c r="R257" s="241"/>
      <c r="S257" s="241"/>
      <c r="T257" s="242"/>
      <c r="AT257" s="243" t="s">
        <v>180</v>
      </c>
      <c r="AU257" s="243" t="s">
        <v>192</v>
      </c>
      <c r="AV257" s="14" t="s">
        <v>83</v>
      </c>
      <c r="AW257" s="14" t="s">
        <v>30</v>
      </c>
      <c r="AX257" s="14" t="s">
        <v>73</v>
      </c>
      <c r="AY257" s="243" t="s">
        <v>172</v>
      </c>
    </row>
    <row r="258" spans="1:65" s="15" customFormat="1">
      <c r="B258" s="244"/>
      <c r="C258" s="245"/>
      <c r="D258" s="224" t="s">
        <v>180</v>
      </c>
      <c r="E258" s="246" t="s">
        <v>1</v>
      </c>
      <c r="F258" s="247" t="s">
        <v>186</v>
      </c>
      <c r="G258" s="245"/>
      <c r="H258" s="248">
        <v>163.374</v>
      </c>
      <c r="I258" s="249"/>
      <c r="J258" s="245"/>
      <c r="K258" s="245"/>
      <c r="L258" s="250"/>
      <c r="M258" s="251"/>
      <c r="N258" s="252"/>
      <c r="O258" s="252"/>
      <c r="P258" s="252"/>
      <c r="Q258" s="252"/>
      <c r="R258" s="252"/>
      <c r="S258" s="252"/>
      <c r="T258" s="253"/>
      <c r="AT258" s="254" t="s">
        <v>180</v>
      </c>
      <c r="AU258" s="254" t="s">
        <v>192</v>
      </c>
      <c r="AV258" s="15" t="s">
        <v>179</v>
      </c>
      <c r="AW258" s="15" t="s">
        <v>30</v>
      </c>
      <c r="AX258" s="15" t="s">
        <v>81</v>
      </c>
      <c r="AY258" s="254" t="s">
        <v>172</v>
      </c>
    </row>
    <row r="259" spans="1:65" s="12" customFormat="1" ht="22.9" customHeight="1">
      <c r="B259" s="193"/>
      <c r="C259" s="194"/>
      <c r="D259" s="195" t="s">
        <v>72</v>
      </c>
      <c r="E259" s="207" t="s">
        <v>568</v>
      </c>
      <c r="F259" s="207" t="s">
        <v>569</v>
      </c>
      <c r="G259" s="194"/>
      <c r="H259" s="194"/>
      <c r="I259" s="197"/>
      <c r="J259" s="208">
        <f>BK259</f>
        <v>0</v>
      </c>
      <c r="K259" s="194"/>
      <c r="L259" s="199"/>
      <c r="M259" s="200"/>
      <c r="N259" s="201"/>
      <c r="O259" s="201"/>
      <c r="P259" s="202">
        <f>P260</f>
        <v>0</v>
      </c>
      <c r="Q259" s="201"/>
      <c r="R259" s="202">
        <f>R260</f>
        <v>0</v>
      </c>
      <c r="S259" s="201"/>
      <c r="T259" s="203">
        <f>T260</f>
        <v>0</v>
      </c>
      <c r="AR259" s="204" t="s">
        <v>81</v>
      </c>
      <c r="AT259" s="205" t="s">
        <v>72</v>
      </c>
      <c r="AU259" s="205" t="s">
        <v>81</v>
      </c>
      <c r="AY259" s="204" t="s">
        <v>172</v>
      </c>
      <c r="BK259" s="206">
        <f>BK260</f>
        <v>0</v>
      </c>
    </row>
    <row r="260" spans="1:65" s="2" customFormat="1" ht="21.75" customHeight="1">
      <c r="A260" s="35"/>
      <c r="B260" s="36"/>
      <c r="C260" s="209" t="s">
        <v>234</v>
      </c>
      <c r="D260" s="209" t="s">
        <v>174</v>
      </c>
      <c r="E260" s="210" t="s">
        <v>1735</v>
      </c>
      <c r="F260" s="211" t="s">
        <v>1736</v>
      </c>
      <c r="G260" s="212" t="s">
        <v>222</v>
      </c>
      <c r="H260" s="213">
        <v>5.2910000000000004</v>
      </c>
      <c r="I260" s="214"/>
      <c r="J260" s="215">
        <f>ROUND(I260*H260,2)</f>
        <v>0</v>
      </c>
      <c r="K260" s="211" t="s">
        <v>178</v>
      </c>
      <c r="L260" s="40"/>
      <c r="M260" s="216" t="s">
        <v>1</v>
      </c>
      <c r="N260" s="217" t="s">
        <v>38</v>
      </c>
      <c r="O260" s="72"/>
      <c r="P260" s="218">
        <f>O260*H260</f>
        <v>0</v>
      </c>
      <c r="Q260" s="218">
        <v>0</v>
      </c>
      <c r="R260" s="218">
        <f>Q260*H260</f>
        <v>0</v>
      </c>
      <c r="S260" s="218">
        <v>0</v>
      </c>
      <c r="T260" s="219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20" t="s">
        <v>179</v>
      </c>
      <c r="AT260" s="220" t="s">
        <v>174</v>
      </c>
      <c r="AU260" s="220" t="s">
        <v>83</v>
      </c>
      <c r="AY260" s="18" t="s">
        <v>172</v>
      </c>
      <c r="BE260" s="221">
        <f>IF(N260="základní",J260,0)</f>
        <v>0</v>
      </c>
      <c r="BF260" s="221">
        <f>IF(N260="snížená",J260,0)</f>
        <v>0</v>
      </c>
      <c r="BG260" s="221">
        <f>IF(N260="zákl. přenesená",J260,0)</f>
        <v>0</v>
      </c>
      <c r="BH260" s="221">
        <f>IF(N260="sníž. přenesená",J260,0)</f>
        <v>0</v>
      </c>
      <c r="BI260" s="221">
        <f>IF(N260="nulová",J260,0)</f>
        <v>0</v>
      </c>
      <c r="BJ260" s="18" t="s">
        <v>81</v>
      </c>
      <c r="BK260" s="221">
        <f>ROUND(I260*H260,2)</f>
        <v>0</v>
      </c>
      <c r="BL260" s="18" t="s">
        <v>179</v>
      </c>
      <c r="BM260" s="220" t="s">
        <v>1737</v>
      </c>
    </row>
    <row r="261" spans="1:65" s="12" customFormat="1" ht="25.9" customHeight="1">
      <c r="B261" s="193"/>
      <c r="C261" s="194"/>
      <c r="D261" s="195" t="s">
        <v>72</v>
      </c>
      <c r="E261" s="196" t="s">
        <v>574</v>
      </c>
      <c r="F261" s="196" t="s">
        <v>575</v>
      </c>
      <c r="G261" s="194"/>
      <c r="H261" s="194"/>
      <c r="I261" s="197"/>
      <c r="J261" s="198">
        <f>BK261</f>
        <v>0</v>
      </c>
      <c r="K261" s="194"/>
      <c r="L261" s="199"/>
      <c r="M261" s="200"/>
      <c r="N261" s="201"/>
      <c r="O261" s="201"/>
      <c r="P261" s="202">
        <f>P262</f>
        <v>0</v>
      </c>
      <c r="Q261" s="201"/>
      <c r="R261" s="202">
        <f>R262</f>
        <v>2.7999999999999995E-3</v>
      </c>
      <c r="S261" s="201"/>
      <c r="T261" s="203">
        <f>T262</f>
        <v>0</v>
      </c>
      <c r="AR261" s="204" t="s">
        <v>83</v>
      </c>
      <c r="AT261" s="205" t="s">
        <v>72</v>
      </c>
      <c r="AU261" s="205" t="s">
        <v>73</v>
      </c>
      <c r="AY261" s="204" t="s">
        <v>172</v>
      </c>
      <c r="BK261" s="206">
        <f>BK262</f>
        <v>0</v>
      </c>
    </row>
    <row r="262" spans="1:65" s="12" customFormat="1" ht="22.9" customHeight="1">
      <c r="B262" s="193"/>
      <c r="C262" s="194"/>
      <c r="D262" s="195" t="s">
        <v>72</v>
      </c>
      <c r="E262" s="207" t="s">
        <v>1343</v>
      </c>
      <c r="F262" s="207" t="s">
        <v>1344</v>
      </c>
      <c r="G262" s="194"/>
      <c r="H262" s="194"/>
      <c r="I262" s="197"/>
      <c r="J262" s="208">
        <f>BK262</f>
        <v>0</v>
      </c>
      <c r="K262" s="194"/>
      <c r="L262" s="199"/>
      <c r="M262" s="200"/>
      <c r="N262" s="201"/>
      <c r="O262" s="201"/>
      <c r="P262" s="202">
        <f>SUM(P263:P267)</f>
        <v>0</v>
      </c>
      <c r="Q262" s="201"/>
      <c r="R262" s="202">
        <f>SUM(R263:R267)</f>
        <v>2.7999999999999995E-3</v>
      </c>
      <c r="S262" s="201"/>
      <c r="T262" s="203">
        <f>SUM(T263:T267)</f>
        <v>0</v>
      </c>
      <c r="AR262" s="204" t="s">
        <v>83</v>
      </c>
      <c r="AT262" s="205" t="s">
        <v>72</v>
      </c>
      <c r="AU262" s="205" t="s">
        <v>81</v>
      </c>
      <c r="AY262" s="204" t="s">
        <v>172</v>
      </c>
      <c r="BK262" s="206">
        <f>SUM(BK263:BK267)</f>
        <v>0</v>
      </c>
    </row>
    <row r="263" spans="1:65" s="2" customFormat="1" ht="21.75" customHeight="1">
      <c r="A263" s="35"/>
      <c r="B263" s="36"/>
      <c r="C263" s="209" t="s">
        <v>7</v>
      </c>
      <c r="D263" s="209" t="s">
        <v>174</v>
      </c>
      <c r="E263" s="210" t="s">
        <v>1738</v>
      </c>
      <c r="F263" s="211" t="s">
        <v>1739</v>
      </c>
      <c r="G263" s="212" t="s">
        <v>195</v>
      </c>
      <c r="H263" s="213">
        <v>20</v>
      </c>
      <c r="I263" s="214"/>
      <c r="J263" s="215">
        <f>ROUND(I263*H263,2)</f>
        <v>0</v>
      </c>
      <c r="K263" s="211" t="s">
        <v>1</v>
      </c>
      <c r="L263" s="40"/>
      <c r="M263" s="216" t="s">
        <v>1</v>
      </c>
      <c r="N263" s="217" t="s">
        <v>38</v>
      </c>
      <c r="O263" s="72"/>
      <c r="P263" s="218">
        <f>O263*H263</f>
        <v>0</v>
      </c>
      <c r="Q263" s="218">
        <v>1.3999999999999999E-4</v>
      </c>
      <c r="R263" s="218">
        <f>Q263*H263</f>
        <v>2.7999999999999995E-3</v>
      </c>
      <c r="S263" s="218">
        <v>0</v>
      </c>
      <c r="T263" s="219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20" t="s">
        <v>223</v>
      </c>
      <c r="AT263" s="220" t="s">
        <v>174</v>
      </c>
      <c r="AU263" s="220" t="s">
        <v>83</v>
      </c>
      <c r="AY263" s="18" t="s">
        <v>172</v>
      </c>
      <c r="BE263" s="221">
        <f>IF(N263="základní",J263,0)</f>
        <v>0</v>
      </c>
      <c r="BF263" s="221">
        <f>IF(N263="snížená",J263,0)</f>
        <v>0</v>
      </c>
      <c r="BG263" s="221">
        <f>IF(N263="zákl. přenesená",J263,0)</f>
        <v>0</v>
      </c>
      <c r="BH263" s="221">
        <f>IF(N263="sníž. přenesená",J263,0)</f>
        <v>0</v>
      </c>
      <c r="BI263" s="221">
        <f>IF(N263="nulová",J263,0)</f>
        <v>0</v>
      </c>
      <c r="BJ263" s="18" t="s">
        <v>81</v>
      </c>
      <c r="BK263" s="221">
        <f>ROUND(I263*H263,2)</f>
        <v>0</v>
      </c>
      <c r="BL263" s="18" t="s">
        <v>223</v>
      </c>
      <c r="BM263" s="220" t="s">
        <v>1740</v>
      </c>
    </row>
    <row r="264" spans="1:65" s="13" customFormat="1">
      <c r="B264" s="222"/>
      <c r="C264" s="223"/>
      <c r="D264" s="224" t="s">
        <v>180</v>
      </c>
      <c r="E264" s="225" t="s">
        <v>1</v>
      </c>
      <c r="F264" s="226" t="s">
        <v>1636</v>
      </c>
      <c r="G264" s="223"/>
      <c r="H264" s="225" t="s">
        <v>1</v>
      </c>
      <c r="I264" s="227"/>
      <c r="J264" s="223"/>
      <c r="K264" s="223"/>
      <c r="L264" s="228"/>
      <c r="M264" s="229"/>
      <c r="N264" s="230"/>
      <c r="O264" s="230"/>
      <c r="P264" s="230"/>
      <c r="Q264" s="230"/>
      <c r="R264" s="230"/>
      <c r="S264" s="230"/>
      <c r="T264" s="231"/>
      <c r="AT264" s="232" t="s">
        <v>180</v>
      </c>
      <c r="AU264" s="232" t="s">
        <v>83</v>
      </c>
      <c r="AV264" s="13" t="s">
        <v>81</v>
      </c>
      <c r="AW264" s="13" t="s">
        <v>30</v>
      </c>
      <c r="AX264" s="13" t="s">
        <v>73</v>
      </c>
      <c r="AY264" s="232" t="s">
        <v>172</v>
      </c>
    </row>
    <row r="265" spans="1:65" s="13" customFormat="1">
      <c r="B265" s="222"/>
      <c r="C265" s="223"/>
      <c r="D265" s="224" t="s">
        <v>180</v>
      </c>
      <c r="E265" s="225" t="s">
        <v>1</v>
      </c>
      <c r="F265" s="226" t="s">
        <v>1741</v>
      </c>
      <c r="G265" s="223"/>
      <c r="H265" s="225" t="s">
        <v>1</v>
      </c>
      <c r="I265" s="227"/>
      <c r="J265" s="223"/>
      <c r="K265" s="223"/>
      <c r="L265" s="228"/>
      <c r="M265" s="229"/>
      <c r="N265" s="230"/>
      <c r="O265" s="230"/>
      <c r="P265" s="230"/>
      <c r="Q265" s="230"/>
      <c r="R265" s="230"/>
      <c r="S265" s="230"/>
      <c r="T265" s="231"/>
      <c r="AT265" s="232" t="s">
        <v>180</v>
      </c>
      <c r="AU265" s="232" t="s">
        <v>83</v>
      </c>
      <c r="AV265" s="13" t="s">
        <v>81</v>
      </c>
      <c r="AW265" s="13" t="s">
        <v>30</v>
      </c>
      <c r="AX265" s="13" t="s">
        <v>73</v>
      </c>
      <c r="AY265" s="232" t="s">
        <v>172</v>
      </c>
    </row>
    <row r="266" spans="1:65" s="14" customFormat="1">
      <c r="B266" s="233"/>
      <c r="C266" s="234"/>
      <c r="D266" s="224" t="s">
        <v>180</v>
      </c>
      <c r="E266" s="235" t="s">
        <v>1</v>
      </c>
      <c r="F266" s="236" t="s">
        <v>234</v>
      </c>
      <c r="G266" s="234"/>
      <c r="H266" s="237">
        <v>20</v>
      </c>
      <c r="I266" s="238"/>
      <c r="J266" s="234"/>
      <c r="K266" s="234"/>
      <c r="L266" s="239"/>
      <c r="M266" s="240"/>
      <c r="N266" s="241"/>
      <c r="O266" s="241"/>
      <c r="P266" s="241"/>
      <c r="Q266" s="241"/>
      <c r="R266" s="241"/>
      <c r="S266" s="241"/>
      <c r="T266" s="242"/>
      <c r="AT266" s="243" t="s">
        <v>180</v>
      </c>
      <c r="AU266" s="243" t="s">
        <v>83</v>
      </c>
      <c r="AV266" s="14" t="s">
        <v>83</v>
      </c>
      <c r="AW266" s="14" t="s">
        <v>30</v>
      </c>
      <c r="AX266" s="14" t="s">
        <v>73</v>
      </c>
      <c r="AY266" s="243" t="s">
        <v>172</v>
      </c>
    </row>
    <row r="267" spans="1:65" s="15" customFormat="1">
      <c r="B267" s="244"/>
      <c r="C267" s="245"/>
      <c r="D267" s="224" t="s">
        <v>180</v>
      </c>
      <c r="E267" s="246" t="s">
        <v>1</v>
      </c>
      <c r="F267" s="247" t="s">
        <v>186</v>
      </c>
      <c r="G267" s="245"/>
      <c r="H267" s="248">
        <v>20</v>
      </c>
      <c r="I267" s="249"/>
      <c r="J267" s="245"/>
      <c r="K267" s="245"/>
      <c r="L267" s="250"/>
      <c r="M267" s="265"/>
      <c r="N267" s="266"/>
      <c r="O267" s="266"/>
      <c r="P267" s="266"/>
      <c r="Q267" s="266"/>
      <c r="R267" s="266"/>
      <c r="S267" s="266"/>
      <c r="T267" s="267"/>
      <c r="AT267" s="254" t="s">
        <v>180</v>
      </c>
      <c r="AU267" s="254" t="s">
        <v>83</v>
      </c>
      <c r="AV267" s="15" t="s">
        <v>179</v>
      </c>
      <c r="AW267" s="15" t="s">
        <v>30</v>
      </c>
      <c r="AX267" s="15" t="s">
        <v>81</v>
      </c>
      <c r="AY267" s="254" t="s">
        <v>172</v>
      </c>
    </row>
    <row r="268" spans="1:65" s="2" customFormat="1" ht="6.95" customHeight="1">
      <c r="A268" s="35"/>
      <c r="B268" s="55"/>
      <c r="C268" s="56"/>
      <c r="D268" s="56"/>
      <c r="E268" s="56"/>
      <c r="F268" s="56"/>
      <c r="G268" s="56"/>
      <c r="H268" s="56"/>
      <c r="I268" s="159"/>
      <c r="J268" s="56"/>
      <c r="K268" s="56"/>
      <c r="L268" s="40"/>
      <c r="M268" s="35"/>
      <c r="O268" s="35"/>
      <c r="P268" s="35"/>
      <c r="Q268" s="35"/>
      <c r="R268" s="35"/>
      <c r="S268" s="35"/>
      <c r="T268" s="35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</row>
  </sheetData>
  <sheetProtection password="A4CB" sheet="1" objects="1" scenarios="1" formatColumns="0" formatRows="0" autoFilter="0"/>
  <autoFilter ref="C125:K267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24</vt:i4>
      </vt:variant>
    </vt:vector>
  </HeadingPairs>
  <TitlesOfParts>
    <vt:vector size="36" baseType="lpstr">
      <vt:lpstr>Rekapitulace stavby</vt:lpstr>
      <vt:lpstr>D.1.01.1 - Stavebně konst...</vt:lpstr>
      <vt:lpstr>D.1.01.4a - Zdravotechnic...</vt:lpstr>
      <vt:lpstr>D.1.01.4b - Ústřední vytá...</vt:lpstr>
      <vt:lpstr>D.1.01.4c - Elektroinstalace</vt:lpstr>
      <vt:lpstr>D.1.01.4d_1 - PTV</vt:lpstr>
      <vt:lpstr>D.1.01.4d_2 - EPS</vt:lpstr>
      <vt:lpstr>D1.01.4.f - Vzduchotechnika</vt:lpstr>
      <vt:lpstr>D.1.11 - Příprava území</vt:lpstr>
      <vt:lpstr>D.1.12 - Sadové úpravy</vt:lpstr>
      <vt:lpstr>D.1.13 - Veřejné osvětlení</vt:lpstr>
      <vt:lpstr>VON - Vedlejší a ostatní ...</vt:lpstr>
      <vt:lpstr>'D.1.01.1 - Stavebně konst...'!Názvy_tisku</vt:lpstr>
      <vt:lpstr>'D.1.01.4a - Zdravotechnic...'!Názvy_tisku</vt:lpstr>
      <vt:lpstr>'D.1.01.4b - Ústřední vytá...'!Názvy_tisku</vt:lpstr>
      <vt:lpstr>'D.1.01.4c - Elektroinstalace'!Názvy_tisku</vt:lpstr>
      <vt:lpstr>'D.1.01.4d_1 - PTV'!Názvy_tisku</vt:lpstr>
      <vt:lpstr>'D.1.01.4d_2 - EPS'!Názvy_tisku</vt:lpstr>
      <vt:lpstr>'D.1.11 - Příprava území'!Názvy_tisku</vt:lpstr>
      <vt:lpstr>'D.1.12 - Sadové úpravy'!Názvy_tisku</vt:lpstr>
      <vt:lpstr>'D.1.13 - Veřejné osvětlení'!Názvy_tisku</vt:lpstr>
      <vt:lpstr>'D1.01.4.f - Vzduchotechnika'!Názvy_tisku</vt:lpstr>
      <vt:lpstr>'Rekapitulace stavby'!Názvy_tisku</vt:lpstr>
      <vt:lpstr>'VON - Vedlejší a ostatní ...'!Názvy_tisku</vt:lpstr>
      <vt:lpstr>'D.1.01.1 - Stavebně konst...'!Oblast_tisku</vt:lpstr>
      <vt:lpstr>'D.1.01.4a - Zdravotechnic...'!Oblast_tisku</vt:lpstr>
      <vt:lpstr>'D.1.01.4b - Ústřední vytá...'!Oblast_tisku</vt:lpstr>
      <vt:lpstr>'D.1.01.4c - Elektroinstalace'!Oblast_tisku</vt:lpstr>
      <vt:lpstr>'D.1.01.4d_1 - PTV'!Oblast_tisku</vt:lpstr>
      <vt:lpstr>'D.1.01.4d_2 - EPS'!Oblast_tisku</vt:lpstr>
      <vt:lpstr>'D.1.11 - Příprava území'!Oblast_tisku</vt:lpstr>
      <vt:lpstr>'D.1.12 - Sadové úpravy'!Oblast_tisku</vt:lpstr>
      <vt:lpstr>'D.1.13 - Veřejné osvětlení'!Oblast_tisku</vt:lpstr>
      <vt:lpstr>'D1.01.4.f - Vzduchotechnika'!Oblast_tisku</vt:lpstr>
      <vt:lpstr>'Rekapitulace stavby'!Oblast_tisku</vt:lpstr>
      <vt:lpstr>'VON - Vedlejší a ostatní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Aigel Petr (9768)</dc:creator>
  <cp:lastModifiedBy>user</cp:lastModifiedBy>
  <dcterms:created xsi:type="dcterms:W3CDTF">2020-04-30T10:34:38Z</dcterms:created>
  <dcterms:modified xsi:type="dcterms:W3CDTF">2020-04-30T13:03:08Z</dcterms:modified>
</cp:coreProperties>
</file>