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Rekapitulace stavby" sheetId="1" r:id="rId1"/>
    <sheet name="01 - SO 01 - VRATA KE KUČOCH" sheetId="2" r:id="rId2"/>
    <sheet name="02 - SO 02 - OPLOCENÍ U P..." sheetId="3" r:id="rId3"/>
  </sheets>
  <definedNames>
    <definedName name="_xlnm._FilterDatabase" localSheetId="1" hidden="1">'01 - SO 01 - VRATA KE KUČOCH'!$C$134:$K$205</definedName>
    <definedName name="_xlnm._FilterDatabase" localSheetId="2" hidden="1">'02 - SO 02 - OPLOCENÍ U P...'!$C$136:$K$225</definedName>
    <definedName name="_xlnm.Print_Titles" localSheetId="1">'01 - SO 01 - VRATA KE KUČOCH'!$134:$134</definedName>
    <definedName name="_xlnm.Print_Titles" localSheetId="2">'02 - SO 02 - OPLOCENÍ U P...'!$136:$136</definedName>
    <definedName name="_xlnm.Print_Titles" localSheetId="0">'Rekapitulace stavby'!$92:$92</definedName>
    <definedName name="_xlnm.Print_Area" localSheetId="1">'01 - SO 01 - VRATA KE KUČOCH'!$C$4:$J$76,'01 - SO 01 - VRATA KE KUČOCH'!$C$82:$J$116,'01 - SO 01 - VRATA KE KUČOCH'!$C$122:$K$205</definedName>
    <definedName name="_xlnm.Print_Area" localSheetId="2">'02 - SO 02 - OPLOCENÍ U P...'!$C$4:$J$76,'02 - SO 02 - OPLOCENÍ U P...'!$C$82:$J$118,'02 - SO 02 - OPLOCENÍ U P...'!$C$124:$K$225</definedName>
    <definedName name="_xlnm.Print_Area" localSheetId="0">'Rekapitulace stavby'!$D$4:$AO$76,'Rekapitulace stavby'!$C$82:$AQ$97</definedName>
  </definedNames>
  <calcPr calcId="125725"/>
</workbook>
</file>

<file path=xl/calcChain.xml><?xml version="1.0" encoding="utf-8"?>
<calcChain xmlns="http://schemas.openxmlformats.org/spreadsheetml/2006/main">
  <c r="L85" i="1"/>
  <c r="J39" i="3"/>
  <c r="J38"/>
  <c r="AY96" i="1" s="1"/>
  <c r="J37" i="3"/>
  <c r="AX96" i="1"/>
  <c r="BI225" i="3"/>
  <c r="BH225"/>
  <c r="BG225"/>
  <c r="BF225"/>
  <c r="T225"/>
  <c r="T224"/>
  <c r="T223" s="1"/>
  <c r="R225"/>
  <c r="R224"/>
  <c r="R223" s="1"/>
  <c r="P225"/>
  <c r="P224"/>
  <c r="P223"/>
  <c r="BI222"/>
  <c r="BH222"/>
  <c r="BG222"/>
  <c r="BF222"/>
  <c r="T222"/>
  <c r="T221" s="1"/>
  <c r="R222"/>
  <c r="R221"/>
  <c r="P222"/>
  <c r="P221" s="1"/>
  <c r="BI220"/>
  <c r="BH220"/>
  <c r="BG220"/>
  <c r="BF220"/>
  <c r="T220"/>
  <c r="R220"/>
  <c r="P220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3"/>
  <c r="BH213"/>
  <c r="BG213"/>
  <c r="BF213"/>
  <c r="T213"/>
  <c r="R213"/>
  <c r="P213"/>
  <c r="BI210"/>
  <c r="BH210"/>
  <c r="BG210"/>
  <c r="BF210"/>
  <c r="T210"/>
  <c r="R210"/>
  <c r="P210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2"/>
  <c r="BH202"/>
  <c r="BG202"/>
  <c r="BF202"/>
  <c r="T202"/>
  <c r="R202"/>
  <c r="P202"/>
  <c r="BI200"/>
  <c r="BH200"/>
  <c r="BG200"/>
  <c r="BF200"/>
  <c r="T200"/>
  <c r="R200"/>
  <c r="P200"/>
  <c r="BI192"/>
  <c r="BH192"/>
  <c r="BG192"/>
  <c r="BF192"/>
  <c r="T192"/>
  <c r="R192"/>
  <c r="P192"/>
  <c r="BI189"/>
  <c r="BH189"/>
  <c r="BG189"/>
  <c r="BF189"/>
  <c r="T189"/>
  <c r="R189"/>
  <c r="P189"/>
  <c r="BI179"/>
  <c r="BH179"/>
  <c r="BG179"/>
  <c r="BF179"/>
  <c r="T179"/>
  <c r="R179"/>
  <c r="P179"/>
  <c r="BI176"/>
  <c r="BH176"/>
  <c r="BG176"/>
  <c r="BF176"/>
  <c r="T176"/>
  <c r="R176"/>
  <c r="P176"/>
  <c r="BI175"/>
  <c r="BH175"/>
  <c r="BG175"/>
  <c r="BF175"/>
  <c r="T175"/>
  <c r="R175"/>
  <c r="P175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2"/>
  <c r="BH162"/>
  <c r="BG162"/>
  <c r="BF162"/>
  <c r="T162"/>
  <c r="R162"/>
  <c r="P162"/>
  <c r="BI160"/>
  <c r="BH160"/>
  <c r="BG160"/>
  <c r="BF160"/>
  <c r="T160"/>
  <c r="R160"/>
  <c r="P160"/>
  <c r="BI156"/>
  <c r="BH156"/>
  <c r="BG156"/>
  <c r="BF156"/>
  <c r="T156"/>
  <c r="R156"/>
  <c r="P156"/>
  <c r="BI151"/>
  <c r="BH151"/>
  <c r="BG151"/>
  <c r="BF151"/>
  <c r="T151"/>
  <c r="R151"/>
  <c r="P151"/>
  <c r="BI149"/>
  <c r="BH149"/>
  <c r="BG149"/>
  <c r="BF149"/>
  <c r="T149"/>
  <c r="R149"/>
  <c r="P149"/>
  <c r="BI148"/>
  <c r="BH148"/>
  <c r="BG148"/>
  <c r="BF148"/>
  <c r="T148"/>
  <c r="R148"/>
  <c r="P148"/>
  <c r="BI145"/>
  <c r="BH145"/>
  <c r="BG145"/>
  <c r="BF145"/>
  <c r="T145"/>
  <c r="R145"/>
  <c r="P145"/>
  <c r="BI140"/>
  <c r="BH140"/>
  <c r="BG140"/>
  <c r="BF140"/>
  <c r="T140"/>
  <c r="R140"/>
  <c r="P140"/>
  <c r="J134"/>
  <c r="J133"/>
  <c r="F133"/>
  <c r="F131"/>
  <c r="E129"/>
  <c r="BI116"/>
  <c r="BH116"/>
  <c r="BG116"/>
  <c r="BF116"/>
  <c r="BI115"/>
  <c r="BH115"/>
  <c r="BG115"/>
  <c r="BF115"/>
  <c r="BE115"/>
  <c r="BI114"/>
  <c r="BH114"/>
  <c r="BG114"/>
  <c r="BF114"/>
  <c r="BE114"/>
  <c r="BI113"/>
  <c r="BH113"/>
  <c r="BG113"/>
  <c r="BF113"/>
  <c r="BE113"/>
  <c r="BI112"/>
  <c r="BH112"/>
  <c r="BG112"/>
  <c r="BF112"/>
  <c r="BE112"/>
  <c r="BI111"/>
  <c r="BH111"/>
  <c r="BG111"/>
  <c r="BF111"/>
  <c r="BE111"/>
  <c r="J92"/>
  <c r="J91"/>
  <c r="F91"/>
  <c r="F89"/>
  <c r="E87"/>
  <c r="J18"/>
  <c r="E18"/>
  <c r="F92" s="1"/>
  <c r="J17"/>
  <c r="J12"/>
  <c r="J89" s="1"/>
  <c r="E7"/>
  <c r="E85" s="1"/>
  <c r="J39" i="2"/>
  <c r="J38"/>
  <c r="AY95" i="1" s="1"/>
  <c r="J37" i="2"/>
  <c r="AX95" i="1"/>
  <c r="BI205" i="2"/>
  <c r="BH205"/>
  <c r="BG205"/>
  <c r="BF205"/>
  <c r="T205"/>
  <c r="T204"/>
  <c r="R205"/>
  <c r="R204"/>
  <c r="P205"/>
  <c r="P204" s="1"/>
  <c r="BI203"/>
  <c r="BH203"/>
  <c r="BG203"/>
  <c r="BF203"/>
  <c r="T203"/>
  <c r="R203"/>
  <c r="P203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7"/>
  <c r="BH197"/>
  <c r="BG197"/>
  <c r="BF197"/>
  <c r="T197"/>
  <c r="R197"/>
  <c r="P197"/>
  <c r="BI191"/>
  <c r="BH191"/>
  <c r="BG191"/>
  <c r="BF191"/>
  <c r="T191"/>
  <c r="R191"/>
  <c r="P191"/>
  <c r="BI190"/>
  <c r="BH190"/>
  <c r="BG190"/>
  <c r="BF190"/>
  <c r="T190"/>
  <c r="R190"/>
  <c r="P190"/>
  <c r="BI186"/>
  <c r="BH186"/>
  <c r="BG186"/>
  <c r="BF186"/>
  <c r="T186"/>
  <c r="T185"/>
  <c r="R186"/>
  <c r="R185" s="1"/>
  <c r="P186"/>
  <c r="P185" s="1"/>
  <c r="BI175"/>
  <c r="BH175"/>
  <c r="BG175"/>
  <c r="BF175"/>
  <c r="T175"/>
  <c r="R175"/>
  <c r="P175"/>
  <c r="BI163"/>
  <c r="BH163"/>
  <c r="BG163"/>
  <c r="BF163"/>
  <c r="T163"/>
  <c r="R163"/>
  <c r="P163"/>
  <c r="BI160"/>
  <c r="BH160"/>
  <c r="BG160"/>
  <c r="BF160"/>
  <c r="T160"/>
  <c r="R160"/>
  <c r="P160"/>
  <c r="BI158"/>
  <c r="BH158"/>
  <c r="BG158"/>
  <c r="BF158"/>
  <c r="T158"/>
  <c r="R158"/>
  <c r="P158"/>
  <c r="BI155"/>
  <c r="BH155"/>
  <c r="BG155"/>
  <c r="BF155"/>
  <c r="T155"/>
  <c r="R155"/>
  <c r="P155"/>
  <c r="BI151"/>
  <c r="BH151"/>
  <c r="BG151"/>
  <c r="BF151"/>
  <c r="T151"/>
  <c r="R151"/>
  <c r="P151"/>
  <c r="BI149"/>
  <c r="BH149"/>
  <c r="BG149"/>
  <c r="BF149"/>
  <c r="T149"/>
  <c r="R149"/>
  <c r="P149"/>
  <c r="BI148"/>
  <c r="BH148"/>
  <c r="BG148"/>
  <c r="BF148"/>
  <c r="T148"/>
  <c r="R148"/>
  <c r="P148"/>
  <c r="BI145"/>
  <c r="BH145"/>
  <c r="BG145"/>
  <c r="BF145"/>
  <c r="T145"/>
  <c r="R145"/>
  <c r="P145"/>
  <c r="BI140"/>
  <c r="BH140"/>
  <c r="BG140"/>
  <c r="BF140"/>
  <c r="T140"/>
  <c r="R140"/>
  <c r="P140"/>
  <c r="BI138"/>
  <c r="BH138"/>
  <c r="BG138"/>
  <c r="BF138"/>
  <c r="T138"/>
  <c r="R138"/>
  <c r="P138"/>
  <c r="J132"/>
  <c r="J131"/>
  <c r="F131"/>
  <c r="F129"/>
  <c r="E127"/>
  <c r="BI114"/>
  <c r="BH114"/>
  <c r="BG114"/>
  <c r="BF114"/>
  <c r="BI113"/>
  <c r="BH113"/>
  <c r="BG113"/>
  <c r="BF113"/>
  <c r="BE113"/>
  <c r="BI112"/>
  <c r="BH112"/>
  <c r="BG112"/>
  <c r="BF112"/>
  <c r="BE112"/>
  <c r="BI111"/>
  <c r="BH111"/>
  <c r="BG111"/>
  <c r="BF111"/>
  <c r="BE111"/>
  <c r="BI110"/>
  <c r="BH110"/>
  <c r="BG110"/>
  <c r="BF110"/>
  <c r="BE110"/>
  <c r="BI109"/>
  <c r="BH109"/>
  <c r="BG109"/>
  <c r="BF109"/>
  <c r="BE109"/>
  <c r="J92"/>
  <c r="J91"/>
  <c r="F91"/>
  <c r="F89"/>
  <c r="E87"/>
  <c r="J18"/>
  <c r="E18"/>
  <c r="F132" s="1"/>
  <c r="J17"/>
  <c r="J12"/>
  <c r="J129" s="1"/>
  <c r="E7"/>
  <c r="E125" s="1"/>
  <c r="L90" i="1"/>
  <c r="AM90"/>
  <c r="AM89"/>
  <c r="L89"/>
  <c r="AM87"/>
  <c r="L87"/>
  <c r="L84"/>
  <c r="BK222" i="3"/>
  <c r="BK217"/>
  <c r="J208"/>
  <c r="BK207"/>
  <c r="BK206"/>
  <c r="BK205"/>
  <c r="BK202"/>
  <c r="BK175"/>
  <c r="BK170"/>
  <c r="J160"/>
  <c r="BK151"/>
  <c r="BK149"/>
  <c r="BK140"/>
  <c r="BK203" i="2"/>
  <c r="J191"/>
  <c r="J190"/>
  <c r="BK175"/>
  <c r="BK160"/>
  <c r="BK155"/>
  <c r="BK151"/>
  <c r="J149"/>
  <c r="BK138"/>
  <c r="J225" i="3"/>
  <c r="BK220"/>
  <c r="BK218"/>
  <c r="J210"/>
  <c r="BK208"/>
  <c r="J192"/>
  <c r="BK189"/>
  <c r="J179"/>
  <c r="J176"/>
  <c r="BK172"/>
  <c r="J170"/>
  <c r="J168"/>
  <c r="BK160"/>
  <c r="J145"/>
  <c r="BK205" i="2"/>
  <c r="BK201"/>
  <c r="J200"/>
  <c r="BK199"/>
  <c r="J197"/>
  <c r="BK186"/>
  <c r="J175"/>
  <c r="BK163"/>
  <c r="BK158"/>
  <c r="BK149"/>
  <c r="J148"/>
  <c r="BK145"/>
  <c r="BK225" i="3"/>
  <c r="J222"/>
  <c r="J220"/>
  <c r="J218"/>
  <c r="J217"/>
  <c r="J216"/>
  <c r="BK213"/>
  <c r="J207"/>
  <c r="J202"/>
  <c r="BK200"/>
  <c r="J200"/>
  <c r="BK192"/>
  <c r="J189"/>
  <c r="BK176"/>
  <c r="J172"/>
  <c r="J162"/>
  <c r="BK156"/>
  <c r="J149"/>
  <c r="J148"/>
  <c r="BK145"/>
  <c r="J140"/>
  <c r="J203" i="2"/>
  <c r="J201"/>
  <c r="J199"/>
  <c r="BK197"/>
  <c r="J163"/>
  <c r="J155"/>
  <c r="BK140"/>
  <c r="BK216" i="3"/>
  <c r="J213"/>
  <c r="BK210"/>
  <c r="J206"/>
  <c r="J205"/>
  <c r="BK179"/>
  <c r="J175"/>
  <c r="BK168"/>
  <c r="BK162"/>
  <c r="J156"/>
  <c r="J151"/>
  <c r="BK148"/>
  <c r="J205" i="2"/>
  <c r="BK200"/>
  <c r="BK191"/>
  <c r="BK190"/>
  <c r="J186"/>
  <c r="J160"/>
  <c r="J158"/>
  <c r="J151"/>
  <c r="BK148"/>
  <c r="J145"/>
  <c r="J140"/>
  <c r="J138"/>
  <c r="AS94" i="1"/>
  <c r="T137" i="2" l="1"/>
  <c r="P150"/>
  <c r="BK159"/>
  <c r="J159" s="1"/>
  <c r="J100" s="1"/>
  <c r="BK189"/>
  <c r="J189"/>
  <c r="J103" s="1"/>
  <c r="BK198"/>
  <c r="J198" s="1"/>
  <c r="J104" s="1"/>
  <c r="T139" i="3"/>
  <c r="T150"/>
  <c r="P161"/>
  <c r="BK209"/>
  <c r="J209" s="1"/>
  <c r="J103" s="1"/>
  <c r="T215"/>
  <c r="BK137" i="2"/>
  <c r="T150"/>
  <c r="T159"/>
  <c r="R189"/>
  <c r="R184"/>
  <c r="P198"/>
  <c r="R139" i="3"/>
  <c r="P150"/>
  <c r="T161"/>
  <c r="P204"/>
  <c r="T209"/>
  <c r="P215"/>
  <c r="P137" i="2"/>
  <c r="R150"/>
  <c r="R159"/>
  <c r="T189"/>
  <c r="T184"/>
  <c r="T198"/>
  <c r="P139" i="3"/>
  <c r="R150"/>
  <c r="R161"/>
  <c r="T204"/>
  <c r="T203"/>
  <c r="R209"/>
  <c r="BK215"/>
  <c r="J215" s="1"/>
  <c r="J104" s="1"/>
  <c r="R137" i="2"/>
  <c r="BK150"/>
  <c r="J150"/>
  <c r="J99" s="1"/>
  <c r="P159"/>
  <c r="P189"/>
  <c r="P184"/>
  <c r="R198"/>
  <c r="BK139" i="3"/>
  <c r="J139" s="1"/>
  <c r="J98" s="1"/>
  <c r="BK150"/>
  <c r="J150"/>
  <c r="J99" s="1"/>
  <c r="BK161"/>
  <c r="J161" s="1"/>
  <c r="J100" s="1"/>
  <c r="BK204"/>
  <c r="J204"/>
  <c r="J102" s="1"/>
  <c r="R204"/>
  <c r="R203" s="1"/>
  <c r="P209"/>
  <c r="R215"/>
  <c r="E85" i="2"/>
  <c r="J89"/>
  <c r="F92"/>
  <c r="BE158"/>
  <c r="BE191"/>
  <c r="BE200"/>
  <c r="BE201"/>
  <c r="BK204"/>
  <c r="J204" s="1"/>
  <c r="J105" s="1"/>
  <c r="BE140" i="3"/>
  <c r="BE149"/>
  <c r="BE156"/>
  <c r="BE170"/>
  <c r="BE189"/>
  <c r="BE205"/>
  <c r="BE207"/>
  <c r="BE218"/>
  <c r="BE220"/>
  <c r="BE222"/>
  <c r="BE145" i="2"/>
  <c r="BE148"/>
  <c r="BE149"/>
  <c r="BE155"/>
  <c r="BE175"/>
  <c r="E127" i="3"/>
  <c r="BE145"/>
  <c r="BE176"/>
  <c r="BE208"/>
  <c r="BE217"/>
  <c r="BE138" i="2"/>
  <c r="BE140"/>
  <c r="BE151"/>
  <c r="BE160"/>
  <c r="BE186"/>
  <c r="BE190"/>
  <c r="BE203"/>
  <c r="J131" i="3"/>
  <c r="F134"/>
  <c r="BE151"/>
  <c r="BE162"/>
  <c r="BE200"/>
  <c r="BE202"/>
  <c r="BE206"/>
  <c r="BE210"/>
  <c r="BE213"/>
  <c r="BE216"/>
  <c r="BE225"/>
  <c r="BK221"/>
  <c r="J221"/>
  <c r="J105" s="1"/>
  <c r="BE163" i="2"/>
  <c r="BE197"/>
  <c r="BE199"/>
  <c r="BE205"/>
  <c r="BK185"/>
  <c r="J185" s="1"/>
  <c r="J102" s="1"/>
  <c r="BE148" i="3"/>
  <c r="BE160"/>
  <c r="BE168"/>
  <c r="BE172"/>
  <c r="BE175"/>
  <c r="BE179"/>
  <c r="BE192"/>
  <c r="BK224"/>
  <c r="J224" s="1"/>
  <c r="J107" s="1"/>
  <c r="F37" i="2"/>
  <c r="BB95" i="1" s="1"/>
  <c r="F38" i="2"/>
  <c r="BC95" i="1" s="1"/>
  <c r="J36" i="2"/>
  <c r="AW95" i="1" s="1"/>
  <c r="F37" i="3"/>
  <c r="BB96" i="1" s="1"/>
  <c r="F36" i="2"/>
  <c r="BA95" i="1" s="1"/>
  <c r="F39" i="3"/>
  <c r="BD96" i="1" s="1"/>
  <c r="F39" i="2"/>
  <c r="BD95" i="1" s="1"/>
  <c r="F36" i="3"/>
  <c r="BA96" i="1" s="1"/>
  <c r="J36" i="3"/>
  <c r="AW96" i="1" s="1"/>
  <c r="F38" i="3"/>
  <c r="BC96" i="1" s="1"/>
  <c r="P136" i="2" l="1"/>
  <c r="P135" s="1"/>
  <c r="AU95" i="1" s="1"/>
  <c r="P203" i="3"/>
  <c r="R138"/>
  <c r="R137" s="1"/>
  <c r="T136" i="2"/>
  <c r="T135" s="1"/>
  <c r="R136"/>
  <c r="R135" s="1"/>
  <c r="P138" i="3"/>
  <c r="P137" s="1"/>
  <c r="AU96" i="1" s="1"/>
  <c r="T138" i="3"/>
  <c r="T137" s="1"/>
  <c r="BK184" i="2"/>
  <c r="J184" s="1"/>
  <c r="J101" s="1"/>
  <c r="BK203" i="3"/>
  <c r="BK138" s="1"/>
  <c r="BK137" s="1"/>
  <c r="J137" s="1"/>
  <c r="J96" s="1"/>
  <c r="BK223"/>
  <c r="J223" s="1"/>
  <c r="J106" s="1"/>
  <c r="J137" i="2"/>
  <c r="J98" s="1"/>
  <c r="BC94" i="1"/>
  <c r="AY94" s="1"/>
  <c r="BA94"/>
  <c r="W30" s="1"/>
  <c r="BB94"/>
  <c r="AX94" s="1"/>
  <c r="BD94"/>
  <c r="W33" s="1"/>
  <c r="J203" i="3" l="1"/>
  <c r="J101" s="1"/>
  <c r="BK136" i="2"/>
  <c r="J136" s="1"/>
  <c r="J97" s="1"/>
  <c r="J138" i="3"/>
  <c r="J97" s="1"/>
  <c r="J30"/>
  <c r="J116" s="1"/>
  <c r="J110" s="1"/>
  <c r="J31" s="1"/>
  <c r="AU94" i="1"/>
  <c r="W32"/>
  <c r="W31"/>
  <c r="AW94"/>
  <c r="AK30" s="1"/>
  <c r="BE116" i="3" l="1"/>
  <c r="F35" s="1"/>
  <c r="AZ96" i="1" s="1"/>
  <c r="BK135" i="2"/>
  <c r="J135" s="1"/>
  <c r="J96" s="1"/>
  <c r="J118" i="3"/>
  <c r="J32"/>
  <c r="AG96" i="1" s="1"/>
  <c r="J30" i="2" l="1"/>
  <c r="J114" s="1"/>
  <c r="J108" s="1"/>
  <c r="J31" s="1"/>
  <c r="J35" i="3"/>
  <c r="AV96" i="1" s="1"/>
  <c r="AT96" s="1"/>
  <c r="BE114" i="2" l="1"/>
  <c r="J35" s="1"/>
  <c r="AV95" i="1" s="1"/>
  <c r="AT95" s="1"/>
  <c r="J41" i="3"/>
  <c r="AN96" i="1"/>
  <c r="J116" i="2"/>
  <c r="J32"/>
  <c r="AG95" i="1" s="1"/>
  <c r="AG94" s="1"/>
  <c r="AN95" l="1"/>
  <c r="J41" i="2"/>
  <c r="AK26" i="1"/>
  <c r="F35" i="2"/>
  <c r="AZ95" i="1" s="1"/>
  <c r="AZ94" s="1"/>
  <c r="W29" s="1"/>
  <c r="AV94" l="1"/>
  <c r="AK29" s="1"/>
  <c r="AK35" s="1"/>
  <c r="AT94" l="1"/>
  <c r="AN94" s="1"/>
</calcChain>
</file>

<file path=xl/sharedStrings.xml><?xml version="1.0" encoding="utf-8"?>
<sst xmlns="http://schemas.openxmlformats.org/spreadsheetml/2006/main" count="2163" uniqueCount="380">
  <si>
    <t>Export Komplet</t>
  </si>
  <si>
    <t/>
  </si>
  <si>
    <t>2.0</t>
  </si>
  <si>
    <t>False</t>
  </si>
  <si>
    <t>{13ad1c8c-f190-40e3-8769-54bc3592fbf4}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</si>
  <si>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</si>
  <si>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</si>
  <si>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</si>
  <si>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</si>
  <si>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</si>
  <si>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</si>
  <si>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</si>
  <si>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</si>
  <si>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</si>
  <si>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20-05-21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</si>
  <si>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</si>
  <si>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</si>
  <si>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KSO:</t>
  </si>
  <si>
    <t>CC-CZ:</t>
  </si>
  <si>
    <t>Místo:</t>
  </si>
  <si>
    <t>Olomouc</t>
  </si>
  <si>
    <t>Datum:</t>
  </si>
  <si>
    <t>18. 5. 2021</t>
  </si>
  <si>
    <t>Zadavatel:</t>
  </si>
  <si>
    <t>IČ:</t>
  </si>
  <si>
    <t>FN Olomouc - I.P.Pavlova 185/6. 779 00 Olomouc</t>
  </si>
  <si>
    <t>DIČ:</t>
  </si>
  <si>
    <t>Uchazeč:</t>
  </si>
  <si>
    <t>Vyplň údaj</t>
  </si>
  <si>
    <t>Projektant:</t>
  </si>
  <si>
    <t>Ing. Bořivoj Klečka</t>
  </si>
  <si>
    <t>True</t>
  </si>
  <si>
    <t>Zpracovatel:</t>
  </si>
  <si>
    <t>Zdeněk Ambrož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</si>
  <si>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</si>
  <si>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</si>
  <si>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</si>
  <si>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</si>
  <si>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</si>
  <si>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</si>
  <si>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</si>
  <si>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</si>
  <si>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</si>
  <si>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</si>
  <si>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</si>
  <si>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</si>
  <si>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</si>
  <si>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</si>
  <si>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</si>
  <si>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</si>
  <si>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</si>
  <si>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</si>
  <si>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</si>
  <si>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</si>
  <si>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</si>
  <si>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</si>
  <si>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</si>
  <si>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</si>
  <si>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</si>
  <si>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</si>
  <si>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</si>
  <si>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</si>
  <si>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</si>
  <si>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</si>
  <si>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</si>
  <si>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</si>
  <si>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</si>
  <si>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</si>
  <si>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</si>
  <si>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</si>
  <si>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</si>
  <si>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</si>
  <si>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</si>
  <si>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</si>
  <si>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</si>
  <si>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</si>
  <si>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</si>
  <si>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</si>
  <si>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</si>
  <si>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</si>
  <si>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</si>
  <si>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01 - VRATA KE KUČOCH</t>
  </si>
  <si>
    <t>STA</t>
  </si>
  <si>
    <t>1</t>
  </si>
  <si>
    <t>{77607a25-eaec-4b86-9981-2382508f7bce}</t>
  </si>
  <si>
    <t>2</t>
  </si>
  <si>
    <t>02</t>
  </si>
  <si>
    <t>SO 02 - OPLOCENÍ U PEVNŮSTKY</t>
  </si>
  <si>
    <t>{6f8cf69f-f7ee-4486-9356-289adbc98401}</t>
  </si>
  <si>
    <t>KRYCÍ LIST SOUPISU PRACÍ</t>
  </si>
  <si>
    <t>Objekt:</t>
  </si>
  <si>
    <t>01 - SO 01 - VRATA KE KUČOCH</t>
  </si>
  <si>
    <t>Náklady z rozpočtu</t>
  </si>
  <si>
    <t>Ostatní náklady</t>
  </si>
  <si>
    <t>REKAPITULACE ČLENĚNÍ SOUPISU PRACÍ</t>
  </si>
  <si>
    <t>Kód dílu - Popis</t>
  </si>
  <si>
    <t>Cena celkem [CZK]</t>
  </si>
  <si>
    <t>1) 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</si>
  <si>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</si>
  <si>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</si>
  <si>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</si>
  <si>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</si>
  <si>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</si>
  <si>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9 - Ostatní konstrukce a práce, bourání</t>
  </si>
  <si>
    <t xml:space="preserve">      91 - Doplňující konstrukce a práce pozemních komunikací</t>
  </si>
  <si>
    <t xml:space="preserve">      96 - Bourání konstrukcí</t>
  </si>
  <si>
    <t xml:space="preserve">    997 - Přesun sutě</t>
  </si>
  <si>
    <t xml:space="preserve">    998 - Přesun hmot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</si>
  <si>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</si>
  <si>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</si>
  <si>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</si>
  <si>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</si>
  <si>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</si>
  <si>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</si>
  <si>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</si>
  <si>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</si>
  <si>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</si>
  <si>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Celkové náklady za stavbu 1) + 2)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</si>
  <si>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</si>
  <si>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</si>
  <si>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</si>
  <si>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</si>
  <si>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</si>
  <si>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</si>
  <si>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</si>
  <si>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</si>
  <si>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</si>
  <si>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</si>
  <si>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</si>
  <si>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</si>
  <si>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</si>
  <si>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</si>
  <si>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</si>
  <si>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</si>
  <si>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</si>
  <si>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</si>
  <si>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113202111</t>
  </si>
  <si>
    <t>Vytrhání obrub  s vybouráním lože, s přemístěním hmot na skládku na vzdálenost do 3 m nebo s naložením na dopravní prostředek z krajníků nebo obrubníků stojatých</t>
  </si>
  <si>
    <t>m</t>
  </si>
  <si>
    <t>CS ÚRS 2021 01</t>
  </si>
  <si>
    <t>4</t>
  </si>
  <si>
    <t>1541634124</t>
  </si>
  <si>
    <t>VV</t>
  </si>
  <si>
    <t>"cca"  2,00*2</t>
  </si>
  <si>
    <t>131212531</t>
  </si>
  <si>
    <t>Hloubení jamek ručně objemu do 0,5 m3 s odhozením výkopku do 3 m nebo naložením na dopravní prostředek v hornině třídy těžitelnosti I skupiny 3 soudržných</t>
  </si>
  <si>
    <t>m3</t>
  </si>
  <si>
    <t>212754383</t>
  </si>
  <si>
    <t>"výkop pro patky"</t>
  </si>
  <si>
    <t>1,20*1,20*0,80*2</t>
  </si>
  <si>
    <t>-1,20*0,60*0,80*2</t>
  </si>
  <si>
    <t>Součet</t>
  </si>
  <si>
    <t>3</t>
  </si>
  <si>
    <t>139911122</t>
  </si>
  <si>
    <t>Bourání konstrukcí v hloubených vykopávkách ručně s přemístěním suti na hromady na vzdálenost do 20 m nebo s naložením na dopravní prostředek z betonu prostého prokládaného kamenem</t>
  </si>
  <si>
    <t>-372524970</t>
  </si>
  <si>
    <t>1,20*0,60*0,80*2</t>
  </si>
  <si>
    <t>162251101</t>
  </si>
  <si>
    <t>Vodorovné přemístění výkopku nebo sypaniny po suchu na obvyklém dopravním prostředku, bez naložení výkopku, avšak se složením bez rozhrnutí z horniny třídy těžitelnosti I skupiny 1 až 3 na vzdálenost do 20 m</t>
  </si>
  <si>
    <t>-1903814812</t>
  </si>
  <si>
    <t>5</t>
  </si>
  <si>
    <t>171211101</t>
  </si>
  <si>
    <t>Uložení sypanin do násypů ručně s rozprostřením sypaniny ve vrstvách a s hrubým urovnáním nezhutněných jakékoliv třídy těžitelnosti</t>
  </si>
  <si>
    <t>1618692789</t>
  </si>
  <si>
    <t>Zakládání</t>
  </si>
  <si>
    <t>6</t>
  </si>
  <si>
    <t>275313811</t>
  </si>
  <si>
    <t>Základy z betonu prostého patky a bloky z betonu kamenem neprokládaného tř. C 25/30</t>
  </si>
  <si>
    <t>-1806305877</t>
  </si>
  <si>
    <t>1,20*1,25*0,80*2</t>
  </si>
  <si>
    <t>2,40*0,2</t>
  </si>
  <si>
    <t>7</t>
  </si>
  <si>
    <t>275351121</t>
  </si>
  <si>
    <t>Bednění základů patek zřízení</t>
  </si>
  <si>
    <t>m2</t>
  </si>
  <si>
    <t>1298173567</t>
  </si>
  <si>
    <t>"horní část základových patek"</t>
  </si>
  <si>
    <t>1,20*4*0,20*2</t>
  </si>
  <si>
    <t>8</t>
  </si>
  <si>
    <t>275351122</t>
  </si>
  <si>
    <t>Bednění základů patek odstranění</t>
  </si>
  <si>
    <t>-387902256</t>
  </si>
  <si>
    <t>Svislé a kompletní konstrukce</t>
  </si>
  <si>
    <t>9</t>
  </si>
  <si>
    <t>348101140</t>
  </si>
  <si>
    <t>Osazení vrat nebo vrátek k oplocení na sloupky zděné nebo betonové, plochy jednotlivě přes 6 do 8 m2</t>
  </si>
  <si>
    <t>kus</t>
  </si>
  <si>
    <t>-1897743685</t>
  </si>
  <si>
    <t>"vrata ke KUČOCH"</t>
  </si>
  <si>
    <t>10</t>
  </si>
  <si>
    <t>M</t>
  </si>
  <si>
    <t>55342348R</t>
  </si>
  <si>
    <t>brána plotová dvoukřídlá 4000x2030mm</t>
  </si>
  <si>
    <t>739618570</t>
  </si>
  <si>
    <t xml:space="preserve">"sloupky - tr. svařovaná pr. 219.1/5"  </t>
  </si>
  <si>
    <t xml:space="preserve">"nosný rám - tr. svařovaná obdélníková  60x40x3mm"  </t>
  </si>
  <si>
    <t xml:space="preserve">"výplň tr. svařovaná čtvercová 20x3mm"  </t>
  </si>
  <si>
    <t>"tyč kruhová svařovaná pr. 42.4/4"</t>
  </si>
  <si>
    <t>"tyč plochá válcovaná za tepla 50/3mm"</t>
  </si>
  <si>
    <t>"plech 5mm"</t>
  </si>
  <si>
    <t>"tyč pr. 35mm"</t>
  </si>
  <si>
    <t>"plech 0,8mm s prolisem"</t>
  </si>
  <si>
    <t>"zámek, hák + boční zarážky"</t>
  </si>
  <si>
    <t>"povrchová úprava konstrukce brány a sloupků žárové pozinkování, alt. komaxit"</t>
  </si>
  <si>
    <t>11</t>
  </si>
  <si>
    <t>34821310R</t>
  </si>
  <si>
    <t>Zdění plotových zdí a podezdívek z lomového kamene na maltu z nepravidelných kamenů objemu 1 kusu kamene do 0,02 m3, šířka spáry přes 10 do 20 mm</t>
  </si>
  <si>
    <t>-1666126948</t>
  </si>
  <si>
    <t>"vyzdění nových pilířů s návazností na plotovou podezdívku z lomového kamene"</t>
  </si>
  <si>
    <t>"bude použit původní kámen z rozebraných stávajících pilířů"</t>
  </si>
  <si>
    <t>"vnitřní objem kolem zazděného ocelového pilíře bude vybetonován"</t>
  </si>
  <si>
    <t>"kamenné zdivo bude vyspárováno"</t>
  </si>
  <si>
    <t>"-----"</t>
  </si>
  <si>
    <t>0,70*0,50*2,20*2</t>
  </si>
  <si>
    <t>0,50*0,50*0,55*2</t>
  </si>
  <si>
    <t>Ostatní konstrukce a práce, bourání</t>
  </si>
  <si>
    <t>91</t>
  </si>
  <si>
    <t>Doplňující konstrukce a práce pozemních komunikací</t>
  </si>
  <si>
    <t>12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</si>
  <si>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</si>
  <si>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</si>
  <si>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1535562550</t>
  </si>
  <si>
    <t>"budou použity stávající demontované obrubníky"</t>
  </si>
  <si>
    <t>96</t>
  </si>
  <si>
    <t>Bourání konstrukcí</t>
  </si>
  <si>
    <t>13</t>
  </si>
  <si>
    <t>966073812</t>
  </si>
  <si>
    <t>Rozebrání vrat a vrátek k oplocení plochy jednotlivě přes 6 do 10 m2</t>
  </si>
  <si>
    <t>726207825</t>
  </si>
  <si>
    <t>14</t>
  </si>
  <si>
    <t>985221011</t>
  </si>
  <si>
    <t>Postupné rozebírání zdiva pro další použití kamenného, objemu do 1 m3</t>
  </si>
  <si>
    <t>-1007388378</t>
  </si>
  <si>
    <t>"stávající kamenné sloupky vrat"</t>
  </si>
  <si>
    <t>0,70*0,50*2,20</t>
  </si>
  <si>
    <t>0,60*0,50*2,20</t>
  </si>
  <si>
    <t>97502000R</t>
  </si>
  <si>
    <t>Podchycení stávajícího oplocení v průběhu realizace zděných sloupků vrat</t>
  </si>
  <si>
    <t>-1838523514</t>
  </si>
  <si>
    <t>997</t>
  </si>
  <si>
    <t>Přesun sutě</t>
  </si>
  <si>
    <t>16</t>
  </si>
  <si>
    <t>997013151</t>
  </si>
  <si>
    <t>Vnitrostaveništní doprava suti a vybouraných hmot  vodorovně do 50 m svisle s omezením mechanizace pro budovy a haly výšky do 6 m</t>
  </si>
  <si>
    <t>t</t>
  </si>
  <si>
    <t>-1976507282</t>
  </si>
  <si>
    <t>17</t>
  </si>
  <si>
    <t>997013501</t>
  </si>
  <si>
    <t>Odvoz suti a vybouraných hmot na skládku nebo meziskládku  se složením, na vzdálenost do 1 km</t>
  </si>
  <si>
    <t>-353625833</t>
  </si>
  <si>
    <t>18</t>
  </si>
  <si>
    <t>997013509</t>
  </si>
  <si>
    <t>Odvoz suti a vybouraných hmot na skládku nebo meziskládku  se složením, na vzdálenost Příplatek k ceně za každý další i započatý 1 km přes 1 km (cca15km)</t>
  </si>
  <si>
    <t>-746901315</t>
  </si>
  <si>
    <t>2,589*14 'Přepočtené koeficientem množství</t>
  </si>
  <si>
    <t>19</t>
  </si>
  <si>
    <t>997013601</t>
  </si>
  <si>
    <t>Poplatek za uložení stavebního odpadu na skládce (skládkovné) z prostého betonu zatříděného do Katalogu odpadů pod kódem 17 01 01</t>
  </si>
  <si>
    <t>1671996960</t>
  </si>
  <si>
    <t>998</t>
  </si>
  <si>
    <t>Přesun hmot</t>
  </si>
  <si>
    <t>20</t>
  </si>
  <si>
    <t>998232110</t>
  </si>
  <si>
    <t>Přesun hmot pro oplocení  se svislou nosnou konstrukcí zděnou z cihel, tvárnic, bloků, popř. kovovou nebo dřevěnou vodorovná dopravní vzdálenost do 50 m, pro oplocení výšky do 3 m</t>
  </si>
  <si>
    <t>1972087735</t>
  </si>
  <si>
    <t>02 - SO 02 - OPLOCENÍ U PEVNŮSTKY</t>
  </si>
  <si>
    <t xml:space="preserve">      98 - Demolice a sanace</t>
  </si>
  <si>
    <t>PSV - Práce a dodávky PSV</t>
  </si>
  <si>
    <t xml:space="preserve">    742 - Elektroinstalace - slaboproud</t>
  </si>
  <si>
    <t>1118602908</t>
  </si>
  <si>
    <t>0,60*0,60*0,60*10</t>
  </si>
  <si>
    <t>0,55*2</t>
  </si>
  <si>
    <t>-841806358</t>
  </si>
  <si>
    <t>"vybourání 5 ks patek"</t>
  </si>
  <si>
    <t>"cca m3"  1,50</t>
  </si>
  <si>
    <t>1981832174</t>
  </si>
  <si>
    <t>1685289750</t>
  </si>
  <si>
    <t>-833379147</t>
  </si>
  <si>
    <t>"ZP"  0,60*0,60*0,80*10</t>
  </si>
  <si>
    <t>"ZPb"  0,55*2</t>
  </si>
  <si>
    <t>3,98*0,2</t>
  </si>
  <si>
    <t>1909605380</t>
  </si>
  <si>
    <t>"ZP"  0,60*4*0,20*10</t>
  </si>
  <si>
    <t>"ZPb"  0,90*4*0,20*2</t>
  </si>
  <si>
    <t>-931351290</t>
  </si>
  <si>
    <t>338171121</t>
  </si>
  <si>
    <t>Montáž sloupků a vzpěr plotových ocelových trubkových nebo profilovaných výšky do 2,60 m se zalitím cementovou maltou do vynechaných otvorů</t>
  </si>
  <si>
    <t>-994143211</t>
  </si>
  <si>
    <t>"ozn. S1"  9</t>
  </si>
  <si>
    <t>"ozn. Vz"  8</t>
  </si>
  <si>
    <t>"sloupky brány (dodávka ve specifikaci brány)"  2</t>
  </si>
  <si>
    <t>"sloupky branky (dodávka ve specifikaci branky)"  2</t>
  </si>
  <si>
    <t>55342256</t>
  </si>
  <si>
    <t>sloupek plotový průběžný Pz a komaxitový 2750/38x1,5mm</t>
  </si>
  <si>
    <t>881854014</t>
  </si>
  <si>
    <t>55342275</t>
  </si>
  <si>
    <t>vzpěra plotová 38x1,5mm včetně krytky s uchem 3000mm</t>
  </si>
  <si>
    <t>-1927229205</t>
  </si>
  <si>
    <t>348401130</t>
  </si>
  <si>
    <t>Montáž oplocení z pletiva strojového s napínacími dráty přes 1,6 do 2,0 m</t>
  </si>
  <si>
    <t>-1982920471</t>
  </si>
  <si>
    <t xml:space="preserve">"ozn. P"  </t>
  </si>
  <si>
    <t>35,00*1,2</t>
  </si>
  <si>
    <t>31327504</t>
  </si>
  <si>
    <t>pletivo drátěné plastifikované se čtvercovými oky 50/2,2mm v 2000mm</t>
  </si>
  <si>
    <t>401087383</t>
  </si>
  <si>
    <t>348101250</t>
  </si>
  <si>
    <t>Osazení vrat nebo vrátek k oplocení na sloupky ocelové, plochy jednotlivě přes 8 do 10 m2</t>
  </si>
  <si>
    <t>1496383179</t>
  </si>
  <si>
    <t>"ozn. B1"</t>
  </si>
  <si>
    <t>2104172292</t>
  </si>
  <si>
    <t xml:space="preserve">"sloupky - tr. svařovaná hladká pr. 108/5"  </t>
  </si>
  <si>
    <t xml:space="preserve">"nosný rám - tr. svařovaná hladká pr. 60,3/3,6"  </t>
  </si>
  <si>
    <t xml:space="preserve">"výztuhy - tr. svařovaná hladká pr. 48,3/3,2"  </t>
  </si>
  <si>
    <t>"tyč kruhová hladká pr. 14mm"</t>
  </si>
  <si>
    <t>"víčka, panty, zámek, hák, boční zarážky"</t>
  </si>
  <si>
    <t>"boční tyč pro napojení stáv. nového oplocení"</t>
  </si>
  <si>
    <t>"výplň plotové pletivo"</t>
  </si>
  <si>
    <t>348101210</t>
  </si>
  <si>
    <t>Osazení vrat nebo vrátek k oplocení na sloupky ocelové, plochy jednotlivě do 2 m2</t>
  </si>
  <si>
    <t>-692019062</t>
  </si>
  <si>
    <t>"ozn. B2"</t>
  </si>
  <si>
    <t>55342335R</t>
  </si>
  <si>
    <t>branka plotová jednokřídlá 1000x2030mm</t>
  </si>
  <si>
    <t>599362469</t>
  </si>
  <si>
    <t xml:space="preserve">"rám branky - tr. svařovaná hladká pr. 48,3/3,2"  </t>
  </si>
  <si>
    <t>"víčka, panty, zámek, boční zarážka"</t>
  </si>
  <si>
    <t>"výplň plotové pletivo poplastované</t>
  </si>
  <si>
    <t>348401350</t>
  </si>
  <si>
    <t>Montáž oplocení z pletiva rozvinutí, uchycení a napnutí drátu napínacího</t>
  </si>
  <si>
    <t>-1693064069</t>
  </si>
  <si>
    <t>42,00*3</t>
  </si>
  <si>
    <t>15615300</t>
  </si>
  <si>
    <t>drát kruhový Pz napínací  D 2,80mm</t>
  </si>
  <si>
    <t>1515527284</t>
  </si>
  <si>
    <t>966071822</t>
  </si>
  <si>
    <t>Rozebrání oplocení z pletiva drátěného se čtvercovými oky, výšky přes 1,6 do 2,0 m</t>
  </si>
  <si>
    <t>-1621325606</t>
  </si>
  <si>
    <t>966073810</t>
  </si>
  <si>
    <t>Rozebrání vrat a vrátek k oplocení plochy jednotlivě do 2 m2</t>
  </si>
  <si>
    <t>-918808935</t>
  </si>
  <si>
    <t>-772129838</t>
  </si>
  <si>
    <t>22</t>
  </si>
  <si>
    <t>966071721</t>
  </si>
  <si>
    <t>Bourání plotových sloupků a vzpěr ocelových trubkových nebo profilovaných výšky do 2,50 m odřezáním</t>
  </si>
  <si>
    <t>-2024053375</t>
  </si>
  <si>
    <t>98</t>
  </si>
  <si>
    <t>Demolice a sanace</t>
  </si>
  <si>
    <t>23</t>
  </si>
  <si>
    <t>985221101</t>
  </si>
  <si>
    <t>Doplnění zdiva ručně do aktivované malty cihlami</t>
  </si>
  <si>
    <t>1800759444</t>
  </si>
  <si>
    <t>"vyspravení cihelné zídky - hradby"</t>
  </si>
  <si>
    <t>2,00*0,65*0,30</t>
  </si>
  <si>
    <t>24</t>
  </si>
  <si>
    <t>CVM.0016176.URS</t>
  </si>
  <si>
    <t>cihla pálená plná CP 29x14x6,5cm P15</t>
  </si>
  <si>
    <t>tis kus</t>
  </si>
  <si>
    <t>513711045</t>
  </si>
  <si>
    <t>0,39*305/1000</t>
  </si>
  <si>
    <t>25</t>
  </si>
  <si>
    <t>1076354180</t>
  </si>
  <si>
    <t>26</t>
  </si>
  <si>
    <t>-237443626</t>
  </si>
  <si>
    <t>27</t>
  </si>
  <si>
    <t>1794161223</t>
  </si>
  <si>
    <t>3,692*14 'Přepočtené koeficientem množství</t>
  </si>
  <si>
    <t>28</t>
  </si>
  <si>
    <t>-1014336673</t>
  </si>
  <si>
    <t>29</t>
  </si>
  <si>
    <t>1754298214</t>
  </si>
  <si>
    <t>PSV</t>
  </si>
  <si>
    <t>Práce a dodávky PSV</t>
  </si>
  <si>
    <t>742</t>
  </si>
  <si>
    <t>Elektroinstalace - slaboproud</t>
  </si>
  <si>
    <t>30</t>
  </si>
  <si>
    <t>74299000R</t>
  </si>
  <si>
    <t>Demontáž a zpětná montáž stávajícího funkčního vrátného u branky</t>
  </si>
  <si>
    <t>1918585839</t>
  </si>
  <si>
    <t>REKONSTRUKCE 2 BRAN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</si>
</sst>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5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3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2" fillId="0" borderId="0" xfId="0" applyNumberFormat="1" applyFont="1" applyAlignment="1">
      <alignment vertical="center"/>
    </xf>
    <xf numFmtId="0" fontId="23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" fontId="7" fillId="3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24" fillId="5" borderId="0" xfId="0" applyFont="1" applyFill="1" applyAlignment="1">
      <alignment horizontal="left" vertical="center"/>
    </xf>
    <xf numFmtId="4" fontId="24" fillId="5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98"/>
  <sheetViews>
    <sheetView showGridLines="0" tabSelected="1" workbookViewId="0">
      <selection activeCell="BE41" sqref="BE41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>
      <c r="AR2" s="206" t="s">
        <v>5</v>
      </c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s="1" customFormat="1" ht="12" customHeight="1">
      <c r="B5" s="20"/>
      <c r="D5" s="24" t="s">
        <v>13</v>
      </c>
      <c r="K5" s="237" t="s">
        <v>14</v>
      </c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R5" s="20"/>
      <c r="BE5" s="234" t="s">
        <v>15</v>
      </c>
      <c r="BS5" s="17" t="s">
        <v>6</v>
      </c>
    </row>
    <row r="6" spans="1:74" s="1" customFormat="1" ht="36.950000000000003" customHeight="1">
      <c r="B6" s="20"/>
      <c r="D6" s="26" t="s">
        <v>16</v>
      </c>
      <c r="K6" s="238" t="s">
        <v>379</v>
      </c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R6" s="20"/>
      <c r="BE6" s="235"/>
      <c r="BS6" s="17" t="s">
        <v>6</v>
      </c>
    </row>
    <row r="7" spans="1:74" s="1" customFormat="1" ht="12" customHeight="1">
      <c r="B7" s="20"/>
      <c r="D7" s="27" t="s">
        <v>17</v>
      </c>
      <c r="K7" s="25" t="s">
        <v>1</v>
      </c>
      <c r="AK7" s="27" t="s">
        <v>18</v>
      </c>
      <c r="AN7" s="25" t="s">
        <v>1</v>
      </c>
      <c r="AR7" s="20"/>
      <c r="BE7" s="235"/>
      <c r="BS7" s="17" t="s">
        <v>6</v>
      </c>
    </row>
    <row r="8" spans="1:74" s="1" customFormat="1" ht="12" customHeight="1">
      <c r="B8" s="20"/>
      <c r="D8" s="27" t="s">
        <v>19</v>
      </c>
      <c r="K8" s="25" t="s">
        <v>20</v>
      </c>
      <c r="AK8" s="27" t="s">
        <v>21</v>
      </c>
      <c r="AN8" s="28" t="s">
        <v>22</v>
      </c>
      <c r="AR8" s="20"/>
      <c r="BE8" s="235"/>
      <c r="BS8" s="17" t="s">
        <v>6</v>
      </c>
    </row>
    <row r="9" spans="1:74" s="1" customFormat="1" ht="14.45" customHeight="1">
      <c r="B9" s="20"/>
      <c r="AR9" s="20"/>
      <c r="BE9" s="235"/>
      <c r="BS9" s="17" t="s">
        <v>6</v>
      </c>
    </row>
    <row r="10" spans="1:74" s="1" customFormat="1" ht="12" customHeight="1">
      <c r="B10" s="20"/>
      <c r="D10" s="27" t="s">
        <v>23</v>
      </c>
      <c r="AK10" s="27" t="s">
        <v>24</v>
      </c>
      <c r="AN10" s="25" t="s">
        <v>1</v>
      </c>
      <c r="AR10" s="20"/>
      <c r="BE10" s="235"/>
      <c r="BS10" s="17" t="s">
        <v>6</v>
      </c>
    </row>
    <row r="11" spans="1:74" s="1" customFormat="1" ht="18.399999999999999" customHeight="1">
      <c r="B11" s="20"/>
      <c r="E11" s="25" t="s">
        <v>25</v>
      </c>
      <c r="AK11" s="27" t="s">
        <v>26</v>
      </c>
      <c r="AN11" s="25" t="s">
        <v>1</v>
      </c>
      <c r="AR11" s="20"/>
      <c r="BE11" s="235"/>
      <c r="BS11" s="17" t="s">
        <v>6</v>
      </c>
    </row>
    <row r="12" spans="1:74" s="1" customFormat="1" ht="6.95" customHeight="1">
      <c r="B12" s="20"/>
      <c r="AR12" s="20"/>
      <c r="BE12" s="235"/>
      <c r="BS12" s="17" t="s">
        <v>6</v>
      </c>
    </row>
    <row r="13" spans="1:74" s="1" customFormat="1" ht="12" customHeight="1">
      <c r="B13" s="20"/>
      <c r="D13" s="27" t="s">
        <v>27</v>
      </c>
      <c r="AK13" s="27" t="s">
        <v>24</v>
      </c>
      <c r="AN13" s="29" t="s">
        <v>28</v>
      </c>
      <c r="AR13" s="20"/>
      <c r="BE13" s="235"/>
      <c r="BS13" s="17" t="s">
        <v>6</v>
      </c>
    </row>
    <row r="14" spans="1:74" ht="12.75">
      <c r="B14" s="20"/>
      <c r="E14" s="239" t="s">
        <v>28</v>
      </c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7" t="s">
        <v>26</v>
      </c>
      <c r="AN14" s="29" t="s">
        <v>28</v>
      </c>
      <c r="AR14" s="20"/>
      <c r="BE14" s="235"/>
      <c r="BS14" s="17" t="s">
        <v>6</v>
      </c>
    </row>
    <row r="15" spans="1:74" s="1" customFormat="1" ht="6.95" customHeight="1">
      <c r="B15" s="20"/>
      <c r="AR15" s="20"/>
      <c r="BE15" s="235"/>
      <c r="BS15" s="17" t="s">
        <v>3</v>
      </c>
    </row>
    <row r="16" spans="1:74" s="1" customFormat="1" ht="12" customHeight="1">
      <c r="B16" s="20"/>
      <c r="D16" s="27" t="s">
        <v>29</v>
      </c>
      <c r="AK16" s="27" t="s">
        <v>24</v>
      </c>
      <c r="AN16" s="25" t="s">
        <v>1</v>
      </c>
      <c r="AR16" s="20"/>
      <c r="BE16" s="235"/>
      <c r="BS16" s="17" t="s">
        <v>3</v>
      </c>
    </row>
    <row r="17" spans="1:71" s="1" customFormat="1" ht="18.399999999999999" customHeight="1">
      <c r="B17" s="20"/>
      <c r="E17" s="25" t="s">
        <v>30</v>
      </c>
      <c r="AK17" s="27" t="s">
        <v>26</v>
      </c>
      <c r="AN17" s="25" t="s">
        <v>1</v>
      </c>
      <c r="AR17" s="20"/>
      <c r="BE17" s="235"/>
      <c r="BS17" s="17" t="s">
        <v>31</v>
      </c>
    </row>
    <row r="18" spans="1:71" s="1" customFormat="1" ht="6.95" customHeight="1">
      <c r="B18" s="20"/>
      <c r="AR18" s="20"/>
      <c r="BE18" s="235"/>
      <c r="BS18" s="17" t="s">
        <v>6</v>
      </c>
    </row>
    <row r="19" spans="1:71" s="1" customFormat="1" ht="12" customHeight="1">
      <c r="B19" s="20"/>
      <c r="D19" s="27" t="s">
        <v>32</v>
      </c>
      <c r="AK19" s="27" t="s">
        <v>24</v>
      </c>
      <c r="AN19" s="25" t="s">
        <v>1</v>
      </c>
      <c r="AR19" s="20"/>
      <c r="BE19" s="235"/>
      <c r="BS19" s="17" t="s">
        <v>6</v>
      </c>
    </row>
    <row r="20" spans="1:71" s="1" customFormat="1" ht="18.399999999999999" customHeight="1">
      <c r="B20" s="20"/>
      <c r="E20" s="25" t="s">
        <v>33</v>
      </c>
      <c r="AK20" s="27" t="s">
        <v>26</v>
      </c>
      <c r="AN20" s="25" t="s">
        <v>1</v>
      </c>
      <c r="AR20" s="20"/>
      <c r="BE20" s="235"/>
      <c r="BS20" s="17" t="s">
        <v>3</v>
      </c>
    </row>
    <row r="21" spans="1:71" s="1" customFormat="1" ht="6.95" customHeight="1">
      <c r="B21" s="20"/>
      <c r="AR21" s="20"/>
      <c r="BE21" s="235"/>
    </row>
    <row r="22" spans="1:71" s="1" customFormat="1" ht="12" customHeight="1">
      <c r="B22" s="20"/>
      <c r="D22" s="27" t="s">
        <v>34</v>
      </c>
      <c r="AR22" s="20"/>
      <c r="BE22" s="235"/>
    </row>
    <row r="23" spans="1:71" s="1" customFormat="1" ht="16.5" customHeight="1">
      <c r="B23" s="20"/>
      <c r="E23" s="241" t="s">
        <v>1</v>
      </c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R23" s="20"/>
      <c r="BE23" s="235"/>
    </row>
    <row r="24" spans="1:71" s="1" customFormat="1" ht="6.95" customHeight="1">
      <c r="B24" s="20"/>
      <c r="AR24" s="20"/>
      <c r="BE24" s="235"/>
    </row>
    <row r="25" spans="1:71" s="1" customFormat="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35"/>
    </row>
    <row r="26" spans="1:71" s="2" customFormat="1" ht="25.9" customHeight="1">
      <c r="A26" s="32"/>
      <c r="B26" s="33"/>
      <c r="C26" s="32"/>
      <c r="D26" s="34" t="s">
        <v>35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42">
        <f>ROUND(AG94,2)</f>
        <v>0</v>
      </c>
      <c r="AL26" s="243"/>
      <c r="AM26" s="243"/>
      <c r="AN26" s="243"/>
      <c r="AO26" s="243"/>
      <c r="AP26" s="32"/>
      <c r="AQ26" s="32"/>
      <c r="AR26" s="33"/>
      <c r="BE26" s="235"/>
    </row>
    <row r="27" spans="1:71" s="2" customFormat="1" ht="6.95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3"/>
      <c r="BE27" s="235"/>
    </row>
    <row r="28" spans="1:71" s="2" customFormat="1" ht="12.75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244" t="s">
        <v>36</v>
      </c>
      <c r="M28" s="244"/>
      <c r="N28" s="244"/>
      <c r="O28" s="244"/>
      <c r="P28" s="244"/>
      <c r="Q28" s="32"/>
      <c r="R28" s="32"/>
      <c r="S28" s="32"/>
      <c r="T28" s="32"/>
      <c r="U28" s="32"/>
      <c r="V28" s="32"/>
      <c r="W28" s="244" t="s">
        <v>37</v>
      </c>
      <c r="X28" s="244"/>
      <c r="Y28" s="244"/>
      <c r="Z28" s="244"/>
      <c r="AA28" s="244"/>
      <c r="AB28" s="244"/>
      <c r="AC28" s="244"/>
      <c r="AD28" s="244"/>
      <c r="AE28" s="244"/>
      <c r="AF28" s="32"/>
      <c r="AG28" s="32"/>
      <c r="AH28" s="32"/>
      <c r="AI28" s="32"/>
      <c r="AJ28" s="32"/>
      <c r="AK28" s="244" t="s">
        <v>38</v>
      </c>
      <c r="AL28" s="244"/>
      <c r="AM28" s="244"/>
      <c r="AN28" s="244"/>
      <c r="AO28" s="244"/>
      <c r="AP28" s="32"/>
      <c r="AQ28" s="32"/>
      <c r="AR28" s="33"/>
      <c r="BE28" s="235"/>
    </row>
    <row r="29" spans="1:71" s="3" customFormat="1" ht="14.45" customHeight="1">
      <c r="B29" s="37"/>
      <c r="D29" s="27" t="s">
        <v>39</v>
      </c>
      <c r="F29" s="27" t="s">
        <v>40</v>
      </c>
      <c r="L29" s="229">
        <v>0.21</v>
      </c>
      <c r="M29" s="228"/>
      <c r="N29" s="228"/>
      <c r="O29" s="228"/>
      <c r="P29" s="228"/>
      <c r="W29" s="227">
        <f>ROUND(AZ94, 2)</f>
        <v>0</v>
      </c>
      <c r="X29" s="228"/>
      <c r="Y29" s="228"/>
      <c r="Z29" s="228"/>
      <c r="AA29" s="228"/>
      <c r="AB29" s="228"/>
      <c r="AC29" s="228"/>
      <c r="AD29" s="228"/>
      <c r="AE29" s="228"/>
      <c r="AK29" s="227">
        <f>ROUND(AV94, 2)</f>
        <v>0</v>
      </c>
      <c r="AL29" s="228"/>
      <c r="AM29" s="228"/>
      <c r="AN29" s="228"/>
      <c r="AO29" s="228"/>
      <c r="AR29" s="37"/>
      <c r="BE29" s="236"/>
    </row>
    <row r="30" spans="1:71" s="3" customFormat="1" ht="14.45" customHeight="1">
      <c r="B30" s="37"/>
      <c r="F30" s="27" t="s">
        <v>41</v>
      </c>
      <c r="L30" s="229">
        <v>0.15</v>
      </c>
      <c r="M30" s="228"/>
      <c r="N30" s="228"/>
      <c r="O30" s="228"/>
      <c r="P30" s="228"/>
      <c r="W30" s="227">
        <f>ROUND(BA94, 2)</f>
        <v>0</v>
      </c>
      <c r="X30" s="228"/>
      <c r="Y30" s="228"/>
      <c r="Z30" s="228"/>
      <c r="AA30" s="228"/>
      <c r="AB30" s="228"/>
      <c r="AC30" s="228"/>
      <c r="AD30" s="228"/>
      <c r="AE30" s="228"/>
      <c r="AK30" s="227">
        <f>ROUND(AW94, 2)</f>
        <v>0</v>
      </c>
      <c r="AL30" s="228"/>
      <c r="AM30" s="228"/>
      <c r="AN30" s="228"/>
      <c r="AO30" s="228"/>
      <c r="AR30" s="37"/>
      <c r="BE30" s="236"/>
    </row>
    <row r="31" spans="1:71" s="3" customFormat="1" ht="14.45" hidden="1" customHeight="1">
      <c r="B31" s="37"/>
      <c r="F31" s="27" t="s">
        <v>42</v>
      </c>
      <c r="L31" s="229">
        <v>0.21</v>
      </c>
      <c r="M31" s="228"/>
      <c r="N31" s="228"/>
      <c r="O31" s="228"/>
      <c r="P31" s="228"/>
      <c r="W31" s="227">
        <f>ROUND(BB94, 2)</f>
        <v>0</v>
      </c>
      <c r="X31" s="228"/>
      <c r="Y31" s="228"/>
      <c r="Z31" s="228"/>
      <c r="AA31" s="228"/>
      <c r="AB31" s="228"/>
      <c r="AC31" s="228"/>
      <c r="AD31" s="228"/>
      <c r="AE31" s="228"/>
      <c r="AK31" s="227">
        <v>0</v>
      </c>
      <c r="AL31" s="228"/>
      <c r="AM31" s="228"/>
      <c r="AN31" s="228"/>
      <c r="AO31" s="228"/>
      <c r="AR31" s="37"/>
      <c r="BE31" s="236"/>
    </row>
    <row r="32" spans="1:71" s="3" customFormat="1" ht="14.45" hidden="1" customHeight="1">
      <c r="B32" s="37"/>
      <c r="F32" s="27" t="s">
        <v>43</v>
      </c>
      <c r="L32" s="229">
        <v>0.15</v>
      </c>
      <c r="M32" s="228"/>
      <c r="N32" s="228"/>
      <c r="O32" s="228"/>
      <c r="P32" s="228"/>
      <c r="W32" s="227">
        <f>ROUND(BC94, 2)</f>
        <v>0</v>
      </c>
      <c r="X32" s="228"/>
      <c r="Y32" s="228"/>
      <c r="Z32" s="228"/>
      <c r="AA32" s="228"/>
      <c r="AB32" s="228"/>
      <c r="AC32" s="228"/>
      <c r="AD32" s="228"/>
      <c r="AE32" s="228"/>
      <c r="AK32" s="227">
        <v>0</v>
      </c>
      <c r="AL32" s="228"/>
      <c r="AM32" s="228"/>
      <c r="AN32" s="228"/>
      <c r="AO32" s="228"/>
      <c r="AR32" s="37"/>
      <c r="BE32" s="236"/>
    </row>
    <row r="33" spans="1:57" s="3" customFormat="1" ht="14.45" hidden="1" customHeight="1">
      <c r="B33" s="37"/>
      <c r="F33" s="27" t="s">
        <v>44</v>
      </c>
      <c r="L33" s="229">
        <v>0</v>
      </c>
      <c r="M33" s="228"/>
      <c r="N33" s="228"/>
      <c r="O33" s="228"/>
      <c r="P33" s="228"/>
      <c r="W33" s="227">
        <f>ROUND(BD94, 2)</f>
        <v>0</v>
      </c>
      <c r="X33" s="228"/>
      <c r="Y33" s="228"/>
      <c r="Z33" s="228"/>
      <c r="AA33" s="228"/>
      <c r="AB33" s="228"/>
      <c r="AC33" s="228"/>
      <c r="AD33" s="228"/>
      <c r="AE33" s="228"/>
      <c r="AK33" s="227">
        <v>0</v>
      </c>
      <c r="AL33" s="228"/>
      <c r="AM33" s="228"/>
      <c r="AN33" s="228"/>
      <c r="AO33" s="228"/>
      <c r="AR33" s="37"/>
      <c r="BE33" s="236"/>
    </row>
    <row r="34" spans="1:57" s="2" customFormat="1" ht="6.95" customHeight="1">
      <c r="A34" s="32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3"/>
      <c r="BE34" s="235"/>
    </row>
    <row r="35" spans="1:57" s="2" customFormat="1" ht="25.9" customHeight="1">
      <c r="A35" s="32"/>
      <c r="B35" s="33"/>
      <c r="C35" s="38"/>
      <c r="D35" s="39" t="s">
        <v>45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46</v>
      </c>
      <c r="U35" s="40"/>
      <c r="V35" s="40"/>
      <c r="W35" s="40"/>
      <c r="X35" s="230" t="s">
        <v>47</v>
      </c>
      <c r="Y35" s="231"/>
      <c r="Z35" s="231"/>
      <c r="AA35" s="231"/>
      <c r="AB35" s="231"/>
      <c r="AC35" s="40"/>
      <c r="AD35" s="40"/>
      <c r="AE35" s="40"/>
      <c r="AF35" s="40"/>
      <c r="AG35" s="40"/>
      <c r="AH35" s="40"/>
      <c r="AI35" s="40"/>
      <c r="AJ35" s="40"/>
      <c r="AK35" s="232">
        <f>SUM(AK26:AK33)</f>
        <v>0</v>
      </c>
      <c r="AL35" s="231"/>
      <c r="AM35" s="231"/>
      <c r="AN35" s="231"/>
      <c r="AO35" s="233"/>
      <c r="AP35" s="38"/>
      <c r="AQ35" s="38"/>
      <c r="AR35" s="33"/>
      <c r="BE35" s="32"/>
    </row>
    <row r="36" spans="1:57" s="2" customFormat="1" ht="6.95" customHeight="1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3"/>
      <c r="BE36" s="32"/>
    </row>
    <row r="37" spans="1:57" s="2" customFormat="1" ht="14.45" customHeight="1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  <c r="BE37" s="32"/>
    </row>
    <row r="38" spans="1:57" s="1" customFormat="1" ht="14.45" customHeight="1">
      <c r="B38" s="20"/>
      <c r="AR38" s="20"/>
    </row>
    <row r="39" spans="1:57" s="1" customFormat="1" ht="14.45" customHeight="1">
      <c r="B39" s="20"/>
      <c r="AR39" s="20"/>
    </row>
    <row r="40" spans="1:57" s="1" customFormat="1" ht="14.45" customHeight="1">
      <c r="B40" s="20"/>
      <c r="AR40" s="20"/>
    </row>
    <row r="41" spans="1:57" s="1" customFormat="1" ht="14.45" customHeight="1">
      <c r="B41" s="20"/>
      <c r="AR41" s="20"/>
    </row>
    <row r="42" spans="1:57" s="1" customFormat="1" ht="14.45" customHeight="1">
      <c r="B42" s="20"/>
      <c r="AR42" s="20"/>
    </row>
    <row r="43" spans="1:57" s="1" customFormat="1" ht="14.45" customHeight="1">
      <c r="B43" s="20"/>
      <c r="AR43" s="20"/>
    </row>
    <row r="44" spans="1:57" s="1" customFormat="1" ht="14.45" customHeight="1">
      <c r="B44" s="20"/>
      <c r="AR44" s="20"/>
    </row>
    <row r="45" spans="1:57" s="1" customFormat="1" ht="14.45" customHeight="1">
      <c r="B45" s="20"/>
      <c r="AR45" s="20"/>
    </row>
    <row r="46" spans="1:57" s="1" customFormat="1" ht="14.45" customHeight="1">
      <c r="B46" s="20"/>
      <c r="AR46" s="20"/>
    </row>
    <row r="47" spans="1:57" s="1" customFormat="1" ht="14.45" customHeight="1">
      <c r="B47" s="20"/>
      <c r="AR47" s="20"/>
    </row>
    <row r="48" spans="1:57" s="1" customFormat="1" ht="14.45" customHeight="1">
      <c r="B48" s="20"/>
      <c r="AR48" s="20"/>
    </row>
    <row r="49" spans="1:57" s="2" customFormat="1" ht="14.45" customHeight="1">
      <c r="B49" s="42"/>
      <c r="D49" s="43" t="s">
        <v>48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49</v>
      </c>
      <c r="AI49" s="44"/>
      <c r="AJ49" s="44"/>
      <c r="AK49" s="44"/>
      <c r="AL49" s="44"/>
      <c r="AM49" s="44"/>
      <c r="AN49" s="44"/>
      <c r="AO49" s="44"/>
      <c r="AR49" s="42"/>
    </row>
    <row r="50" spans="1:57">
      <c r="B50" s="20"/>
      <c r="AR50" s="20"/>
    </row>
    <row r="51" spans="1:57">
      <c r="B51" s="20"/>
      <c r="AR51" s="20"/>
    </row>
    <row r="52" spans="1:57">
      <c r="B52" s="20"/>
      <c r="AR52" s="20"/>
    </row>
    <row r="53" spans="1:57">
      <c r="B53" s="20"/>
      <c r="AR53" s="20"/>
    </row>
    <row r="54" spans="1:57">
      <c r="B54" s="20"/>
      <c r="AR54" s="20"/>
    </row>
    <row r="55" spans="1:57">
      <c r="B55" s="20"/>
      <c r="AR55" s="20"/>
    </row>
    <row r="56" spans="1:57">
      <c r="B56" s="20"/>
      <c r="AR56" s="20"/>
    </row>
    <row r="57" spans="1:57">
      <c r="B57" s="20"/>
      <c r="AR57" s="20"/>
    </row>
    <row r="58" spans="1:57">
      <c r="B58" s="20"/>
      <c r="AR58" s="20"/>
    </row>
    <row r="59" spans="1:57">
      <c r="B59" s="20"/>
      <c r="AR59" s="20"/>
    </row>
    <row r="60" spans="1:57" s="2" customFormat="1" ht="12.75">
      <c r="A60" s="32"/>
      <c r="B60" s="33"/>
      <c r="C60" s="32"/>
      <c r="D60" s="45" t="s">
        <v>50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5" t="s">
        <v>51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5" t="s">
        <v>50</v>
      </c>
      <c r="AI60" s="35"/>
      <c r="AJ60" s="35"/>
      <c r="AK60" s="35"/>
      <c r="AL60" s="35"/>
      <c r="AM60" s="45" t="s">
        <v>51</v>
      </c>
      <c r="AN60" s="35"/>
      <c r="AO60" s="35"/>
      <c r="AP60" s="32"/>
      <c r="AQ60" s="32"/>
      <c r="AR60" s="33"/>
      <c r="BE60" s="32"/>
    </row>
    <row r="61" spans="1:57">
      <c r="B61" s="20"/>
      <c r="AR61" s="20"/>
    </row>
    <row r="62" spans="1:57">
      <c r="B62" s="20"/>
      <c r="AR62" s="20"/>
    </row>
    <row r="63" spans="1:57">
      <c r="B63" s="20"/>
      <c r="AR63" s="20"/>
    </row>
    <row r="64" spans="1:57" s="2" customFormat="1" ht="12.75">
      <c r="A64" s="32"/>
      <c r="B64" s="33"/>
      <c r="C64" s="32"/>
      <c r="D64" s="43" t="s">
        <v>52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53</v>
      </c>
      <c r="AI64" s="46"/>
      <c r="AJ64" s="46"/>
      <c r="AK64" s="46"/>
      <c r="AL64" s="46"/>
      <c r="AM64" s="46"/>
      <c r="AN64" s="46"/>
      <c r="AO64" s="46"/>
      <c r="AP64" s="32"/>
      <c r="AQ64" s="32"/>
      <c r="AR64" s="33"/>
      <c r="BE64" s="32"/>
    </row>
    <row r="65" spans="1:57">
      <c r="B65" s="20"/>
      <c r="AR65" s="20"/>
    </row>
    <row r="66" spans="1:57">
      <c r="B66" s="20"/>
      <c r="AR66" s="20"/>
    </row>
    <row r="67" spans="1:57">
      <c r="B67" s="20"/>
      <c r="AR67" s="20"/>
    </row>
    <row r="68" spans="1:57">
      <c r="B68" s="20"/>
      <c r="AR68" s="20"/>
    </row>
    <row r="69" spans="1:57">
      <c r="B69" s="20"/>
      <c r="AR69" s="20"/>
    </row>
    <row r="70" spans="1:57">
      <c r="B70" s="20"/>
      <c r="AR70" s="20"/>
    </row>
    <row r="71" spans="1:57">
      <c r="B71" s="20"/>
      <c r="AR71" s="20"/>
    </row>
    <row r="72" spans="1:57">
      <c r="B72" s="20"/>
      <c r="AR72" s="20"/>
    </row>
    <row r="73" spans="1:57">
      <c r="B73" s="20"/>
      <c r="AR73" s="20"/>
    </row>
    <row r="74" spans="1:57">
      <c r="B74" s="20"/>
      <c r="AR74" s="20"/>
    </row>
    <row r="75" spans="1:57" s="2" customFormat="1" ht="12.75">
      <c r="A75" s="32"/>
      <c r="B75" s="33"/>
      <c r="C75" s="32"/>
      <c r="D75" s="45" t="s">
        <v>50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5" t="s">
        <v>51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5" t="s">
        <v>50</v>
      </c>
      <c r="AI75" s="35"/>
      <c r="AJ75" s="35"/>
      <c r="AK75" s="35"/>
      <c r="AL75" s="35"/>
      <c r="AM75" s="45" t="s">
        <v>51</v>
      </c>
      <c r="AN75" s="35"/>
      <c r="AO75" s="35"/>
      <c r="AP75" s="32"/>
      <c r="AQ75" s="32"/>
      <c r="AR75" s="33"/>
      <c r="BE75" s="32"/>
    </row>
    <row r="76" spans="1:57" s="2" customFormat="1">
      <c r="A76" s="32"/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/>
      <c r="BE76" s="32"/>
    </row>
    <row r="77" spans="1:57" s="2" customFormat="1" ht="6.9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3"/>
      <c r="BE77" s="32"/>
    </row>
    <row r="81" spans="1:91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3"/>
      <c r="BE81" s="32"/>
    </row>
    <row r="82" spans="1:91" s="2" customFormat="1" ht="24.95" customHeight="1">
      <c r="A82" s="32"/>
      <c r="B82" s="33"/>
      <c r="C82" s="21" t="s">
        <v>54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3"/>
      <c r="BE82" s="32"/>
    </row>
    <row r="83" spans="1:91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3"/>
      <c r="BE83" s="32"/>
    </row>
    <row r="84" spans="1:91" s="4" customFormat="1" ht="12" customHeight="1">
      <c r="B84" s="51"/>
      <c r="C84" s="27" t="s">
        <v>13</v>
      </c>
      <c r="L84" s="4" t="str">
        <f>K5</f>
        <v>20-05-21</v>
      </c>
      <c r="AR84" s="51"/>
    </row>
    <row r="85" spans="1:91" s="5" customFormat="1" ht="36.950000000000003" customHeight="1">
      <c r="B85" s="52"/>
      <c r="C85" s="53" t="s">
        <v>16</v>
      </c>
      <c r="L85" s="218" t="str">
        <f>K6</f>
        <v>REKONSTRUKCE 2 BRAN</v>
      </c>
      <c r="M85" s="219"/>
      <c r="N85" s="219"/>
      <c r="O85" s="219"/>
      <c r="P85" s="219"/>
      <c r="Q85" s="219"/>
      <c r="R85" s="219"/>
      <c r="S85" s="219"/>
      <c r="T85" s="219"/>
      <c r="U85" s="219"/>
      <c r="V85" s="219"/>
      <c r="W85" s="219"/>
      <c r="X85" s="219"/>
      <c r="Y85" s="219"/>
      <c r="Z85" s="219"/>
      <c r="AA85" s="219"/>
      <c r="AB85" s="219"/>
      <c r="AC85" s="219"/>
      <c r="AD85" s="219"/>
      <c r="AE85" s="219"/>
      <c r="AF85" s="219"/>
      <c r="AG85" s="219"/>
      <c r="AH85" s="219"/>
      <c r="AI85" s="219"/>
      <c r="AJ85" s="219"/>
      <c r="AK85" s="219"/>
      <c r="AL85" s="219"/>
      <c r="AM85" s="219"/>
      <c r="AN85" s="219"/>
      <c r="AO85" s="219"/>
      <c r="AR85" s="52"/>
    </row>
    <row r="86" spans="1:91" s="2" customFormat="1" ht="6.95" customHeight="1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  <c r="BE86" s="32"/>
    </row>
    <row r="87" spans="1:91" s="2" customFormat="1" ht="12" customHeight="1">
      <c r="A87" s="32"/>
      <c r="B87" s="33"/>
      <c r="C87" s="27" t="s">
        <v>19</v>
      </c>
      <c r="D87" s="32"/>
      <c r="E87" s="32"/>
      <c r="F87" s="32"/>
      <c r="G87" s="32"/>
      <c r="H87" s="32"/>
      <c r="I87" s="32"/>
      <c r="J87" s="32"/>
      <c r="K87" s="32"/>
      <c r="L87" s="54" t="str">
        <f>IF(K8="","",K8)</f>
        <v>Olomouc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7" t="s">
        <v>21</v>
      </c>
      <c r="AJ87" s="32"/>
      <c r="AK87" s="32"/>
      <c r="AL87" s="32"/>
      <c r="AM87" s="220" t="str">
        <f>IF(AN8= "","",AN8)</f>
        <v>18. 5. 2021</v>
      </c>
      <c r="AN87" s="220"/>
      <c r="AO87" s="32"/>
      <c r="AP87" s="32"/>
      <c r="AQ87" s="32"/>
      <c r="AR87" s="33"/>
      <c r="BE87" s="32"/>
    </row>
    <row r="88" spans="1:91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BE88" s="32"/>
    </row>
    <row r="89" spans="1:91" s="2" customFormat="1" ht="15.2" customHeight="1">
      <c r="A89" s="32"/>
      <c r="B89" s="33"/>
      <c r="C89" s="27" t="s">
        <v>23</v>
      </c>
      <c r="D89" s="32"/>
      <c r="E89" s="32"/>
      <c r="F89" s="32"/>
      <c r="G89" s="32"/>
      <c r="H89" s="32"/>
      <c r="I89" s="32"/>
      <c r="J89" s="32"/>
      <c r="K89" s="32"/>
      <c r="L89" s="4" t="str">
        <f>IF(E11= "","",E11)</f>
        <v>FN Olomouc - I.P.Pavlova 185/6. 779 00 Olomouc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7" t="s">
        <v>29</v>
      </c>
      <c r="AJ89" s="32"/>
      <c r="AK89" s="32"/>
      <c r="AL89" s="32"/>
      <c r="AM89" s="221" t="str">
        <f>IF(E17="","",E17)</f>
        <v>Ing. Bořivoj Klečka</v>
      </c>
      <c r="AN89" s="222"/>
      <c r="AO89" s="222"/>
      <c r="AP89" s="222"/>
      <c r="AQ89" s="32"/>
      <c r="AR89" s="33"/>
      <c r="AS89" s="223" t="s">
        <v>55</v>
      </c>
      <c r="AT89" s="224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32"/>
    </row>
    <row r="90" spans="1:91" s="2" customFormat="1" ht="15.2" customHeight="1">
      <c r="A90" s="32"/>
      <c r="B90" s="33"/>
      <c r="C90" s="27" t="s">
        <v>27</v>
      </c>
      <c r="D90" s="32"/>
      <c r="E90" s="32"/>
      <c r="F90" s="32"/>
      <c r="G90" s="32"/>
      <c r="H90" s="32"/>
      <c r="I90" s="32"/>
      <c r="J90" s="32"/>
      <c r="K90" s="32"/>
      <c r="L90" s="4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7" t="s">
        <v>32</v>
      </c>
      <c r="AJ90" s="32"/>
      <c r="AK90" s="32"/>
      <c r="AL90" s="32"/>
      <c r="AM90" s="221" t="str">
        <f>IF(E20="","",E20)</f>
        <v>Zdeněk Ambrož</v>
      </c>
      <c r="AN90" s="222"/>
      <c r="AO90" s="222"/>
      <c r="AP90" s="222"/>
      <c r="AQ90" s="32"/>
      <c r="AR90" s="33"/>
      <c r="AS90" s="225"/>
      <c r="AT90" s="226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32"/>
    </row>
    <row r="91" spans="1:91" s="2" customFormat="1" ht="10.9" customHeight="1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3"/>
      <c r="AS91" s="225"/>
      <c r="AT91" s="226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32"/>
    </row>
    <row r="92" spans="1:91" s="2" customFormat="1" ht="29.25" customHeight="1">
      <c r="A92" s="32"/>
      <c r="B92" s="33"/>
      <c r="C92" s="211" t="s">
        <v>56</v>
      </c>
      <c r="D92" s="212"/>
      <c r="E92" s="212"/>
      <c r="F92" s="212"/>
      <c r="G92" s="212"/>
      <c r="H92" s="60"/>
      <c r="I92" s="213" t="s">
        <v>57</v>
      </c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12"/>
      <c r="X92" s="212"/>
      <c r="Y92" s="212"/>
      <c r="Z92" s="212"/>
      <c r="AA92" s="212"/>
      <c r="AB92" s="212"/>
      <c r="AC92" s="212"/>
      <c r="AD92" s="212"/>
      <c r="AE92" s="212"/>
      <c r="AF92" s="212"/>
      <c r="AG92" s="214" t="s">
        <v>58</v>
      </c>
      <c r="AH92" s="212"/>
      <c r="AI92" s="212"/>
      <c r="AJ92" s="212"/>
      <c r="AK92" s="212"/>
      <c r="AL92" s="212"/>
      <c r="AM92" s="212"/>
      <c r="AN92" s="213" t="s">
        <v>59</v>
      </c>
      <c r="AO92" s="212"/>
      <c r="AP92" s="215"/>
      <c r="AQ92" s="61" t="s">
        <v>60</v>
      </c>
      <c r="AR92" s="33"/>
      <c r="AS92" s="62" t="s">
        <v>61</v>
      </c>
      <c r="AT92" s="63" t="s">
        <v>62</v>
      </c>
      <c r="AU92" s="63" t="s">
        <v>63</v>
      </c>
      <c r="AV92" s="63" t="s">
        <v>64</v>
      </c>
      <c r="AW92" s="63" t="s">
        <v>65</v>
      </c>
      <c r="AX92" s="63" t="s">
        <v>66</v>
      </c>
      <c r="AY92" s="63" t="s">
        <v>67</v>
      </c>
      <c r="AZ92" s="63" t="s">
        <v>68</v>
      </c>
      <c r="BA92" s="63" t="s">
        <v>69</v>
      </c>
      <c r="BB92" s="63" t="s">
        <v>70</v>
      </c>
      <c r="BC92" s="63" t="s">
        <v>71</v>
      </c>
      <c r="BD92" s="64" t="s">
        <v>72</v>
      </c>
      <c r="BE92" s="32"/>
    </row>
    <row r="93" spans="1:91" s="2" customFormat="1" ht="10.9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3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32"/>
    </row>
    <row r="94" spans="1:91" s="6" customFormat="1" ht="32.450000000000003" customHeight="1">
      <c r="B94" s="68"/>
      <c r="C94" s="69" t="s">
        <v>73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16">
        <f>ROUND(SUM(AG95:AG96),2)</f>
        <v>0</v>
      </c>
      <c r="AH94" s="216"/>
      <c r="AI94" s="216"/>
      <c r="AJ94" s="216"/>
      <c r="AK94" s="216"/>
      <c r="AL94" s="216"/>
      <c r="AM94" s="216"/>
      <c r="AN94" s="217">
        <f>SUM(AG94,AT94)</f>
        <v>0</v>
      </c>
      <c r="AO94" s="217"/>
      <c r="AP94" s="217"/>
      <c r="AQ94" s="72" t="s">
        <v>1</v>
      </c>
      <c r="AR94" s="68"/>
      <c r="AS94" s="73">
        <f>ROUND(SUM(AS95:AS96),2)</f>
        <v>0</v>
      </c>
      <c r="AT94" s="74">
        <f>ROUND(SUM(AV94:AW94),2)</f>
        <v>0</v>
      </c>
      <c r="AU94" s="75">
        <f>ROUND(SUM(AU95:AU96),5)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ROUND(SUM(AZ95:AZ96),2)</f>
        <v>0</v>
      </c>
      <c r="BA94" s="74">
        <f>ROUND(SUM(BA95:BA96),2)</f>
        <v>0</v>
      </c>
      <c r="BB94" s="74">
        <f>ROUND(SUM(BB95:BB96),2)</f>
        <v>0</v>
      </c>
      <c r="BC94" s="74">
        <f>ROUND(SUM(BC95:BC96),2)</f>
        <v>0</v>
      </c>
      <c r="BD94" s="76">
        <f>ROUND(SUM(BD95:BD96),2)</f>
        <v>0</v>
      </c>
      <c r="BS94" s="77" t="s">
        <v>74</v>
      </c>
      <c r="BT94" s="77" t="s">
        <v>75</v>
      </c>
      <c r="BU94" s="78" t="s">
        <v>76</v>
      </c>
      <c r="BV94" s="77" t="s">
        <v>77</v>
      </c>
      <c r="BW94" s="77" t="s">
        <v>4</v>
      </c>
      <c r="BX94" s="77" t="s">
        <v>78</v>
      </c>
      <c r="CL94" s="77" t="s">
        <v>1</v>
      </c>
    </row>
    <row r="95" spans="1:91" s="7" customFormat="1" ht="16.5" customHeight="1">
      <c r="A95" s="79" t="s">
        <v>79</v>
      </c>
      <c r="B95" s="80"/>
      <c r="C95" s="81"/>
      <c r="D95" s="210" t="s">
        <v>80</v>
      </c>
      <c r="E95" s="210"/>
      <c r="F95" s="210"/>
      <c r="G95" s="210"/>
      <c r="H95" s="210"/>
      <c r="I95" s="82"/>
      <c r="J95" s="210" t="s">
        <v>81</v>
      </c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W95" s="210"/>
      <c r="X95" s="210"/>
      <c r="Y95" s="210"/>
      <c r="Z95" s="210"/>
      <c r="AA95" s="210"/>
      <c r="AB95" s="210"/>
      <c r="AC95" s="210"/>
      <c r="AD95" s="210"/>
      <c r="AE95" s="210"/>
      <c r="AF95" s="210"/>
      <c r="AG95" s="208">
        <f>'01 - SO 01 - VRATA KE KUČOCH'!J32</f>
        <v>0</v>
      </c>
      <c r="AH95" s="209"/>
      <c r="AI95" s="209"/>
      <c r="AJ95" s="209"/>
      <c r="AK95" s="209"/>
      <c r="AL95" s="209"/>
      <c r="AM95" s="209"/>
      <c r="AN95" s="208">
        <f>SUM(AG95,AT95)</f>
        <v>0</v>
      </c>
      <c r="AO95" s="209"/>
      <c r="AP95" s="209"/>
      <c r="AQ95" s="83" t="s">
        <v>82</v>
      </c>
      <c r="AR95" s="80"/>
      <c r="AS95" s="84">
        <v>0</v>
      </c>
      <c r="AT95" s="85">
        <f>ROUND(SUM(AV95:AW95),2)</f>
        <v>0</v>
      </c>
      <c r="AU95" s="86">
        <f>'01 - SO 01 - VRATA KE KUČOCH'!P135</f>
        <v>0</v>
      </c>
      <c r="AV95" s="85">
        <f>'01 - SO 01 - VRATA KE KUČOCH'!J35</f>
        <v>0</v>
      </c>
      <c r="AW95" s="85">
        <f>'01 - SO 01 - VRATA KE KUČOCH'!J36</f>
        <v>0</v>
      </c>
      <c r="AX95" s="85">
        <f>'01 - SO 01 - VRATA KE KUČOCH'!J37</f>
        <v>0</v>
      </c>
      <c r="AY95" s="85">
        <f>'01 - SO 01 - VRATA KE KUČOCH'!J38</f>
        <v>0</v>
      </c>
      <c r="AZ95" s="85">
        <f>'01 - SO 01 - VRATA KE KUČOCH'!F35</f>
        <v>0</v>
      </c>
      <c r="BA95" s="85">
        <f>'01 - SO 01 - VRATA KE KUČOCH'!F36</f>
        <v>0</v>
      </c>
      <c r="BB95" s="85">
        <f>'01 - SO 01 - VRATA KE KUČOCH'!F37</f>
        <v>0</v>
      </c>
      <c r="BC95" s="85">
        <f>'01 - SO 01 - VRATA KE KUČOCH'!F38</f>
        <v>0</v>
      </c>
      <c r="BD95" s="87">
        <f>'01 - SO 01 - VRATA KE KUČOCH'!F39</f>
        <v>0</v>
      </c>
      <c r="BT95" s="88" t="s">
        <v>83</v>
      </c>
      <c r="BV95" s="88" t="s">
        <v>77</v>
      </c>
      <c r="BW95" s="88" t="s">
        <v>84</v>
      </c>
      <c r="BX95" s="88" t="s">
        <v>4</v>
      </c>
      <c r="CL95" s="88" t="s">
        <v>1</v>
      </c>
      <c r="CM95" s="88" t="s">
        <v>85</v>
      </c>
    </row>
    <row r="96" spans="1:91" s="7" customFormat="1" ht="16.5" customHeight="1">
      <c r="A96" s="79" t="s">
        <v>79</v>
      </c>
      <c r="B96" s="80"/>
      <c r="C96" s="81"/>
      <c r="D96" s="210" t="s">
        <v>86</v>
      </c>
      <c r="E96" s="210"/>
      <c r="F96" s="210"/>
      <c r="G96" s="210"/>
      <c r="H96" s="210"/>
      <c r="I96" s="82"/>
      <c r="J96" s="210" t="s">
        <v>87</v>
      </c>
      <c r="K96" s="210"/>
      <c r="L96" s="210"/>
      <c r="M96" s="210"/>
      <c r="N96" s="210"/>
      <c r="O96" s="210"/>
      <c r="P96" s="210"/>
      <c r="Q96" s="210"/>
      <c r="R96" s="210"/>
      <c r="S96" s="210"/>
      <c r="T96" s="210"/>
      <c r="U96" s="210"/>
      <c r="V96" s="210"/>
      <c r="W96" s="210"/>
      <c r="X96" s="210"/>
      <c r="Y96" s="210"/>
      <c r="Z96" s="210"/>
      <c r="AA96" s="210"/>
      <c r="AB96" s="210"/>
      <c r="AC96" s="210"/>
      <c r="AD96" s="210"/>
      <c r="AE96" s="210"/>
      <c r="AF96" s="210"/>
      <c r="AG96" s="208">
        <f>'02 - SO 02 - OPLOCENÍ U P...'!J32</f>
        <v>0</v>
      </c>
      <c r="AH96" s="209"/>
      <c r="AI96" s="209"/>
      <c r="AJ96" s="209"/>
      <c r="AK96" s="209"/>
      <c r="AL96" s="209"/>
      <c r="AM96" s="209"/>
      <c r="AN96" s="208">
        <f>SUM(AG96,AT96)</f>
        <v>0</v>
      </c>
      <c r="AO96" s="209"/>
      <c r="AP96" s="209"/>
      <c r="AQ96" s="83" t="s">
        <v>82</v>
      </c>
      <c r="AR96" s="80"/>
      <c r="AS96" s="84">
        <v>0</v>
      </c>
      <c r="AT96" s="85">
        <f>ROUND(SUM(AV96:AW96),2)</f>
        <v>0</v>
      </c>
      <c r="AU96" s="86">
        <f>'02 - SO 02 - OPLOCENÍ U P...'!P137</f>
        <v>0</v>
      </c>
      <c r="AV96" s="85">
        <f>'02 - SO 02 - OPLOCENÍ U P...'!J35</f>
        <v>0</v>
      </c>
      <c r="AW96" s="85">
        <f>'02 - SO 02 - OPLOCENÍ U P...'!J36</f>
        <v>0</v>
      </c>
      <c r="AX96" s="85">
        <f>'02 - SO 02 - OPLOCENÍ U P...'!J37</f>
        <v>0</v>
      </c>
      <c r="AY96" s="85">
        <f>'02 - SO 02 - OPLOCENÍ U P...'!J38</f>
        <v>0</v>
      </c>
      <c r="AZ96" s="85">
        <f>'02 - SO 02 - OPLOCENÍ U P...'!F35</f>
        <v>0</v>
      </c>
      <c r="BA96" s="85">
        <f>'02 - SO 02 - OPLOCENÍ U P...'!F36</f>
        <v>0</v>
      </c>
      <c r="BB96" s="85">
        <f>'02 - SO 02 - OPLOCENÍ U P...'!F37</f>
        <v>0</v>
      </c>
      <c r="BC96" s="85">
        <f>'02 - SO 02 - OPLOCENÍ U P...'!F38</f>
        <v>0</v>
      </c>
      <c r="BD96" s="87">
        <f>'02 - SO 02 - OPLOCENÍ U P...'!F39</f>
        <v>0</v>
      </c>
      <c r="BT96" s="88" t="s">
        <v>83</v>
      </c>
      <c r="BV96" s="88" t="s">
        <v>77</v>
      </c>
      <c r="BW96" s="88" t="s">
        <v>88</v>
      </c>
      <c r="BX96" s="88" t="s">
        <v>4</v>
      </c>
      <c r="CL96" s="88" t="s">
        <v>1</v>
      </c>
      <c r="CM96" s="88" t="s">
        <v>85</v>
      </c>
    </row>
    <row r="97" spans="1:57" s="2" customFormat="1" ht="30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3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</row>
    <row r="98" spans="1:57" s="2" customFormat="1" ht="6.95" customHeight="1">
      <c r="A98" s="32"/>
      <c r="B98" s="47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33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</row>
  </sheetData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D96:H96"/>
    <mergeCell ref="J96:AF96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</mergeCells>
  <hyperlinks>
    <hyperlink ref="A95" location="'01 - SO 01 - VRATA KE KUČOCH'!C2" display="/"/>
    <hyperlink ref="A96" location="'02 - SO 02 - OPLOCENÍ U P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206"/>
  <sheetViews>
    <sheetView showGridLines="0" topLeftCell="A70" workbookViewId="0">
      <selection activeCell="K146" sqref="K146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6" t="s">
        <v>5</v>
      </c>
      <c r="M2" s="207"/>
      <c r="N2" s="207"/>
      <c r="O2" s="207"/>
      <c r="P2" s="207"/>
      <c r="Q2" s="207"/>
      <c r="R2" s="207"/>
      <c r="S2" s="207"/>
      <c r="T2" s="207"/>
      <c r="U2" s="207"/>
      <c r="V2" s="207"/>
      <c r="AT2" s="17" t="s">
        <v>84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</row>
    <row r="4" spans="1:46" s="1" customFormat="1" ht="24.95" customHeight="1">
      <c r="B4" s="20"/>
      <c r="D4" s="21" t="s">
        <v>89</v>
      </c>
      <c r="L4" s="20"/>
      <c r="M4" s="89" t="s">
        <v>10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16</v>
      </c>
      <c r="L6" s="20"/>
    </row>
    <row r="7" spans="1:46" s="1" customFormat="1" ht="16.5" customHeight="1">
      <c r="B7" s="20"/>
      <c r="E7" s="247" t="str">
        <f>'Rekapitulace stavby'!K6</f>
        <v>REKONSTRUKCE 2 BRAN</v>
      </c>
      <c r="F7" s="248"/>
      <c r="G7" s="248"/>
      <c r="H7" s="248"/>
      <c r="L7" s="20"/>
    </row>
    <row r="8" spans="1:46" s="2" customFormat="1" ht="12" customHeight="1">
      <c r="A8" s="32"/>
      <c r="B8" s="33"/>
      <c r="C8" s="32"/>
      <c r="D8" s="27" t="s">
        <v>90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18" t="s">
        <v>91</v>
      </c>
      <c r="F9" s="249"/>
      <c r="G9" s="249"/>
      <c r="H9" s="249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17</v>
      </c>
      <c r="E11" s="32"/>
      <c r="F11" s="25" t="s">
        <v>1</v>
      </c>
      <c r="G11" s="32"/>
      <c r="H11" s="32"/>
      <c r="I11" s="27" t="s">
        <v>18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19</v>
      </c>
      <c r="E12" s="32"/>
      <c r="F12" s="25" t="s">
        <v>20</v>
      </c>
      <c r="G12" s="32"/>
      <c r="H12" s="32"/>
      <c r="I12" s="27" t="s">
        <v>21</v>
      </c>
      <c r="J12" s="55" t="str">
        <f>'Rekapitulace stavby'!AN8</f>
        <v>18. 5. 2021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23</v>
      </c>
      <c r="E14" s="32"/>
      <c r="F14" s="32"/>
      <c r="G14" s="32"/>
      <c r="H14" s="32"/>
      <c r="I14" s="27" t="s">
        <v>24</v>
      </c>
      <c r="J14" s="25" t="s">
        <v>1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">
        <v>25</v>
      </c>
      <c r="F15" s="32"/>
      <c r="G15" s="32"/>
      <c r="H15" s="32"/>
      <c r="I15" s="27" t="s">
        <v>26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27</v>
      </c>
      <c r="E17" s="32"/>
      <c r="F17" s="32"/>
      <c r="G17" s="32"/>
      <c r="H17" s="32"/>
      <c r="I17" s="27" t="s">
        <v>24</v>
      </c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50" t="str">
        <f>'Rekapitulace stavby'!E14</f>
        <v>Vyplň údaj</v>
      </c>
      <c r="F18" s="237"/>
      <c r="G18" s="237"/>
      <c r="H18" s="237"/>
      <c r="I18" s="27" t="s">
        <v>26</v>
      </c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29</v>
      </c>
      <c r="E20" s="32"/>
      <c r="F20" s="32"/>
      <c r="G20" s="32"/>
      <c r="H20" s="32"/>
      <c r="I20" s="27" t="s">
        <v>24</v>
      </c>
      <c r="J20" s="25" t="s">
        <v>1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">
        <v>30</v>
      </c>
      <c r="F21" s="32"/>
      <c r="G21" s="32"/>
      <c r="H21" s="32"/>
      <c r="I21" s="27" t="s">
        <v>26</v>
      </c>
      <c r="J21" s="25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32</v>
      </c>
      <c r="E23" s="32"/>
      <c r="F23" s="32"/>
      <c r="G23" s="32"/>
      <c r="H23" s="32"/>
      <c r="I23" s="27" t="s">
        <v>24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">
        <v>33</v>
      </c>
      <c r="F24" s="32"/>
      <c r="G24" s="32"/>
      <c r="H24" s="32"/>
      <c r="I24" s="27" t="s">
        <v>26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34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0"/>
      <c r="B27" s="91"/>
      <c r="C27" s="90"/>
      <c r="D27" s="90"/>
      <c r="E27" s="241" t="s">
        <v>1</v>
      </c>
      <c r="F27" s="241"/>
      <c r="G27" s="241"/>
      <c r="H27" s="241"/>
      <c r="I27" s="90"/>
      <c r="J27" s="90"/>
      <c r="K27" s="90"/>
      <c r="L27" s="92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4.45" customHeight="1">
      <c r="A30" s="32"/>
      <c r="B30" s="33"/>
      <c r="C30" s="32"/>
      <c r="D30" s="25" t="s">
        <v>92</v>
      </c>
      <c r="E30" s="32"/>
      <c r="F30" s="32"/>
      <c r="G30" s="32"/>
      <c r="H30" s="32"/>
      <c r="I30" s="32"/>
      <c r="J30" s="93">
        <f>J96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4.45" customHeight="1">
      <c r="A31" s="32"/>
      <c r="B31" s="33"/>
      <c r="C31" s="32"/>
      <c r="D31" s="94" t="s">
        <v>93</v>
      </c>
      <c r="E31" s="32"/>
      <c r="F31" s="32"/>
      <c r="G31" s="32"/>
      <c r="H31" s="32"/>
      <c r="I31" s="32"/>
      <c r="J31" s="93">
        <f>J108</f>
        <v>0</v>
      </c>
      <c r="K31" s="32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3"/>
      <c r="C32" s="32"/>
      <c r="D32" s="95" t="s">
        <v>35</v>
      </c>
      <c r="E32" s="32"/>
      <c r="F32" s="32"/>
      <c r="G32" s="32"/>
      <c r="H32" s="32"/>
      <c r="I32" s="32"/>
      <c r="J32" s="71">
        <f>ROUND(J30 + J31, 2)</f>
        <v>0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customHeight="1">
      <c r="A33" s="32"/>
      <c r="B33" s="33"/>
      <c r="C33" s="32"/>
      <c r="D33" s="66"/>
      <c r="E33" s="66"/>
      <c r="F33" s="66"/>
      <c r="G33" s="66"/>
      <c r="H33" s="66"/>
      <c r="I33" s="66"/>
      <c r="J33" s="66"/>
      <c r="K33" s="66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32"/>
      <c r="F34" s="36" t="s">
        <v>37</v>
      </c>
      <c r="G34" s="32"/>
      <c r="H34" s="32"/>
      <c r="I34" s="36" t="s">
        <v>36</v>
      </c>
      <c r="J34" s="36" t="s">
        <v>38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customHeight="1">
      <c r="A35" s="32"/>
      <c r="B35" s="33"/>
      <c r="C35" s="32"/>
      <c r="D35" s="96" t="s">
        <v>39</v>
      </c>
      <c r="E35" s="27" t="s">
        <v>40</v>
      </c>
      <c r="F35" s="97">
        <f>ROUND((SUM(BE108:BE115) + SUM(BE135:BE205)),  2)</f>
        <v>0</v>
      </c>
      <c r="G35" s="32"/>
      <c r="H35" s="32"/>
      <c r="I35" s="98">
        <v>0.21</v>
      </c>
      <c r="J35" s="97">
        <f>ROUND(((SUM(BE108:BE115) + SUM(BE135:BE205))*I35),  2)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customHeight="1">
      <c r="A36" s="32"/>
      <c r="B36" s="33"/>
      <c r="C36" s="32"/>
      <c r="D36" s="32"/>
      <c r="E36" s="27" t="s">
        <v>41</v>
      </c>
      <c r="F36" s="97">
        <f>ROUND((SUM(BF108:BF115) + SUM(BF135:BF205)),  2)</f>
        <v>0</v>
      </c>
      <c r="G36" s="32"/>
      <c r="H36" s="32"/>
      <c r="I36" s="98">
        <v>0.15</v>
      </c>
      <c r="J36" s="97">
        <f>ROUND(((SUM(BF108:BF115) + SUM(BF135:BF205))*I36),  2)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42</v>
      </c>
      <c r="F37" s="97">
        <f>ROUND((SUM(BG108:BG115) + SUM(BG135:BG205)),  2)</f>
        <v>0</v>
      </c>
      <c r="G37" s="32"/>
      <c r="H37" s="32"/>
      <c r="I37" s="98">
        <v>0.21</v>
      </c>
      <c r="J37" s="97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3"/>
      <c r="C38" s="32"/>
      <c r="D38" s="32"/>
      <c r="E38" s="27" t="s">
        <v>43</v>
      </c>
      <c r="F38" s="97">
        <f>ROUND((SUM(BH108:BH115) + SUM(BH135:BH205)),  2)</f>
        <v>0</v>
      </c>
      <c r="G38" s="32"/>
      <c r="H38" s="32"/>
      <c r="I38" s="98">
        <v>0.15</v>
      </c>
      <c r="J38" s="97">
        <f>0</f>
        <v>0</v>
      </c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3"/>
      <c r="C39" s="32"/>
      <c r="D39" s="32"/>
      <c r="E39" s="27" t="s">
        <v>44</v>
      </c>
      <c r="F39" s="97">
        <f>ROUND((SUM(BI108:BI115) + SUM(BI135:BI205)),  2)</f>
        <v>0</v>
      </c>
      <c r="G39" s="32"/>
      <c r="H39" s="32"/>
      <c r="I39" s="98">
        <v>0</v>
      </c>
      <c r="J39" s="97">
        <f>0</f>
        <v>0</v>
      </c>
      <c r="K39" s="32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3"/>
      <c r="C41" s="99"/>
      <c r="D41" s="100" t="s">
        <v>45</v>
      </c>
      <c r="E41" s="60"/>
      <c r="F41" s="60"/>
      <c r="G41" s="101" t="s">
        <v>46</v>
      </c>
      <c r="H41" s="102" t="s">
        <v>47</v>
      </c>
      <c r="I41" s="60"/>
      <c r="J41" s="103">
        <f>SUM(J32:J39)</f>
        <v>0</v>
      </c>
      <c r="K41" s="104"/>
      <c r="L41" s="4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2"/>
      <c r="B61" s="33"/>
      <c r="C61" s="32"/>
      <c r="D61" s="45" t="s">
        <v>50</v>
      </c>
      <c r="E61" s="35"/>
      <c r="F61" s="105" t="s">
        <v>51</v>
      </c>
      <c r="G61" s="45" t="s">
        <v>50</v>
      </c>
      <c r="H61" s="35"/>
      <c r="I61" s="35"/>
      <c r="J61" s="106" t="s">
        <v>51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2"/>
      <c r="B65" s="33"/>
      <c r="C65" s="32"/>
      <c r="D65" s="43" t="s">
        <v>52</v>
      </c>
      <c r="E65" s="46"/>
      <c r="F65" s="46"/>
      <c r="G65" s="43" t="s">
        <v>53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2"/>
      <c r="B76" s="33"/>
      <c r="C76" s="32"/>
      <c r="D76" s="45" t="s">
        <v>50</v>
      </c>
      <c r="E76" s="35"/>
      <c r="F76" s="105" t="s">
        <v>51</v>
      </c>
      <c r="G76" s="45" t="s">
        <v>50</v>
      </c>
      <c r="H76" s="35"/>
      <c r="I76" s="35"/>
      <c r="J76" s="106" t="s">
        <v>51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94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47" t="str">
        <f>E7</f>
        <v>REKONSTRUKCE 2 BRAN</v>
      </c>
      <c r="F85" s="248"/>
      <c r="G85" s="248"/>
      <c r="H85" s="248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90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18" t="str">
        <f>E9</f>
        <v>01 - SO 01 - VRATA KE KUČOCH</v>
      </c>
      <c r="F87" s="249"/>
      <c r="G87" s="249"/>
      <c r="H87" s="249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19</v>
      </c>
      <c r="D89" s="32"/>
      <c r="E89" s="32"/>
      <c r="F89" s="25" t="str">
        <f>F12</f>
        <v>Olomouc</v>
      </c>
      <c r="G89" s="32"/>
      <c r="H89" s="32"/>
      <c r="I89" s="27" t="s">
        <v>21</v>
      </c>
      <c r="J89" s="55" t="str">
        <f>IF(J12="","",J12)</f>
        <v>18. 5. 2021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23</v>
      </c>
      <c r="D91" s="32"/>
      <c r="E91" s="32"/>
      <c r="F91" s="25" t="str">
        <f>E15</f>
        <v>FN Olomouc - I.P.Pavlova 185/6. 779 00 Olomouc</v>
      </c>
      <c r="G91" s="32"/>
      <c r="H91" s="32"/>
      <c r="I91" s="27" t="s">
        <v>29</v>
      </c>
      <c r="J91" s="30" t="str">
        <f>E21</f>
        <v>Ing. Bořivoj Klečka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27</v>
      </c>
      <c r="D92" s="32"/>
      <c r="E92" s="32"/>
      <c r="F92" s="25" t="str">
        <f>IF(E18="","",E18)</f>
        <v>Vyplň údaj</v>
      </c>
      <c r="G92" s="32"/>
      <c r="H92" s="32"/>
      <c r="I92" s="27" t="s">
        <v>32</v>
      </c>
      <c r="J92" s="30" t="str">
        <f>E24</f>
        <v>Zdeněk Ambrož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07" t="s">
        <v>95</v>
      </c>
      <c r="D94" s="99"/>
      <c r="E94" s="99"/>
      <c r="F94" s="99"/>
      <c r="G94" s="99"/>
      <c r="H94" s="99"/>
      <c r="I94" s="99"/>
      <c r="J94" s="108" t="s">
        <v>96</v>
      </c>
      <c r="K94" s="99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09" t="s">
        <v>97</v>
      </c>
      <c r="D96" s="32"/>
      <c r="E96" s="32"/>
      <c r="F96" s="32"/>
      <c r="G96" s="32"/>
      <c r="H96" s="32"/>
      <c r="I96" s="32"/>
      <c r="J96" s="71">
        <f>J135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98</v>
      </c>
    </row>
    <row r="97" spans="1:65" s="9" customFormat="1" ht="24.95" customHeight="1">
      <c r="B97" s="110"/>
      <c r="D97" s="111" t="s">
        <v>99</v>
      </c>
      <c r="E97" s="112"/>
      <c r="F97" s="112"/>
      <c r="G97" s="112"/>
      <c r="H97" s="112"/>
      <c r="I97" s="112"/>
      <c r="J97" s="113">
        <f>J136</f>
        <v>0</v>
      </c>
      <c r="L97" s="110"/>
    </row>
    <row r="98" spans="1:65" s="10" customFormat="1" ht="19.899999999999999" customHeight="1">
      <c r="B98" s="114"/>
      <c r="D98" s="115" t="s">
        <v>100</v>
      </c>
      <c r="E98" s="116"/>
      <c r="F98" s="116"/>
      <c r="G98" s="116"/>
      <c r="H98" s="116"/>
      <c r="I98" s="116"/>
      <c r="J98" s="117">
        <f>J137</f>
        <v>0</v>
      </c>
      <c r="L98" s="114"/>
    </row>
    <row r="99" spans="1:65" s="10" customFormat="1" ht="19.899999999999999" customHeight="1">
      <c r="B99" s="114"/>
      <c r="D99" s="115" t="s">
        <v>101</v>
      </c>
      <c r="E99" s="116"/>
      <c r="F99" s="116"/>
      <c r="G99" s="116"/>
      <c r="H99" s="116"/>
      <c r="I99" s="116"/>
      <c r="J99" s="117">
        <f>J150</f>
        <v>0</v>
      </c>
      <c r="L99" s="114"/>
    </row>
    <row r="100" spans="1:65" s="10" customFormat="1" ht="19.899999999999999" customHeight="1">
      <c r="B100" s="114"/>
      <c r="D100" s="115" t="s">
        <v>102</v>
      </c>
      <c r="E100" s="116"/>
      <c r="F100" s="116"/>
      <c r="G100" s="116"/>
      <c r="H100" s="116"/>
      <c r="I100" s="116"/>
      <c r="J100" s="117">
        <f>J159</f>
        <v>0</v>
      </c>
      <c r="L100" s="114"/>
    </row>
    <row r="101" spans="1:65" s="10" customFormat="1" ht="19.899999999999999" customHeight="1">
      <c r="B101" s="114"/>
      <c r="D101" s="115" t="s">
        <v>103</v>
      </c>
      <c r="E101" s="116"/>
      <c r="F101" s="116"/>
      <c r="G101" s="116"/>
      <c r="H101" s="116"/>
      <c r="I101" s="116"/>
      <c r="J101" s="117">
        <f>J184</f>
        <v>0</v>
      </c>
      <c r="L101" s="114"/>
    </row>
    <row r="102" spans="1:65" s="10" customFormat="1" ht="14.85" customHeight="1">
      <c r="B102" s="114"/>
      <c r="D102" s="115" t="s">
        <v>104</v>
      </c>
      <c r="E102" s="116"/>
      <c r="F102" s="116"/>
      <c r="G102" s="116"/>
      <c r="H102" s="116"/>
      <c r="I102" s="116"/>
      <c r="J102" s="117">
        <f>J185</f>
        <v>0</v>
      </c>
      <c r="L102" s="114"/>
    </row>
    <row r="103" spans="1:65" s="10" customFormat="1" ht="14.85" customHeight="1">
      <c r="B103" s="114"/>
      <c r="D103" s="115" t="s">
        <v>105</v>
      </c>
      <c r="E103" s="116"/>
      <c r="F103" s="116"/>
      <c r="G103" s="116"/>
      <c r="H103" s="116"/>
      <c r="I103" s="116"/>
      <c r="J103" s="117">
        <f>J189</f>
        <v>0</v>
      </c>
      <c r="L103" s="114"/>
    </row>
    <row r="104" spans="1:65" s="10" customFormat="1" ht="19.899999999999999" customHeight="1">
      <c r="B104" s="114"/>
      <c r="D104" s="115" t="s">
        <v>106</v>
      </c>
      <c r="E104" s="116"/>
      <c r="F104" s="116"/>
      <c r="G104" s="116"/>
      <c r="H104" s="116"/>
      <c r="I104" s="116"/>
      <c r="J104" s="117">
        <f>J198</f>
        <v>0</v>
      </c>
      <c r="L104" s="114"/>
    </row>
    <row r="105" spans="1:65" s="10" customFormat="1" ht="19.899999999999999" customHeight="1">
      <c r="B105" s="114"/>
      <c r="D105" s="115" t="s">
        <v>107</v>
      </c>
      <c r="E105" s="116"/>
      <c r="F105" s="116"/>
      <c r="G105" s="116"/>
      <c r="H105" s="116"/>
      <c r="I105" s="116"/>
      <c r="J105" s="117">
        <f>J204</f>
        <v>0</v>
      </c>
      <c r="L105" s="114"/>
    </row>
    <row r="106" spans="1:65" s="2" customFormat="1" ht="21.75" customHeight="1">
      <c r="A106" s="32"/>
      <c r="B106" s="33"/>
      <c r="C106" s="32"/>
      <c r="D106" s="32"/>
      <c r="E106" s="32"/>
      <c r="F106" s="32"/>
      <c r="G106" s="32"/>
      <c r="H106" s="32"/>
      <c r="I106" s="32"/>
      <c r="J106" s="32"/>
      <c r="K106" s="32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65" s="2" customFormat="1" ht="6.95" customHeight="1">
      <c r="A107" s="32"/>
      <c r="B107" s="33"/>
      <c r="C107" s="32"/>
      <c r="D107" s="32"/>
      <c r="E107" s="32"/>
      <c r="F107" s="32"/>
      <c r="G107" s="32"/>
      <c r="H107" s="32"/>
      <c r="I107" s="32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65" s="2" customFormat="1" ht="29.25" customHeight="1">
      <c r="A108" s="32"/>
      <c r="B108" s="33"/>
      <c r="C108" s="109" t="s">
        <v>108</v>
      </c>
      <c r="D108" s="32"/>
      <c r="E108" s="32"/>
      <c r="F108" s="32"/>
      <c r="G108" s="32"/>
      <c r="H108" s="32"/>
      <c r="I108" s="32"/>
      <c r="J108" s="118">
        <f>ROUND(J109 + J110 + J111 + J112 + J113 + J114,2)</f>
        <v>0</v>
      </c>
      <c r="K108" s="32"/>
      <c r="L108" s="42"/>
      <c r="N108" s="119" t="s">
        <v>39</v>
      </c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65" s="2" customFormat="1" ht="18" customHeight="1">
      <c r="A109" s="32"/>
      <c r="B109" s="120"/>
      <c r="C109" s="121"/>
      <c r="D109" s="245" t="s">
        <v>109</v>
      </c>
      <c r="E109" s="246"/>
      <c r="F109" s="246"/>
      <c r="G109" s="121"/>
      <c r="H109" s="121"/>
      <c r="I109" s="121"/>
      <c r="J109" s="123">
        <v>0</v>
      </c>
      <c r="K109" s="121"/>
      <c r="L109" s="124"/>
      <c r="M109" s="125"/>
      <c r="N109" s="126" t="s">
        <v>40</v>
      </c>
      <c r="O109" s="125"/>
      <c r="P109" s="125"/>
      <c r="Q109" s="125"/>
      <c r="R109" s="125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5"/>
      <c r="AG109" s="125"/>
      <c r="AH109" s="125"/>
      <c r="AI109" s="125"/>
      <c r="AJ109" s="125"/>
      <c r="AK109" s="125"/>
      <c r="AL109" s="125"/>
      <c r="AM109" s="125"/>
      <c r="AN109" s="125"/>
      <c r="AO109" s="125"/>
      <c r="AP109" s="125"/>
      <c r="AQ109" s="125"/>
      <c r="AR109" s="125"/>
      <c r="AS109" s="125"/>
      <c r="AT109" s="125"/>
      <c r="AU109" s="125"/>
      <c r="AV109" s="125"/>
      <c r="AW109" s="125"/>
      <c r="AX109" s="125"/>
      <c r="AY109" s="127" t="s">
        <v>110</v>
      </c>
      <c r="AZ109" s="125"/>
      <c r="BA109" s="125"/>
      <c r="BB109" s="125"/>
      <c r="BC109" s="125"/>
      <c r="BD109" s="125"/>
      <c r="BE109" s="128">
        <f t="shared" ref="BE109:BE114" si="0">IF(N109="základní",J109,0)</f>
        <v>0</v>
      </c>
      <c r="BF109" s="128">
        <f t="shared" ref="BF109:BF114" si="1">IF(N109="snížená",J109,0)</f>
        <v>0</v>
      </c>
      <c r="BG109" s="128">
        <f t="shared" ref="BG109:BG114" si="2">IF(N109="zákl. přenesená",J109,0)</f>
        <v>0</v>
      </c>
      <c r="BH109" s="128">
        <f t="shared" ref="BH109:BH114" si="3">IF(N109="sníž. přenesená",J109,0)</f>
        <v>0</v>
      </c>
      <c r="BI109" s="128">
        <f t="shared" ref="BI109:BI114" si="4">IF(N109="nulová",J109,0)</f>
        <v>0</v>
      </c>
      <c r="BJ109" s="127" t="s">
        <v>83</v>
      </c>
      <c r="BK109" s="125"/>
      <c r="BL109" s="125"/>
      <c r="BM109" s="125"/>
    </row>
    <row r="110" spans="1:65" s="2" customFormat="1" ht="18" customHeight="1">
      <c r="A110" s="32"/>
      <c r="B110" s="120"/>
      <c r="C110" s="121"/>
      <c r="D110" s="245" t="s">
        <v>111</v>
      </c>
      <c r="E110" s="246"/>
      <c r="F110" s="246"/>
      <c r="G110" s="121"/>
      <c r="H110" s="121"/>
      <c r="I110" s="121"/>
      <c r="J110" s="123">
        <v>0</v>
      </c>
      <c r="K110" s="121"/>
      <c r="L110" s="124"/>
      <c r="M110" s="125"/>
      <c r="N110" s="126" t="s">
        <v>40</v>
      </c>
      <c r="O110" s="125"/>
      <c r="P110" s="125"/>
      <c r="Q110" s="125"/>
      <c r="R110" s="125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5"/>
      <c r="AG110" s="125"/>
      <c r="AH110" s="125"/>
      <c r="AI110" s="125"/>
      <c r="AJ110" s="125"/>
      <c r="AK110" s="125"/>
      <c r="AL110" s="125"/>
      <c r="AM110" s="125"/>
      <c r="AN110" s="125"/>
      <c r="AO110" s="125"/>
      <c r="AP110" s="125"/>
      <c r="AQ110" s="125"/>
      <c r="AR110" s="125"/>
      <c r="AS110" s="125"/>
      <c r="AT110" s="125"/>
      <c r="AU110" s="125"/>
      <c r="AV110" s="125"/>
      <c r="AW110" s="125"/>
      <c r="AX110" s="125"/>
      <c r="AY110" s="127" t="s">
        <v>110</v>
      </c>
      <c r="AZ110" s="125"/>
      <c r="BA110" s="125"/>
      <c r="BB110" s="125"/>
      <c r="BC110" s="125"/>
      <c r="BD110" s="125"/>
      <c r="BE110" s="128">
        <f t="shared" si="0"/>
        <v>0</v>
      </c>
      <c r="BF110" s="128">
        <f t="shared" si="1"/>
        <v>0</v>
      </c>
      <c r="BG110" s="128">
        <f t="shared" si="2"/>
        <v>0</v>
      </c>
      <c r="BH110" s="128">
        <f t="shared" si="3"/>
        <v>0</v>
      </c>
      <c r="BI110" s="128">
        <f t="shared" si="4"/>
        <v>0</v>
      </c>
      <c r="BJ110" s="127" t="s">
        <v>83</v>
      </c>
      <c r="BK110" s="125"/>
      <c r="BL110" s="125"/>
      <c r="BM110" s="125"/>
    </row>
    <row r="111" spans="1:65" s="2" customFormat="1" ht="18" customHeight="1">
      <c r="A111" s="32"/>
      <c r="B111" s="120"/>
      <c r="C111" s="121"/>
      <c r="D111" s="245" t="s">
        <v>112</v>
      </c>
      <c r="E111" s="246"/>
      <c r="F111" s="246"/>
      <c r="G111" s="121"/>
      <c r="H111" s="121"/>
      <c r="I111" s="121"/>
      <c r="J111" s="123">
        <v>0</v>
      </c>
      <c r="K111" s="121"/>
      <c r="L111" s="124"/>
      <c r="M111" s="125"/>
      <c r="N111" s="126" t="s">
        <v>40</v>
      </c>
      <c r="O111" s="125"/>
      <c r="P111" s="125"/>
      <c r="Q111" s="125"/>
      <c r="R111" s="125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5"/>
      <c r="AG111" s="125"/>
      <c r="AH111" s="125"/>
      <c r="AI111" s="125"/>
      <c r="AJ111" s="125"/>
      <c r="AK111" s="125"/>
      <c r="AL111" s="125"/>
      <c r="AM111" s="125"/>
      <c r="AN111" s="125"/>
      <c r="AO111" s="125"/>
      <c r="AP111" s="125"/>
      <c r="AQ111" s="125"/>
      <c r="AR111" s="125"/>
      <c r="AS111" s="125"/>
      <c r="AT111" s="125"/>
      <c r="AU111" s="125"/>
      <c r="AV111" s="125"/>
      <c r="AW111" s="125"/>
      <c r="AX111" s="125"/>
      <c r="AY111" s="127" t="s">
        <v>110</v>
      </c>
      <c r="AZ111" s="125"/>
      <c r="BA111" s="125"/>
      <c r="BB111" s="125"/>
      <c r="BC111" s="125"/>
      <c r="BD111" s="125"/>
      <c r="BE111" s="128">
        <f t="shared" si="0"/>
        <v>0</v>
      </c>
      <c r="BF111" s="128">
        <f t="shared" si="1"/>
        <v>0</v>
      </c>
      <c r="BG111" s="128">
        <f t="shared" si="2"/>
        <v>0</v>
      </c>
      <c r="BH111" s="128">
        <f t="shared" si="3"/>
        <v>0</v>
      </c>
      <c r="BI111" s="128">
        <f t="shared" si="4"/>
        <v>0</v>
      </c>
      <c r="BJ111" s="127" t="s">
        <v>83</v>
      </c>
      <c r="BK111" s="125"/>
      <c r="BL111" s="125"/>
      <c r="BM111" s="125"/>
    </row>
    <row r="112" spans="1:65" s="2" customFormat="1" ht="18" customHeight="1">
      <c r="A112" s="32"/>
      <c r="B112" s="120"/>
      <c r="C112" s="121"/>
      <c r="D112" s="245" t="s">
        <v>113</v>
      </c>
      <c r="E112" s="246"/>
      <c r="F112" s="246"/>
      <c r="G112" s="121"/>
      <c r="H112" s="121"/>
      <c r="I112" s="121"/>
      <c r="J112" s="123">
        <v>0</v>
      </c>
      <c r="K112" s="121"/>
      <c r="L112" s="124"/>
      <c r="M112" s="125"/>
      <c r="N112" s="126" t="s">
        <v>40</v>
      </c>
      <c r="O112" s="125"/>
      <c r="P112" s="125"/>
      <c r="Q112" s="125"/>
      <c r="R112" s="125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7" t="s">
        <v>110</v>
      </c>
      <c r="AZ112" s="125"/>
      <c r="BA112" s="125"/>
      <c r="BB112" s="125"/>
      <c r="BC112" s="125"/>
      <c r="BD112" s="125"/>
      <c r="BE112" s="128">
        <f t="shared" si="0"/>
        <v>0</v>
      </c>
      <c r="BF112" s="128">
        <f t="shared" si="1"/>
        <v>0</v>
      </c>
      <c r="BG112" s="128">
        <f t="shared" si="2"/>
        <v>0</v>
      </c>
      <c r="BH112" s="128">
        <f t="shared" si="3"/>
        <v>0</v>
      </c>
      <c r="BI112" s="128">
        <f t="shared" si="4"/>
        <v>0</v>
      </c>
      <c r="BJ112" s="127" t="s">
        <v>83</v>
      </c>
      <c r="BK112" s="125"/>
      <c r="BL112" s="125"/>
      <c r="BM112" s="125"/>
    </row>
    <row r="113" spans="1:65" s="2" customFormat="1" ht="18" customHeight="1">
      <c r="A113" s="32"/>
      <c r="B113" s="120"/>
      <c r="C113" s="121"/>
      <c r="D113" s="245" t="s">
        <v>114</v>
      </c>
      <c r="E113" s="246"/>
      <c r="F113" s="246"/>
      <c r="G113" s="121"/>
      <c r="H113" s="121"/>
      <c r="I113" s="121"/>
      <c r="J113" s="123">
        <v>0</v>
      </c>
      <c r="K113" s="121"/>
      <c r="L113" s="124"/>
      <c r="M113" s="125"/>
      <c r="N113" s="126" t="s">
        <v>40</v>
      </c>
      <c r="O113" s="125"/>
      <c r="P113" s="125"/>
      <c r="Q113" s="125"/>
      <c r="R113" s="125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125"/>
      <c r="AR113" s="125"/>
      <c r="AS113" s="125"/>
      <c r="AT113" s="125"/>
      <c r="AU113" s="125"/>
      <c r="AV113" s="125"/>
      <c r="AW113" s="125"/>
      <c r="AX113" s="125"/>
      <c r="AY113" s="127" t="s">
        <v>110</v>
      </c>
      <c r="AZ113" s="125"/>
      <c r="BA113" s="125"/>
      <c r="BB113" s="125"/>
      <c r="BC113" s="125"/>
      <c r="BD113" s="125"/>
      <c r="BE113" s="128">
        <f t="shared" si="0"/>
        <v>0</v>
      </c>
      <c r="BF113" s="128">
        <f t="shared" si="1"/>
        <v>0</v>
      </c>
      <c r="BG113" s="128">
        <f t="shared" si="2"/>
        <v>0</v>
      </c>
      <c r="BH113" s="128">
        <f t="shared" si="3"/>
        <v>0</v>
      </c>
      <c r="BI113" s="128">
        <f t="shared" si="4"/>
        <v>0</v>
      </c>
      <c r="BJ113" s="127" t="s">
        <v>83</v>
      </c>
      <c r="BK113" s="125"/>
      <c r="BL113" s="125"/>
      <c r="BM113" s="125"/>
    </row>
    <row r="114" spans="1:65" s="2" customFormat="1" ht="18" customHeight="1">
      <c r="A114" s="32"/>
      <c r="B114" s="120"/>
      <c r="C114" s="121"/>
      <c r="D114" s="122" t="s">
        <v>115</v>
      </c>
      <c r="E114" s="121"/>
      <c r="F114" s="121"/>
      <c r="G114" s="121"/>
      <c r="H114" s="121"/>
      <c r="I114" s="121"/>
      <c r="J114" s="123">
        <f>ROUND(J30*T114,2)</f>
        <v>0</v>
      </c>
      <c r="K114" s="121"/>
      <c r="L114" s="124"/>
      <c r="M114" s="125"/>
      <c r="N114" s="126" t="s">
        <v>40</v>
      </c>
      <c r="O114" s="125"/>
      <c r="P114" s="125"/>
      <c r="Q114" s="125"/>
      <c r="R114" s="125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5"/>
      <c r="AG114" s="125"/>
      <c r="AH114" s="125"/>
      <c r="AI114" s="125"/>
      <c r="AJ114" s="125"/>
      <c r="AK114" s="125"/>
      <c r="AL114" s="125"/>
      <c r="AM114" s="125"/>
      <c r="AN114" s="125"/>
      <c r="AO114" s="125"/>
      <c r="AP114" s="125"/>
      <c r="AQ114" s="125"/>
      <c r="AR114" s="125"/>
      <c r="AS114" s="125"/>
      <c r="AT114" s="125"/>
      <c r="AU114" s="125"/>
      <c r="AV114" s="125"/>
      <c r="AW114" s="125"/>
      <c r="AX114" s="125"/>
      <c r="AY114" s="127" t="s">
        <v>116</v>
      </c>
      <c r="AZ114" s="125"/>
      <c r="BA114" s="125"/>
      <c r="BB114" s="125"/>
      <c r="BC114" s="125"/>
      <c r="BD114" s="125"/>
      <c r="BE114" s="128">
        <f t="shared" si="0"/>
        <v>0</v>
      </c>
      <c r="BF114" s="128">
        <f t="shared" si="1"/>
        <v>0</v>
      </c>
      <c r="BG114" s="128">
        <f t="shared" si="2"/>
        <v>0</v>
      </c>
      <c r="BH114" s="128">
        <f t="shared" si="3"/>
        <v>0</v>
      </c>
      <c r="BI114" s="128">
        <f t="shared" si="4"/>
        <v>0</v>
      </c>
      <c r="BJ114" s="127" t="s">
        <v>83</v>
      </c>
      <c r="BK114" s="125"/>
      <c r="BL114" s="125"/>
      <c r="BM114" s="125"/>
    </row>
    <row r="115" spans="1:65" s="2" customFormat="1">
      <c r="A115" s="32"/>
      <c r="B115" s="33"/>
      <c r="C115" s="32"/>
      <c r="D115" s="32"/>
      <c r="E115" s="32"/>
      <c r="F115" s="32"/>
      <c r="G115" s="32"/>
      <c r="H115" s="32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29.25" customHeight="1">
      <c r="A116" s="32"/>
      <c r="B116" s="33"/>
      <c r="C116" s="129" t="s">
        <v>117</v>
      </c>
      <c r="D116" s="99"/>
      <c r="E116" s="99"/>
      <c r="F116" s="99"/>
      <c r="G116" s="99"/>
      <c r="H116" s="99"/>
      <c r="I116" s="99"/>
      <c r="J116" s="130">
        <f>ROUND(J96+J108,2)</f>
        <v>0</v>
      </c>
      <c r="K116" s="99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6.95" customHeight="1">
      <c r="A117" s="32"/>
      <c r="B117" s="47"/>
      <c r="C117" s="48"/>
      <c r="D117" s="48"/>
      <c r="E117" s="48"/>
      <c r="F117" s="48"/>
      <c r="G117" s="48"/>
      <c r="H117" s="48"/>
      <c r="I117" s="48"/>
      <c r="J117" s="48"/>
      <c r="K117" s="48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21" spans="1:65" s="2" customFormat="1" ht="6.95" customHeight="1">
      <c r="A121" s="32"/>
      <c r="B121" s="49"/>
      <c r="C121" s="50"/>
      <c r="D121" s="50"/>
      <c r="E121" s="50"/>
      <c r="F121" s="50"/>
      <c r="G121" s="50"/>
      <c r="H121" s="50"/>
      <c r="I121" s="50"/>
      <c r="J121" s="50"/>
      <c r="K121" s="50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2" customFormat="1" ht="24.95" customHeight="1">
      <c r="A122" s="32"/>
      <c r="B122" s="33"/>
      <c r="C122" s="21" t="s">
        <v>118</v>
      </c>
      <c r="D122" s="32"/>
      <c r="E122" s="32"/>
      <c r="F122" s="32"/>
      <c r="G122" s="32"/>
      <c r="H122" s="32"/>
      <c r="I122" s="32"/>
      <c r="J122" s="32"/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5" s="2" customFormat="1" ht="6.95" customHeight="1">
      <c r="A123" s="32"/>
      <c r="B123" s="33"/>
      <c r="C123" s="32"/>
      <c r="D123" s="32"/>
      <c r="E123" s="32"/>
      <c r="F123" s="32"/>
      <c r="G123" s="32"/>
      <c r="H123" s="32"/>
      <c r="I123" s="32"/>
      <c r="J123" s="32"/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65" s="2" customFormat="1" ht="12" customHeight="1">
      <c r="A124" s="32"/>
      <c r="B124" s="33"/>
      <c r="C124" s="27" t="s">
        <v>16</v>
      </c>
      <c r="D124" s="32"/>
      <c r="E124" s="32"/>
      <c r="F124" s="32"/>
      <c r="G124" s="32"/>
      <c r="H124" s="32"/>
      <c r="I124" s="32"/>
      <c r="J124" s="32"/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65" s="2" customFormat="1" ht="16.5" customHeight="1">
      <c r="A125" s="32"/>
      <c r="B125" s="33"/>
      <c r="C125" s="32"/>
      <c r="D125" s="32"/>
      <c r="E125" s="247" t="str">
        <f>E7</f>
        <v>REKONSTRUKCE 2 BRAN</v>
      </c>
      <c r="F125" s="248"/>
      <c r="G125" s="248"/>
      <c r="H125" s="248"/>
      <c r="I125" s="32"/>
      <c r="J125" s="32"/>
      <c r="K125" s="32"/>
      <c r="L125" s="4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65" s="2" customFormat="1" ht="12" customHeight="1">
      <c r="A126" s="32"/>
      <c r="B126" s="33"/>
      <c r="C126" s="27" t="s">
        <v>90</v>
      </c>
      <c r="D126" s="32"/>
      <c r="E126" s="32"/>
      <c r="F126" s="32"/>
      <c r="G126" s="32"/>
      <c r="H126" s="32"/>
      <c r="I126" s="32"/>
      <c r="J126" s="32"/>
      <c r="K126" s="32"/>
      <c r="L126" s="4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65" s="2" customFormat="1" ht="16.5" customHeight="1">
      <c r="A127" s="32"/>
      <c r="B127" s="33"/>
      <c r="C127" s="32"/>
      <c r="D127" s="32"/>
      <c r="E127" s="218" t="str">
        <f>E9</f>
        <v>01 - SO 01 - VRATA KE KUČOCH</v>
      </c>
      <c r="F127" s="249"/>
      <c r="G127" s="249"/>
      <c r="H127" s="249"/>
      <c r="I127" s="32"/>
      <c r="J127" s="32"/>
      <c r="K127" s="32"/>
      <c r="L127" s="4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65" s="2" customFormat="1" ht="6.95" customHeight="1">
      <c r="A128" s="32"/>
      <c r="B128" s="33"/>
      <c r="C128" s="32"/>
      <c r="D128" s="32"/>
      <c r="E128" s="32"/>
      <c r="F128" s="32"/>
      <c r="G128" s="32"/>
      <c r="H128" s="32"/>
      <c r="I128" s="32"/>
      <c r="J128" s="32"/>
      <c r="K128" s="32"/>
      <c r="L128" s="4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65" s="2" customFormat="1" ht="12" customHeight="1">
      <c r="A129" s="32"/>
      <c r="B129" s="33"/>
      <c r="C129" s="27" t="s">
        <v>19</v>
      </c>
      <c r="D129" s="32"/>
      <c r="E129" s="32"/>
      <c r="F129" s="25" t="str">
        <f>F12</f>
        <v>Olomouc</v>
      </c>
      <c r="G129" s="32"/>
      <c r="H129" s="32"/>
      <c r="I129" s="27" t="s">
        <v>21</v>
      </c>
      <c r="J129" s="55" t="str">
        <f>IF(J12="","",J12)</f>
        <v>18. 5. 2021</v>
      </c>
      <c r="K129" s="32"/>
      <c r="L129" s="4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:65" s="2" customFormat="1" ht="6.95" customHeight="1">
      <c r="A130" s="32"/>
      <c r="B130" s="33"/>
      <c r="C130" s="32"/>
      <c r="D130" s="32"/>
      <c r="E130" s="32"/>
      <c r="F130" s="32"/>
      <c r="G130" s="32"/>
      <c r="H130" s="32"/>
      <c r="I130" s="32"/>
      <c r="J130" s="32"/>
      <c r="K130" s="32"/>
      <c r="L130" s="4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1:65" s="2" customFormat="1" ht="15.2" customHeight="1">
      <c r="A131" s="32"/>
      <c r="B131" s="33"/>
      <c r="C131" s="27" t="s">
        <v>23</v>
      </c>
      <c r="D131" s="32"/>
      <c r="E131" s="32"/>
      <c r="F131" s="25" t="str">
        <f>E15</f>
        <v>FN Olomouc - I.P.Pavlova 185/6. 779 00 Olomouc</v>
      </c>
      <c r="G131" s="32"/>
      <c r="H131" s="32"/>
      <c r="I131" s="27" t="s">
        <v>29</v>
      </c>
      <c r="J131" s="30" t="str">
        <f>E21</f>
        <v>Ing. Bořivoj Klečka</v>
      </c>
      <c r="K131" s="32"/>
      <c r="L131" s="4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</row>
    <row r="132" spans="1:65" s="2" customFormat="1" ht="15.2" customHeight="1">
      <c r="A132" s="32"/>
      <c r="B132" s="33"/>
      <c r="C132" s="27" t="s">
        <v>27</v>
      </c>
      <c r="D132" s="32"/>
      <c r="E132" s="32"/>
      <c r="F132" s="25" t="str">
        <f>IF(E18="","",E18)</f>
        <v>Vyplň údaj</v>
      </c>
      <c r="G132" s="32"/>
      <c r="H132" s="32"/>
      <c r="I132" s="27" t="s">
        <v>32</v>
      </c>
      <c r="J132" s="30" t="str">
        <f>E24</f>
        <v>Zdeněk Ambrož</v>
      </c>
      <c r="K132" s="32"/>
      <c r="L132" s="4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</row>
    <row r="133" spans="1:65" s="2" customFormat="1" ht="10.35" customHeight="1">
      <c r="A133" s="32"/>
      <c r="B133" s="33"/>
      <c r="C133" s="32"/>
      <c r="D133" s="32"/>
      <c r="E133" s="32"/>
      <c r="F133" s="32"/>
      <c r="G133" s="32"/>
      <c r="H133" s="32"/>
      <c r="I133" s="32"/>
      <c r="J133" s="32"/>
      <c r="K133" s="32"/>
      <c r="L133" s="4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</row>
    <row r="134" spans="1:65" s="11" customFormat="1" ht="29.25" customHeight="1">
      <c r="A134" s="131"/>
      <c r="B134" s="132"/>
      <c r="C134" s="133" t="s">
        <v>119</v>
      </c>
      <c r="D134" s="134" t="s">
        <v>60</v>
      </c>
      <c r="E134" s="134" t="s">
        <v>56</v>
      </c>
      <c r="F134" s="134" t="s">
        <v>57</v>
      </c>
      <c r="G134" s="134" t="s">
        <v>120</v>
      </c>
      <c r="H134" s="134" t="s">
        <v>121</v>
      </c>
      <c r="I134" s="134" t="s">
        <v>122</v>
      </c>
      <c r="J134" s="134" t="s">
        <v>96</v>
      </c>
      <c r="K134" s="135" t="s">
        <v>123</v>
      </c>
      <c r="L134" s="136"/>
      <c r="M134" s="62" t="s">
        <v>1</v>
      </c>
      <c r="N134" s="63" t="s">
        <v>39</v>
      </c>
      <c r="O134" s="63" t="s">
        <v>124</v>
      </c>
      <c r="P134" s="63" t="s">
        <v>125</v>
      </c>
      <c r="Q134" s="63" t="s">
        <v>126</v>
      </c>
      <c r="R134" s="63" t="s">
        <v>127</v>
      </c>
      <c r="S134" s="63" t="s">
        <v>128</v>
      </c>
      <c r="T134" s="64" t="s">
        <v>129</v>
      </c>
      <c r="U134" s="131"/>
      <c r="V134" s="131"/>
      <c r="W134" s="131"/>
      <c r="X134" s="131"/>
      <c r="Y134" s="131"/>
      <c r="Z134" s="131"/>
      <c r="AA134" s="131"/>
      <c r="AB134" s="131"/>
      <c r="AC134" s="131"/>
      <c r="AD134" s="131"/>
      <c r="AE134" s="131"/>
    </row>
    <row r="135" spans="1:65" s="2" customFormat="1" ht="22.9" customHeight="1">
      <c r="A135" s="32"/>
      <c r="B135" s="33"/>
      <c r="C135" s="69" t="s">
        <v>130</v>
      </c>
      <c r="D135" s="32"/>
      <c r="E135" s="32"/>
      <c r="F135" s="32"/>
      <c r="G135" s="32"/>
      <c r="H135" s="32"/>
      <c r="I135" s="32"/>
      <c r="J135" s="137">
        <f>BK135</f>
        <v>0</v>
      </c>
      <c r="K135" s="32"/>
      <c r="L135" s="33"/>
      <c r="M135" s="65"/>
      <c r="N135" s="56"/>
      <c r="O135" s="66"/>
      <c r="P135" s="138">
        <f>P136</f>
        <v>0</v>
      </c>
      <c r="Q135" s="66"/>
      <c r="R135" s="138">
        <f>R136</f>
        <v>9.3712160000000004</v>
      </c>
      <c r="S135" s="66"/>
      <c r="T135" s="139">
        <f>T136</f>
        <v>2.589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T135" s="17" t="s">
        <v>74</v>
      </c>
      <c r="AU135" s="17" t="s">
        <v>98</v>
      </c>
      <c r="BK135" s="140">
        <f>BK136</f>
        <v>0</v>
      </c>
    </row>
    <row r="136" spans="1:65" s="12" customFormat="1" ht="25.9" customHeight="1">
      <c r="B136" s="141"/>
      <c r="D136" s="142" t="s">
        <v>74</v>
      </c>
      <c r="E136" s="143" t="s">
        <v>131</v>
      </c>
      <c r="F136" s="143" t="s">
        <v>132</v>
      </c>
      <c r="I136" s="144"/>
      <c r="J136" s="145">
        <f>BK136</f>
        <v>0</v>
      </c>
      <c r="L136" s="141"/>
      <c r="M136" s="146"/>
      <c r="N136" s="147"/>
      <c r="O136" s="147"/>
      <c r="P136" s="148">
        <f>P137+P150+P159+P184+P198+P204</f>
        <v>0</v>
      </c>
      <c r="Q136" s="147"/>
      <c r="R136" s="148">
        <f>R137+R150+R159+R184+R198+R204</f>
        <v>9.3712160000000004</v>
      </c>
      <c r="S136" s="147"/>
      <c r="T136" s="149">
        <f>T137+T150+T159+T184+T198+T204</f>
        <v>2.589</v>
      </c>
      <c r="AR136" s="142" t="s">
        <v>83</v>
      </c>
      <c r="AT136" s="150" t="s">
        <v>74</v>
      </c>
      <c r="AU136" s="150" t="s">
        <v>75</v>
      </c>
      <c r="AY136" s="142" t="s">
        <v>133</v>
      </c>
      <c r="BK136" s="151">
        <f>BK137+BK150+BK159+BK184+BK198+BK204</f>
        <v>0</v>
      </c>
    </row>
    <row r="137" spans="1:65" s="12" customFormat="1" ht="22.9" customHeight="1">
      <c r="B137" s="141"/>
      <c r="D137" s="142" t="s">
        <v>74</v>
      </c>
      <c r="E137" s="152" t="s">
        <v>83</v>
      </c>
      <c r="F137" s="152" t="s">
        <v>134</v>
      </c>
      <c r="I137" s="144"/>
      <c r="J137" s="153">
        <f>BK137</f>
        <v>0</v>
      </c>
      <c r="L137" s="141"/>
      <c r="M137" s="146"/>
      <c r="N137" s="147"/>
      <c r="O137" s="147"/>
      <c r="P137" s="148">
        <f>SUM(P138:P149)</f>
        <v>0</v>
      </c>
      <c r="Q137" s="147"/>
      <c r="R137" s="148">
        <f>SUM(R138:R149)</f>
        <v>0</v>
      </c>
      <c r="S137" s="147"/>
      <c r="T137" s="149">
        <f>SUM(T138:T149)</f>
        <v>2.3039999999999998</v>
      </c>
      <c r="AR137" s="142" t="s">
        <v>83</v>
      </c>
      <c r="AT137" s="150" t="s">
        <v>74</v>
      </c>
      <c r="AU137" s="150" t="s">
        <v>83</v>
      </c>
      <c r="AY137" s="142" t="s">
        <v>133</v>
      </c>
      <c r="BK137" s="151">
        <f>SUM(BK138:BK149)</f>
        <v>0</v>
      </c>
    </row>
    <row r="138" spans="1:65" s="2" customFormat="1" ht="48">
      <c r="A138" s="32"/>
      <c r="B138" s="120"/>
      <c r="C138" s="154" t="s">
        <v>83</v>
      </c>
      <c r="D138" s="154" t="s">
        <v>135</v>
      </c>
      <c r="E138" s="155" t="s">
        <v>136</v>
      </c>
      <c r="F138" s="156" t="s">
        <v>137</v>
      </c>
      <c r="G138" s="157" t="s">
        <v>138</v>
      </c>
      <c r="H138" s="158">
        <v>4</v>
      </c>
      <c r="I138" s="159"/>
      <c r="J138" s="160">
        <f>ROUND(I138*H138,2)</f>
        <v>0</v>
      </c>
      <c r="K138" s="156" t="s">
        <v>139</v>
      </c>
      <c r="L138" s="33"/>
      <c r="M138" s="161" t="s">
        <v>1</v>
      </c>
      <c r="N138" s="162" t="s">
        <v>40</v>
      </c>
      <c r="O138" s="58"/>
      <c r="P138" s="163">
        <f>O138*H138</f>
        <v>0</v>
      </c>
      <c r="Q138" s="163">
        <v>0</v>
      </c>
      <c r="R138" s="163">
        <f>Q138*H138</f>
        <v>0</v>
      </c>
      <c r="S138" s="163">
        <v>0</v>
      </c>
      <c r="T138" s="164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65" t="s">
        <v>140</v>
      </c>
      <c r="AT138" s="165" t="s">
        <v>135</v>
      </c>
      <c r="AU138" s="165" t="s">
        <v>85</v>
      </c>
      <c r="AY138" s="17" t="s">
        <v>133</v>
      </c>
      <c r="BE138" s="166">
        <f>IF(N138="základní",J138,0)</f>
        <v>0</v>
      </c>
      <c r="BF138" s="166">
        <f>IF(N138="snížená",J138,0)</f>
        <v>0</v>
      </c>
      <c r="BG138" s="166">
        <f>IF(N138="zákl. přenesená",J138,0)</f>
        <v>0</v>
      </c>
      <c r="BH138" s="166">
        <f>IF(N138="sníž. přenesená",J138,0)</f>
        <v>0</v>
      </c>
      <c r="BI138" s="166">
        <f>IF(N138="nulová",J138,0)</f>
        <v>0</v>
      </c>
      <c r="BJ138" s="17" t="s">
        <v>83</v>
      </c>
      <c r="BK138" s="166">
        <f>ROUND(I138*H138,2)</f>
        <v>0</v>
      </c>
      <c r="BL138" s="17" t="s">
        <v>140</v>
      </c>
      <c r="BM138" s="165" t="s">
        <v>141</v>
      </c>
    </row>
    <row r="139" spans="1:65" s="13" customFormat="1">
      <c r="B139" s="167"/>
      <c r="D139" s="168" t="s">
        <v>142</v>
      </c>
      <c r="E139" s="169" t="s">
        <v>1</v>
      </c>
      <c r="F139" s="170" t="s">
        <v>143</v>
      </c>
      <c r="H139" s="171">
        <v>4</v>
      </c>
      <c r="I139" s="172"/>
      <c r="L139" s="167"/>
      <c r="M139" s="173"/>
      <c r="N139" s="174"/>
      <c r="O139" s="174"/>
      <c r="P139" s="174"/>
      <c r="Q139" s="174"/>
      <c r="R139" s="174"/>
      <c r="S139" s="174"/>
      <c r="T139" s="175"/>
      <c r="AT139" s="169" t="s">
        <v>142</v>
      </c>
      <c r="AU139" s="169" t="s">
        <v>85</v>
      </c>
      <c r="AV139" s="13" t="s">
        <v>85</v>
      </c>
      <c r="AW139" s="13" t="s">
        <v>31</v>
      </c>
      <c r="AX139" s="13" t="s">
        <v>83</v>
      </c>
      <c r="AY139" s="169" t="s">
        <v>133</v>
      </c>
    </row>
    <row r="140" spans="1:65" s="2" customFormat="1" ht="48">
      <c r="A140" s="32"/>
      <c r="B140" s="120"/>
      <c r="C140" s="154" t="s">
        <v>85</v>
      </c>
      <c r="D140" s="154" t="s">
        <v>135</v>
      </c>
      <c r="E140" s="155" t="s">
        <v>144</v>
      </c>
      <c r="F140" s="156" t="s">
        <v>145</v>
      </c>
      <c r="G140" s="157" t="s">
        <v>146</v>
      </c>
      <c r="H140" s="158">
        <v>1.1519999999999999</v>
      </c>
      <c r="I140" s="159"/>
      <c r="J140" s="160">
        <f>ROUND(I140*H140,2)</f>
        <v>0</v>
      </c>
      <c r="K140" s="156" t="s">
        <v>139</v>
      </c>
      <c r="L140" s="33"/>
      <c r="M140" s="161" t="s">
        <v>1</v>
      </c>
      <c r="N140" s="162" t="s">
        <v>40</v>
      </c>
      <c r="O140" s="58"/>
      <c r="P140" s="163">
        <f>O140*H140</f>
        <v>0</v>
      </c>
      <c r="Q140" s="163">
        <v>0</v>
      </c>
      <c r="R140" s="163">
        <f>Q140*H140</f>
        <v>0</v>
      </c>
      <c r="S140" s="163">
        <v>0</v>
      </c>
      <c r="T140" s="164">
        <f>S140*H140</f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65" t="s">
        <v>140</v>
      </c>
      <c r="AT140" s="165" t="s">
        <v>135</v>
      </c>
      <c r="AU140" s="165" t="s">
        <v>85</v>
      </c>
      <c r="AY140" s="17" t="s">
        <v>133</v>
      </c>
      <c r="BE140" s="166">
        <f>IF(N140="základní",J140,0)</f>
        <v>0</v>
      </c>
      <c r="BF140" s="166">
        <f>IF(N140="snížená",J140,0)</f>
        <v>0</v>
      </c>
      <c r="BG140" s="166">
        <f>IF(N140="zákl. přenesená",J140,0)</f>
        <v>0</v>
      </c>
      <c r="BH140" s="166">
        <f>IF(N140="sníž. přenesená",J140,0)</f>
        <v>0</v>
      </c>
      <c r="BI140" s="166">
        <f>IF(N140="nulová",J140,0)</f>
        <v>0</v>
      </c>
      <c r="BJ140" s="17" t="s">
        <v>83</v>
      </c>
      <c r="BK140" s="166">
        <f>ROUND(I140*H140,2)</f>
        <v>0</v>
      </c>
      <c r="BL140" s="17" t="s">
        <v>140</v>
      </c>
      <c r="BM140" s="165" t="s">
        <v>147</v>
      </c>
    </row>
    <row r="141" spans="1:65" s="14" customFormat="1">
      <c r="B141" s="176"/>
      <c r="D141" s="168" t="s">
        <v>142</v>
      </c>
      <c r="E141" s="177" t="s">
        <v>1</v>
      </c>
      <c r="F141" s="178" t="s">
        <v>148</v>
      </c>
      <c r="H141" s="177" t="s">
        <v>1</v>
      </c>
      <c r="I141" s="179"/>
      <c r="L141" s="176"/>
      <c r="M141" s="180"/>
      <c r="N141" s="181"/>
      <c r="O141" s="181"/>
      <c r="P141" s="181"/>
      <c r="Q141" s="181"/>
      <c r="R141" s="181"/>
      <c r="S141" s="181"/>
      <c r="T141" s="182"/>
      <c r="AT141" s="177" t="s">
        <v>142</v>
      </c>
      <c r="AU141" s="177" t="s">
        <v>85</v>
      </c>
      <c r="AV141" s="14" t="s">
        <v>83</v>
      </c>
      <c r="AW141" s="14" t="s">
        <v>31</v>
      </c>
      <c r="AX141" s="14" t="s">
        <v>75</v>
      </c>
      <c r="AY141" s="177" t="s">
        <v>133</v>
      </c>
    </row>
    <row r="142" spans="1:65" s="13" customFormat="1">
      <c r="B142" s="167"/>
      <c r="D142" s="168" t="s">
        <v>142</v>
      </c>
      <c r="E142" s="169" t="s">
        <v>1</v>
      </c>
      <c r="F142" s="170" t="s">
        <v>149</v>
      </c>
      <c r="H142" s="171">
        <v>2.3039999999999998</v>
      </c>
      <c r="I142" s="172"/>
      <c r="L142" s="167"/>
      <c r="M142" s="173"/>
      <c r="N142" s="174"/>
      <c r="O142" s="174"/>
      <c r="P142" s="174"/>
      <c r="Q142" s="174"/>
      <c r="R142" s="174"/>
      <c r="S142" s="174"/>
      <c r="T142" s="175"/>
      <c r="AT142" s="169" t="s">
        <v>142</v>
      </c>
      <c r="AU142" s="169" t="s">
        <v>85</v>
      </c>
      <c r="AV142" s="13" t="s">
        <v>85</v>
      </c>
      <c r="AW142" s="13" t="s">
        <v>31</v>
      </c>
      <c r="AX142" s="13" t="s">
        <v>75</v>
      </c>
      <c r="AY142" s="169" t="s">
        <v>133</v>
      </c>
    </row>
    <row r="143" spans="1:65" s="13" customFormat="1">
      <c r="B143" s="167"/>
      <c r="D143" s="168" t="s">
        <v>142</v>
      </c>
      <c r="E143" s="169" t="s">
        <v>1</v>
      </c>
      <c r="F143" s="170" t="s">
        <v>150</v>
      </c>
      <c r="H143" s="171">
        <v>-1.1519999999999999</v>
      </c>
      <c r="I143" s="172"/>
      <c r="L143" s="167"/>
      <c r="M143" s="173"/>
      <c r="N143" s="174"/>
      <c r="O143" s="174"/>
      <c r="P143" s="174"/>
      <c r="Q143" s="174"/>
      <c r="R143" s="174"/>
      <c r="S143" s="174"/>
      <c r="T143" s="175"/>
      <c r="AT143" s="169" t="s">
        <v>142</v>
      </c>
      <c r="AU143" s="169" t="s">
        <v>85</v>
      </c>
      <c r="AV143" s="13" t="s">
        <v>85</v>
      </c>
      <c r="AW143" s="13" t="s">
        <v>31</v>
      </c>
      <c r="AX143" s="13" t="s">
        <v>75</v>
      </c>
      <c r="AY143" s="169" t="s">
        <v>133</v>
      </c>
    </row>
    <row r="144" spans="1:65" s="15" customFormat="1">
      <c r="B144" s="183"/>
      <c r="D144" s="168" t="s">
        <v>142</v>
      </c>
      <c r="E144" s="184" t="s">
        <v>1</v>
      </c>
      <c r="F144" s="185" t="s">
        <v>151</v>
      </c>
      <c r="H144" s="186">
        <v>1.1519999999999999</v>
      </c>
      <c r="I144" s="187"/>
      <c r="L144" s="183"/>
      <c r="M144" s="188"/>
      <c r="N144" s="189"/>
      <c r="O144" s="189"/>
      <c r="P144" s="189"/>
      <c r="Q144" s="189"/>
      <c r="R144" s="189"/>
      <c r="S144" s="189"/>
      <c r="T144" s="190"/>
      <c r="AT144" s="184" t="s">
        <v>142</v>
      </c>
      <c r="AU144" s="184" t="s">
        <v>85</v>
      </c>
      <c r="AV144" s="15" t="s">
        <v>140</v>
      </c>
      <c r="AW144" s="15" t="s">
        <v>31</v>
      </c>
      <c r="AX144" s="15" t="s">
        <v>83</v>
      </c>
      <c r="AY144" s="184" t="s">
        <v>133</v>
      </c>
    </row>
    <row r="145" spans="1:65" s="2" customFormat="1" ht="55.5" customHeight="1">
      <c r="A145" s="32"/>
      <c r="B145" s="120"/>
      <c r="C145" s="154" t="s">
        <v>152</v>
      </c>
      <c r="D145" s="154" t="s">
        <v>135</v>
      </c>
      <c r="E145" s="155" t="s">
        <v>153</v>
      </c>
      <c r="F145" s="156" t="s">
        <v>154</v>
      </c>
      <c r="G145" s="157" t="s">
        <v>146</v>
      </c>
      <c r="H145" s="158">
        <v>1.1519999999999999</v>
      </c>
      <c r="I145" s="159"/>
      <c r="J145" s="160">
        <f>ROUND(I145*H145,2)</f>
        <v>0</v>
      </c>
      <c r="K145" s="156" t="s">
        <v>139</v>
      </c>
      <c r="L145" s="33"/>
      <c r="M145" s="161" t="s">
        <v>1</v>
      </c>
      <c r="N145" s="162" t="s">
        <v>40</v>
      </c>
      <c r="O145" s="58"/>
      <c r="P145" s="163">
        <f>O145*H145</f>
        <v>0</v>
      </c>
      <c r="Q145" s="163">
        <v>0</v>
      </c>
      <c r="R145" s="163">
        <f>Q145*H145</f>
        <v>0</v>
      </c>
      <c r="S145" s="163">
        <v>2</v>
      </c>
      <c r="T145" s="164">
        <f>S145*H145</f>
        <v>2.3039999999999998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65" t="s">
        <v>140</v>
      </c>
      <c r="AT145" s="165" t="s">
        <v>135</v>
      </c>
      <c r="AU145" s="165" t="s">
        <v>85</v>
      </c>
      <c r="AY145" s="17" t="s">
        <v>133</v>
      </c>
      <c r="BE145" s="166">
        <f>IF(N145="základní",J145,0)</f>
        <v>0</v>
      </c>
      <c r="BF145" s="166">
        <f>IF(N145="snížená",J145,0)</f>
        <v>0</v>
      </c>
      <c r="BG145" s="166">
        <f>IF(N145="zákl. přenesená",J145,0)</f>
        <v>0</v>
      </c>
      <c r="BH145" s="166">
        <f>IF(N145="sníž. přenesená",J145,0)</f>
        <v>0</v>
      </c>
      <c r="BI145" s="166">
        <f>IF(N145="nulová",J145,0)</f>
        <v>0</v>
      </c>
      <c r="BJ145" s="17" t="s">
        <v>83</v>
      </c>
      <c r="BK145" s="166">
        <f>ROUND(I145*H145,2)</f>
        <v>0</v>
      </c>
      <c r="BL145" s="17" t="s">
        <v>140</v>
      </c>
      <c r="BM145" s="165" t="s">
        <v>155</v>
      </c>
    </row>
    <row r="146" spans="1:65" s="14" customFormat="1">
      <c r="B146" s="176"/>
      <c r="D146" s="168" t="s">
        <v>142</v>
      </c>
      <c r="E146" s="177" t="s">
        <v>1</v>
      </c>
      <c r="F146" s="178" t="s">
        <v>148</v>
      </c>
      <c r="H146" s="177" t="s">
        <v>1</v>
      </c>
      <c r="I146" s="179"/>
      <c r="L146" s="176"/>
      <c r="M146" s="180"/>
      <c r="N146" s="181"/>
      <c r="O146" s="181"/>
      <c r="P146" s="181"/>
      <c r="Q146" s="181"/>
      <c r="R146" s="181"/>
      <c r="S146" s="181"/>
      <c r="T146" s="182"/>
      <c r="AT146" s="177" t="s">
        <v>142</v>
      </c>
      <c r="AU146" s="177" t="s">
        <v>85</v>
      </c>
      <c r="AV146" s="14" t="s">
        <v>83</v>
      </c>
      <c r="AW146" s="14" t="s">
        <v>31</v>
      </c>
      <c r="AX146" s="14" t="s">
        <v>75</v>
      </c>
      <c r="AY146" s="177" t="s">
        <v>133</v>
      </c>
    </row>
    <row r="147" spans="1:65" s="13" customFormat="1">
      <c r="B147" s="167"/>
      <c r="D147" s="168" t="s">
        <v>142</v>
      </c>
      <c r="E147" s="169" t="s">
        <v>1</v>
      </c>
      <c r="F147" s="170" t="s">
        <v>156</v>
      </c>
      <c r="H147" s="171">
        <v>1.1519999999999999</v>
      </c>
      <c r="I147" s="172"/>
      <c r="L147" s="167"/>
      <c r="M147" s="173"/>
      <c r="N147" s="174"/>
      <c r="O147" s="174"/>
      <c r="P147" s="174"/>
      <c r="Q147" s="174"/>
      <c r="R147" s="174"/>
      <c r="S147" s="174"/>
      <c r="T147" s="175"/>
      <c r="AT147" s="169" t="s">
        <v>142</v>
      </c>
      <c r="AU147" s="169" t="s">
        <v>85</v>
      </c>
      <c r="AV147" s="13" t="s">
        <v>85</v>
      </c>
      <c r="AW147" s="13" t="s">
        <v>31</v>
      </c>
      <c r="AX147" s="13" t="s">
        <v>83</v>
      </c>
      <c r="AY147" s="169" t="s">
        <v>133</v>
      </c>
    </row>
    <row r="148" spans="1:65" s="2" customFormat="1" ht="55.5" customHeight="1">
      <c r="A148" s="32"/>
      <c r="B148" s="120"/>
      <c r="C148" s="154" t="s">
        <v>140</v>
      </c>
      <c r="D148" s="154" t="s">
        <v>135</v>
      </c>
      <c r="E148" s="155" t="s">
        <v>157</v>
      </c>
      <c r="F148" s="156" t="s">
        <v>158</v>
      </c>
      <c r="G148" s="157" t="s">
        <v>146</v>
      </c>
      <c r="H148" s="158">
        <v>1.1519999999999999</v>
      </c>
      <c r="I148" s="159"/>
      <c r="J148" s="160">
        <f>ROUND(I148*H148,2)</f>
        <v>0</v>
      </c>
      <c r="K148" s="156" t="s">
        <v>139</v>
      </c>
      <c r="L148" s="33"/>
      <c r="M148" s="161" t="s">
        <v>1</v>
      </c>
      <c r="N148" s="162" t="s">
        <v>40</v>
      </c>
      <c r="O148" s="58"/>
      <c r="P148" s="163">
        <f>O148*H148</f>
        <v>0</v>
      </c>
      <c r="Q148" s="163">
        <v>0</v>
      </c>
      <c r="R148" s="163">
        <f>Q148*H148</f>
        <v>0</v>
      </c>
      <c r="S148" s="163">
        <v>0</v>
      </c>
      <c r="T148" s="164">
        <f>S148*H148</f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65" t="s">
        <v>140</v>
      </c>
      <c r="AT148" s="165" t="s">
        <v>135</v>
      </c>
      <c r="AU148" s="165" t="s">
        <v>85</v>
      </c>
      <c r="AY148" s="17" t="s">
        <v>133</v>
      </c>
      <c r="BE148" s="166">
        <f>IF(N148="základní",J148,0)</f>
        <v>0</v>
      </c>
      <c r="BF148" s="166">
        <f>IF(N148="snížená",J148,0)</f>
        <v>0</v>
      </c>
      <c r="BG148" s="166">
        <f>IF(N148="zákl. přenesená",J148,0)</f>
        <v>0</v>
      </c>
      <c r="BH148" s="166">
        <f>IF(N148="sníž. přenesená",J148,0)</f>
        <v>0</v>
      </c>
      <c r="BI148" s="166">
        <f>IF(N148="nulová",J148,0)</f>
        <v>0</v>
      </c>
      <c r="BJ148" s="17" t="s">
        <v>83</v>
      </c>
      <c r="BK148" s="166">
        <f>ROUND(I148*H148,2)</f>
        <v>0</v>
      </c>
      <c r="BL148" s="17" t="s">
        <v>140</v>
      </c>
      <c r="BM148" s="165" t="s">
        <v>159</v>
      </c>
    </row>
    <row r="149" spans="1:65" s="2" customFormat="1" ht="36">
      <c r="A149" s="32"/>
      <c r="B149" s="120"/>
      <c r="C149" s="154" t="s">
        <v>160</v>
      </c>
      <c r="D149" s="154" t="s">
        <v>135</v>
      </c>
      <c r="E149" s="155" t="s">
        <v>161</v>
      </c>
      <c r="F149" s="156" t="s">
        <v>162</v>
      </c>
      <c r="G149" s="157" t="s">
        <v>146</v>
      </c>
      <c r="H149" s="158">
        <v>1.1519999999999999</v>
      </c>
      <c r="I149" s="159"/>
      <c r="J149" s="160">
        <f>ROUND(I149*H149,2)</f>
        <v>0</v>
      </c>
      <c r="K149" s="156" t="s">
        <v>139</v>
      </c>
      <c r="L149" s="33"/>
      <c r="M149" s="161" t="s">
        <v>1</v>
      </c>
      <c r="N149" s="162" t="s">
        <v>40</v>
      </c>
      <c r="O149" s="58"/>
      <c r="P149" s="163">
        <f>O149*H149</f>
        <v>0</v>
      </c>
      <c r="Q149" s="163">
        <v>0</v>
      </c>
      <c r="R149" s="163">
        <f>Q149*H149</f>
        <v>0</v>
      </c>
      <c r="S149" s="163">
        <v>0</v>
      </c>
      <c r="T149" s="164">
        <f>S149*H149</f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65" t="s">
        <v>140</v>
      </c>
      <c r="AT149" s="165" t="s">
        <v>135</v>
      </c>
      <c r="AU149" s="165" t="s">
        <v>85</v>
      </c>
      <c r="AY149" s="17" t="s">
        <v>133</v>
      </c>
      <c r="BE149" s="166">
        <f>IF(N149="základní",J149,0)</f>
        <v>0</v>
      </c>
      <c r="BF149" s="166">
        <f>IF(N149="snížená",J149,0)</f>
        <v>0</v>
      </c>
      <c r="BG149" s="166">
        <f>IF(N149="zákl. přenesená",J149,0)</f>
        <v>0</v>
      </c>
      <c r="BH149" s="166">
        <f>IF(N149="sníž. přenesená",J149,0)</f>
        <v>0</v>
      </c>
      <c r="BI149" s="166">
        <f>IF(N149="nulová",J149,0)</f>
        <v>0</v>
      </c>
      <c r="BJ149" s="17" t="s">
        <v>83</v>
      </c>
      <c r="BK149" s="166">
        <f>ROUND(I149*H149,2)</f>
        <v>0</v>
      </c>
      <c r="BL149" s="17" t="s">
        <v>140</v>
      </c>
      <c r="BM149" s="165" t="s">
        <v>163</v>
      </c>
    </row>
    <row r="150" spans="1:65" s="12" customFormat="1" ht="22.9" customHeight="1">
      <c r="B150" s="141"/>
      <c r="D150" s="142" t="s">
        <v>74</v>
      </c>
      <c r="E150" s="152" t="s">
        <v>85</v>
      </c>
      <c r="F150" s="152" t="s">
        <v>164</v>
      </c>
      <c r="I150" s="144"/>
      <c r="J150" s="153">
        <f>BK150</f>
        <v>0</v>
      </c>
      <c r="L150" s="141"/>
      <c r="M150" s="146"/>
      <c r="N150" s="147"/>
      <c r="O150" s="147"/>
      <c r="P150" s="148">
        <f>SUM(P151:P158)</f>
        <v>0</v>
      </c>
      <c r="Q150" s="147"/>
      <c r="R150" s="148">
        <f>SUM(R151:R158)</f>
        <v>7.0705439999999999</v>
      </c>
      <c r="S150" s="147"/>
      <c r="T150" s="149">
        <f>SUM(T151:T158)</f>
        <v>0</v>
      </c>
      <c r="AR150" s="142" t="s">
        <v>83</v>
      </c>
      <c r="AT150" s="150" t="s">
        <v>74</v>
      </c>
      <c r="AU150" s="150" t="s">
        <v>83</v>
      </c>
      <c r="AY150" s="142" t="s">
        <v>133</v>
      </c>
      <c r="BK150" s="151">
        <f>SUM(BK151:BK158)</f>
        <v>0</v>
      </c>
    </row>
    <row r="151" spans="1:65" s="2" customFormat="1" ht="24">
      <c r="A151" s="32"/>
      <c r="B151" s="120"/>
      <c r="C151" s="154" t="s">
        <v>165</v>
      </c>
      <c r="D151" s="154" t="s">
        <v>135</v>
      </c>
      <c r="E151" s="155" t="s">
        <v>166</v>
      </c>
      <c r="F151" s="156" t="s">
        <v>167</v>
      </c>
      <c r="G151" s="157" t="s">
        <v>146</v>
      </c>
      <c r="H151" s="158">
        <v>2.88</v>
      </c>
      <c r="I151" s="159"/>
      <c r="J151" s="160">
        <f>ROUND(I151*H151,2)</f>
        <v>0</v>
      </c>
      <c r="K151" s="156" t="s">
        <v>139</v>
      </c>
      <c r="L151" s="33"/>
      <c r="M151" s="161" t="s">
        <v>1</v>
      </c>
      <c r="N151" s="162" t="s">
        <v>40</v>
      </c>
      <c r="O151" s="58"/>
      <c r="P151" s="163">
        <f>O151*H151</f>
        <v>0</v>
      </c>
      <c r="Q151" s="163">
        <v>2.45329</v>
      </c>
      <c r="R151" s="163">
        <f>Q151*H151</f>
        <v>7.0654751999999998</v>
      </c>
      <c r="S151" s="163">
        <v>0</v>
      </c>
      <c r="T151" s="164">
        <f>S151*H151</f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65" t="s">
        <v>140</v>
      </c>
      <c r="AT151" s="165" t="s">
        <v>135</v>
      </c>
      <c r="AU151" s="165" t="s">
        <v>85</v>
      </c>
      <c r="AY151" s="17" t="s">
        <v>133</v>
      </c>
      <c r="BE151" s="166">
        <f>IF(N151="základní",J151,0)</f>
        <v>0</v>
      </c>
      <c r="BF151" s="166">
        <f>IF(N151="snížená",J151,0)</f>
        <v>0</v>
      </c>
      <c r="BG151" s="166">
        <f>IF(N151="zákl. přenesená",J151,0)</f>
        <v>0</v>
      </c>
      <c r="BH151" s="166">
        <f>IF(N151="sníž. přenesená",J151,0)</f>
        <v>0</v>
      </c>
      <c r="BI151" s="166">
        <f>IF(N151="nulová",J151,0)</f>
        <v>0</v>
      </c>
      <c r="BJ151" s="17" t="s">
        <v>83</v>
      </c>
      <c r="BK151" s="166">
        <f>ROUND(I151*H151,2)</f>
        <v>0</v>
      </c>
      <c r="BL151" s="17" t="s">
        <v>140</v>
      </c>
      <c r="BM151" s="165" t="s">
        <v>168</v>
      </c>
    </row>
    <row r="152" spans="1:65" s="13" customFormat="1">
      <c r="B152" s="167"/>
      <c r="D152" s="168" t="s">
        <v>142</v>
      </c>
      <c r="E152" s="169" t="s">
        <v>1</v>
      </c>
      <c r="F152" s="170" t="s">
        <v>169</v>
      </c>
      <c r="H152" s="171">
        <v>2.4</v>
      </c>
      <c r="I152" s="172"/>
      <c r="L152" s="167"/>
      <c r="M152" s="173"/>
      <c r="N152" s="174"/>
      <c r="O152" s="174"/>
      <c r="P152" s="174"/>
      <c r="Q152" s="174"/>
      <c r="R152" s="174"/>
      <c r="S152" s="174"/>
      <c r="T152" s="175"/>
      <c r="AT152" s="169" t="s">
        <v>142</v>
      </c>
      <c r="AU152" s="169" t="s">
        <v>85</v>
      </c>
      <c r="AV152" s="13" t="s">
        <v>85</v>
      </c>
      <c r="AW152" s="13" t="s">
        <v>31</v>
      </c>
      <c r="AX152" s="13" t="s">
        <v>75</v>
      </c>
      <c r="AY152" s="169" t="s">
        <v>133</v>
      </c>
    </row>
    <row r="153" spans="1:65" s="13" customFormat="1">
      <c r="B153" s="167"/>
      <c r="D153" s="168" t="s">
        <v>142</v>
      </c>
      <c r="E153" s="169" t="s">
        <v>1</v>
      </c>
      <c r="F153" s="170" t="s">
        <v>170</v>
      </c>
      <c r="H153" s="171">
        <v>0.48</v>
      </c>
      <c r="I153" s="172"/>
      <c r="L153" s="167"/>
      <c r="M153" s="173"/>
      <c r="N153" s="174"/>
      <c r="O153" s="174"/>
      <c r="P153" s="174"/>
      <c r="Q153" s="174"/>
      <c r="R153" s="174"/>
      <c r="S153" s="174"/>
      <c r="T153" s="175"/>
      <c r="AT153" s="169" t="s">
        <v>142</v>
      </c>
      <c r="AU153" s="169" t="s">
        <v>85</v>
      </c>
      <c r="AV153" s="13" t="s">
        <v>85</v>
      </c>
      <c r="AW153" s="13" t="s">
        <v>31</v>
      </c>
      <c r="AX153" s="13" t="s">
        <v>75</v>
      </c>
      <c r="AY153" s="169" t="s">
        <v>133</v>
      </c>
    </row>
    <row r="154" spans="1:65" s="15" customFormat="1">
      <c r="B154" s="183"/>
      <c r="D154" s="168" t="s">
        <v>142</v>
      </c>
      <c r="E154" s="184" t="s">
        <v>1</v>
      </c>
      <c r="F154" s="185" t="s">
        <v>151</v>
      </c>
      <c r="H154" s="186">
        <v>2.88</v>
      </c>
      <c r="I154" s="187"/>
      <c r="L154" s="183"/>
      <c r="M154" s="188"/>
      <c r="N154" s="189"/>
      <c r="O154" s="189"/>
      <c r="P154" s="189"/>
      <c r="Q154" s="189"/>
      <c r="R154" s="189"/>
      <c r="S154" s="189"/>
      <c r="T154" s="190"/>
      <c r="AT154" s="184" t="s">
        <v>142</v>
      </c>
      <c r="AU154" s="184" t="s">
        <v>85</v>
      </c>
      <c r="AV154" s="15" t="s">
        <v>140</v>
      </c>
      <c r="AW154" s="15" t="s">
        <v>31</v>
      </c>
      <c r="AX154" s="15" t="s">
        <v>83</v>
      </c>
      <c r="AY154" s="184" t="s">
        <v>133</v>
      </c>
    </row>
    <row r="155" spans="1:65" s="2" customFormat="1" ht="16.5" customHeight="1">
      <c r="A155" s="32"/>
      <c r="B155" s="120"/>
      <c r="C155" s="154" t="s">
        <v>171</v>
      </c>
      <c r="D155" s="154" t="s">
        <v>135</v>
      </c>
      <c r="E155" s="155" t="s">
        <v>172</v>
      </c>
      <c r="F155" s="156" t="s">
        <v>173</v>
      </c>
      <c r="G155" s="157" t="s">
        <v>174</v>
      </c>
      <c r="H155" s="158">
        <v>1.92</v>
      </c>
      <c r="I155" s="159"/>
      <c r="J155" s="160">
        <f>ROUND(I155*H155,2)</f>
        <v>0</v>
      </c>
      <c r="K155" s="156" t="s">
        <v>139</v>
      </c>
      <c r="L155" s="33"/>
      <c r="M155" s="161" t="s">
        <v>1</v>
      </c>
      <c r="N155" s="162" t="s">
        <v>40</v>
      </c>
      <c r="O155" s="58"/>
      <c r="P155" s="163">
        <f>O155*H155</f>
        <v>0</v>
      </c>
      <c r="Q155" s="163">
        <v>2.64E-3</v>
      </c>
      <c r="R155" s="163">
        <f>Q155*H155</f>
        <v>5.0688E-3</v>
      </c>
      <c r="S155" s="163">
        <v>0</v>
      </c>
      <c r="T155" s="164">
        <f>S155*H155</f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65" t="s">
        <v>140</v>
      </c>
      <c r="AT155" s="165" t="s">
        <v>135</v>
      </c>
      <c r="AU155" s="165" t="s">
        <v>85</v>
      </c>
      <c r="AY155" s="17" t="s">
        <v>133</v>
      </c>
      <c r="BE155" s="166">
        <f>IF(N155="základní",J155,0)</f>
        <v>0</v>
      </c>
      <c r="BF155" s="166">
        <f>IF(N155="snížená",J155,0)</f>
        <v>0</v>
      </c>
      <c r="BG155" s="166">
        <f>IF(N155="zákl. přenesená",J155,0)</f>
        <v>0</v>
      </c>
      <c r="BH155" s="166">
        <f>IF(N155="sníž. přenesená",J155,0)</f>
        <v>0</v>
      </c>
      <c r="BI155" s="166">
        <f>IF(N155="nulová",J155,0)</f>
        <v>0</v>
      </c>
      <c r="BJ155" s="17" t="s">
        <v>83</v>
      </c>
      <c r="BK155" s="166">
        <f>ROUND(I155*H155,2)</f>
        <v>0</v>
      </c>
      <c r="BL155" s="17" t="s">
        <v>140</v>
      </c>
      <c r="BM155" s="165" t="s">
        <v>175</v>
      </c>
    </row>
    <row r="156" spans="1:65" s="14" customFormat="1">
      <c r="B156" s="176"/>
      <c r="D156" s="168" t="s">
        <v>142</v>
      </c>
      <c r="E156" s="177" t="s">
        <v>1</v>
      </c>
      <c r="F156" s="178" t="s">
        <v>176</v>
      </c>
      <c r="H156" s="177" t="s">
        <v>1</v>
      </c>
      <c r="I156" s="179"/>
      <c r="L156" s="176"/>
      <c r="M156" s="180"/>
      <c r="N156" s="181"/>
      <c r="O156" s="181"/>
      <c r="P156" s="181"/>
      <c r="Q156" s="181"/>
      <c r="R156" s="181"/>
      <c r="S156" s="181"/>
      <c r="T156" s="182"/>
      <c r="AT156" s="177" t="s">
        <v>142</v>
      </c>
      <c r="AU156" s="177" t="s">
        <v>85</v>
      </c>
      <c r="AV156" s="14" t="s">
        <v>83</v>
      </c>
      <c r="AW156" s="14" t="s">
        <v>31</v>
      </c>
      <c r="AX156" s="14" t="s">
        <v>75</v>
      </c>
      <c r="AY156" s="177" t="s">
        <v>133</v>
      </c>
    </row>
    <row r="157" spans="1:65" s="13" customFormat="1">
      <c r="B157" s="167"/>
      <c r="D157" s="168" t="s">
        <v>142</v>
      </c>
      <c r="E157" s="169" t="s">
        <v>1</v>
      </c>
      <c r="F157" s="170" t="s">
        <v>177</v>
      </c>
      <c r="H157" s="171">
        <v>1.92</v>
      </c>
      <c r="I157" s="172"/>
      <c r="L157" s="167"/>
      <c r="M157" s="173"/>
      <c r="N157" s="174"/>
      <c r="O157" s="174"/>
      <c r="P157" s="174"/>
      <c r="Q157" s="174"/>
      <c r="R157" s="174"/>
      <c r="S157" s="174"/>
      <c r="T157" s="175"/>
      <c r="AT157" s="169" t="s">
        <v>142</v>
      </c>
      <c r="AU157" s="169" t="s">
        <v>85</v>
      </c>
      <c r="AV157" s="13" t="s">
        <v>85</v>
      </c>
      <c r="AW157" s="13" t="s">
        <v>31</v>
      </c>
      <c r="AX157" s="13" t="s">
        <v>83</v>
      </c>
      <c r="AY157" s="169" t="s">
        <v>133</v>
      </c>
    </row>
    <row r="158" spans="1:65" s="2" customFormat="1" ht="16.5" customHeight="1">
      <c r="A158" s="32"/>
      <c r="B158" s="120"/>
      <c r="C158" s="154" t="s">
        <v>178</v>
      </c>
      <c r="D158" s="154" t="s">
        <v>135</v>
      </c>
      <c r="E158" s="155" t="s">
        <v>179</v>
      </c>
      <c r="F158" s="156" t="s">
        <v>180</v>
      </c>
      <c r="G158" s="157" t="s">
        <v>174</v>
      </c>
      <c r="H158" s="158">
        <v>1.92</v>
      </c>
      <c r="I158" s="159"/>
      <c r="J158" s="160">
        <f>ROUND(I158*H158,2)</f>
        <v>0</v>
      </c>
      <c r="K158" s="156" t="s">
        <v>139</v>
      </c>
      <c r="L158" s="33"/>
      <c r="M158" s="161" t="s">
        <v>1</v>
      </c>
      <c r="N158" s="162" t="s">
        <v>40</v>
      </c>
      <c r="O158" s="58"/>
      <c r="P158" s="163">
        <f>O158*H158</f>
        <v>0</v>
      </c>
      <c r="Q158" s="163">
        <v>0</v>
      </c>
      <c r="R158" s="163">
        <f>Q158*H158</f>
        <v>0</v>
      </c>
      <c r="S158" s="163">
        <v>0</v>
      </c>
      <c r="T158" s="164">
        <f>S158*H158</f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65" t="s">
        <v>140</v>
      </c>
      <c r="AT158" s="165" t="s">
        <v>135</v>
      </c>
      <c r="AU158" s="165" t="s">
        <v>85</v>
      </c>
      <c r="AY158" s="17" t="s">
        <v>133</v>
      </c>
      <c r="BE158" s="166">
        <f>IF(N158="základní",J158,0)</f>
        <v>0</v>
      </c>
      <c r="BF158" s="166">
        <f>IF(N158="snížená",J158,0)</f>
        <v>0</v>
      </c>
      <c r="BG158" s="166">
        <f>IF(N158="zákl. přenesená",J158,0)</f>
        <v>0</v>
      </c>
      <c r="BH158" s="166">
        <f>IF(N158="sníž. přenesená",J158,0)</f>
        <v>0</v>
      </c>
      <c r="BI158" s="166">
        <f>IF(N158="nulová",J158,0)</f>
        <v>0</v>
      </c>
      <c r="BJ158" s="17" t="s">
        <v>83</v>
      </c>
      <c r="BK158" s="166">
        <f>ROUND(I158*H158,2)</f>
        <v>0</v>
      </c>
      <c r="BL158" s="17" t="s">
        <v>140</v>
      </c>
      <c r="BM158" s="165" t="s">
        <v>181</v>
      </c>
    </row>
    <row r="159" spans="1:65" s="12" customFormat="1" ht="22.9" customHeight="1">
      <c r="B159" s="141"/>
      <c r="D159" s="142" t="s">
        <v>74</v>
      </c>
      <c r="E159" s="152" t="s">
        <v>152</v>
      </c>
      <c r="F159" s="152" t="s">
        <v>182</v>
      </c>
      <c r="I159" s="144"/>
      <c r="J159" s="153">
        <f>BK159</f>
        <v>0</v>
      </c>
      <c r="L159" s="141"/>
      <c r="M159" s="146"/>
      <c r="N159" s="147"/>
      <c r="O159" s="147"/>
      <c r="P159" s="148">
        <f>SUM(P160:P183)</f>
        <v>0</v>
      </c>
      <c r="Q159" s="147"/>
      <c r="R159" s="148">
        <f>SUM(R160:R183)</f>
        <v>1.6790720000000001</v>
      </c>
      <c r="S159" s="147"/>
      <c r="T159" s="149">
        <f>SUM(T160:T183)</f>
        <v>0</v>
      </c>
      <c r="AR159" s="142" t="s">
        <v>83</v>
      </c>
      <c r="AT159" s="150" t="s">
        <v>74</v>
      </c>
      <c r="AU159" s="150" t="s">
        <v>83</v>
      </c>
      <c r="AY159" s="142" t="s">
        <v>133</v>
      </c>
      <c r="BK159" s="151">
        <f>SUM(BK160:BK183)</f>
        <v>0</v>
      </c>
    </row>
    <row r="160" spans="1:65" s="2" customFormat="1" ht="33" customHeight="1">
      <c r="A160" s="32"/>
      <c r="B160" s="120"/>
      <c r="C160" s="154" t="s">
        <v>183</v>
      </c>
      <c r="D160" s="154" t="s">
        <v>135</v>
      </c>
      <c r="E160" s="155" t="s">
        <v>184</v>
      </c>
      <c r="F160" s="156" t="s">
        <v>185</v>
      </c>
      <c r="G160" s="157" t="s">
        <v>186</v>
      </c>
      <c r="H160" s="158">
        <v>1</v>
      </c>
      <c r="I160" s="159"/>
      <c r="J160" s="160">
        <f>ROUND(I160*H160,2)</f>
        <v>0</v>
      </c>
      <c r="K160" s="156" t="s">
        <v>139</v>
      </c>
      <c r="L160" s="33"/>
      <c r="M160" s="161" t="s">
        <v>1</v>
      </c>
      <c r="N160" s="162" t="s">
        <v>40</v>
      </c>
      <c r="O160" s="58"/>
      <c r="P160" s="163">
        <f>O160*H160</f>
        <v>0</v>
      </c>
      <c r="Q160" s="163">
        <v>0</v>
      </c>
      <c r="R160" s="163">
        <f>Q160*H160</f>
        <v>0</v>
      </c>
      <c r="S160" s="163">
        <v>0</v>
      </c>
      <c r="T160" s="164">
        <f>S160*H160</f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65" t="s">
        <v>140</v>
      </c>
      <c r="AT160" s="165" t="s">
        <v>135</v>
      </c>
      <c r="AU160" s="165" t="s">
        <v>85</v>
      </c>
      <c r="AY160" s="17" t="s">
        <v>133</v>
      </c>
      <c r="BE160" s="166">
        <f>IF(N160="základní",J160,0)</f>
        <v>0</v>
      </c>
      <c r="BF160" s="166">
        <f>IF(N160="snížená",J160,0)</f>
        <v>0</v>
      </c>
      <c r="BG160" s="166">
        <f>IF(N160="zákl. přenesená",J160,0)</f>
        <v>0</v>
      </c>
      <c r="BH160" s="166">
        <f>IF(N160="sníž. přenesená",J160,0)</f>
        <v>0</v>
      </c>
      <c r="BI160" s="166">
        <f>IF(N160="nulová",J160,0)</f>
        <v>0</v>
      </c>
      <c r="BJ160" s="17" t="s">
        <v>83</v>
      </c>
      <c r="BK160" s="166">
        <f>ROUND(I160*H160,2)</f>
        <v>0</v>
      </c>
      <c r="BL160" s="17" t="s">
        <v>140</v>
      </c>
      <c r="BM160" s="165" t="s">
        <v>187</v>
      </c>
    </row>
    <row r="161" spans="1:65" s="14" customFormat="1">
      <c r="B161" s="176"/>
      <c r="D161" s="168" t="s">
        <v>142</v>
      </c>
      <c r="E161" s="177" t="s">
        <v>1</v>
      </c>
      <c r="F161" s="178" t="s">
        <v>188</v>
      </c>
      <c r="H161" s="177" t="s">
        <v>1</v>
      </c>
      <c r="I161" s="179"/>
      <c r="L161" s="176"/>
      <c r="M161" s="180"/>
      <c r="N161" s="181"/>
      <c r="O161" s="181"/>
      <c r="P161" s="181"/>
      <c r="Q161" s="181"/>
      <c r="R161" s="181"/>
      <c r="S161" s="181"/>
      <c r="T161" s="182"/>
      <c r="AT161" s="177" t="s">
        <v>142</v>
      </c>
      <c r="AU161" s="177" t="s">
        <v>85</v>
      </c>
      <c r="AV161" s="14" t="s">
        <v>83</v>
      </c>
      <c r="AW161" s="14" t="s">
        <v>31</v>
      </c>
      <c r="AX161" s="14" t="s">
        <v>75</v>
      </c>
      <c r="AY161" s="177" t="s">
        <v>133</v>
      </c>
    </row>
    <row r="162" spans="1:65" s="13" customFormat="1">
      <c r="B162" s="167"/>
      <c r="D162" s="168" t="s">
        <v>142</v>
      </c>
      <c r="E162" s="169" t="s">
        <v>1</v>
      </c>
      <c r="F162" s="170" t="s">
        <v>83</v>
      </c>
      <c r="H162" s="171">
        <v>1</v>
      </c>
      <c r="I162" s="172"/>
      <c r="L162" s="167"/>
      <c r="M162" s="173"/>
      <c r="N162" s="174"/>
      <c r="O162" s="174"/>
      <c r="P162" s="174"/>
      <c r="Q162" s="174"/>
      <c r="R162" s="174"/>
      <c r="S162" s="174"/>
      <c r="T162" s="175"/>
      <c r="AT162" s="169" t="s">
        <v>142</v>
      </c>
      <c r="AU162" s="169" t="s">
        <v>85</v>
      </c>
      <c r="AV162" s="13" t="s">
        <v>85</v>
      </c>
      <c r="AW162" s="13" t="s">
        <v>31</v>
      </c>
      <c r="AX162" s="13" t="s">
        <v>83</v>
      </c>
      <c r="AY162" s="169" t="s">
        <v>133</v>
      </c>
    </row>
    <row r="163" spans="1:65" s="2" customFormat="1" ht="16.5" customHeight="1">
      <c r="A163" s="32"/>
      <c r="B163" s="120"/>
      <c r="C163" s="191" t="s">
        <v>189</v>
      </c>
      <c r="D163" s="191" t="s">
        <v>190</v>
      </c>
      <c r="E163" s="192" t="s">
        <v>191</v>
      </c>
      <c r="F163" s="193" t="s">
        <v>192</v>
      </c>
      <c r="G163" s="194" t="s">
        <v>186</v>
      </c>
      <c r="H163" s="195">
        <v>1</v>
      </c>
      <c r="I163" s="196"/>
      <c r="J163" s="197">
        <f>ROUND(I163*H163,2)</f>
        <v>0</v>
      </c>
      <c r="K163" s="193" t="s">
        <v>1</v>
      </c>
      <c r="L163" s="198"/>
      <c r="M163" s="199" t="s">
        <v>1</v>
      </c>
      <c r="N163" s="200" t="s">
        <v>40</v>
      </c>
      <c r="O163" s="58"/>
      <c r="P163" s="163">
        <f>O163*H163</f>
        <v>0</v>
      </c>
      <c r="Q163" s="163">
        <v>0.32</v>
      </c>
      <c r="R163" s="163">
        <f>Q163*H163</f>
        <v>0.32</v>
      </c>
      <c r="S163" s="163">
        <v>0</v>
      </c>
      <c r="T163" s="164">
        <f>S163*H163</f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65" t="s">
        <v>178</v>
      </c>
      <c r="AT163" s="165" t="s">
        <v>190</v>
      </c>
      <c r="AU163" s="165" t="s">
        <v>85</v>
      </c>
      <c r="AY163" s="17" t="s">
        <v>133</v>
      </c>
      <c r="BE163" s="166">
        <f>IF(N163="základní",J163,0)</f>
        <v>0</v>
      </c>
      <c r="BF163" s="166">
        <f>IF(N163="snížená",J163,0)</f>
        <v>0</v>
      </c>
      <c r="BG163" s="166">
        <f>IF(N163="zákl. přenesená",J163,0)</f>
        <v>0</v>
      </c>
      <c r="BH163" s="166">
        <f>IF(N163="sníž. přenesená",J163,0)</f>
        <v>0</v>
      </c>
      <c r="BI163" s="166">
        <f>IF(N163="nulová",J163,0)</f>
        <v>0</v>
      </c>
      <c r="BJ163" s="17" t="s">
        <v>83</v>
      </c>
      <c r="BK163" s="166">
        <f>ROUND(I163*H163,2)</f>
        <v>0</v>
      </c>
      <c r="BL163" s="17" t="s">
        <v>140</v>
      </c>
      <c r="BM163" s="165" t="s">
        <v>193</v>
      </c>
    </row>
    <row r="164" spans="1:65" s="14" customFormat="1">
      <c r="B164" s="176"/>
      <c r="D164" s="168" t="s">
        <v>142</v>
      </c>
      <c r="E164" s="177" t="s">
        <v>1</v>
      </c>
      <c r="F164" s="178" t="s">
        <v>194</v>
      </c>
      <c r="H164" s="177" t="s">
        <v>1</v>
      </c>
      <c r="I164" s="179"/>
      <c r="L164" s="176"/>
      <c r="M164" s="180"/>
      <c r="N164" s="181"/>
      <c r="O164" s="181"/>
      <c r="P164" s="181"/>
      <c r="Q164" s="181"/>
      <c r="R164" s="181"/>
      <c r="S164" s="181"/>
      <c r="T164" s="182"/>
      <c r="AT164" s="177" t="s">
        <v>142</v>
      </c>
      <c r="AU164" s="177" t="s">
        <v>85</v>
      </c>
      <c r="AV164" s="14" t="s">
        <v>83</v>
      </c>
      <c r="AW164" s="14" t="s">
        <v>31</v>
      </c>
      <c r="AX164" s="14" t="s">
        <v>75</v>
      </c>
      <c r="AY164" s="177" t="s">
        <v>133</v>
      </c>
    </row>
    <row r="165" spans="1:65" s="14" customFormat="1">
      <c r="B165" s="176"/>
      <c r="D165" s="168" t="s">
        <v>142</v>
      </c>
      <c r="E165" s="177" t="s">
        <v>1</v>
      </c>
      <c r="F165" s="178" t="s">
        <v>195</v>
      </c>
      <c r="H165" s="177" t="s">
        <v>1</v>
      </c>
      <c r="I165" s="179"/>
      <c r="L165" s="176"/>
      <c r="M165" s="180"/>
      <c r="N165" s="181"/>
      <c r="O165" s="181"/>
      <c r="P165" s="181"/>
      <c r="Q165" s="181"/>
      <c r="R165" s="181"/>
      <c r="S165" s="181"/>
      <c r="T165" s="182"/>
      <c r="AT165" s="177" t="s">
        <v>142</v>
      </c>
      <c r="AU165" s="177" t="s">
        <v>85</v>
      </c>
      <c r="AV165" s="14" t="s">
        <v>83</v>
      </c>
      <c r="AW165" s="14" t="s">
        <v>31</v>
      </c>
      <c r="AX165" s="14" t="s">
        <v>75</v>
      </c>
      <c r="AY165" s="177" t="s">
        <v>133</v>
      </c>
    </row>
    <row r="166" spans="1:65" s="14" customFormat="1">
      <c r="B166" s="176"/>
      <c r="D166" s="168" t="s">
        <v>142</v>
      </c>
      <c r="E166" s="177" t="s">
        <v>1</v>
      </c>
      <c r="F166" s="178" t="s">
        <v>196</v>
      </c>
      <c r="H166" s="177" t="s">
        <v>1</v>
      </c>
      <c r="I166" s="179"/>
      <c r="L166" s="176"/>
      <c r="M166" s="180"/>
      <c r="N166" s="181"/>
      <c r="O166" s="181"/>
      <c r="P166" s="181"/>
      <c r="Q166" s="181"/>
      <c r="R166" s="181"/>
      <c r="S166" s="181"/>
      <c r="T166" s="182"/>
      <c r="AT166" s="177" t="s">
        <v>142</v>
      </c>
      <c r="AU166" s="177" t="s">
        <v>85</v>
      </c>
      <c r="AV166" s="14" t="s">
        <v>83</v>
      </c>
      <c r="AW166" s="14" t="s">
        <v>31</v>
      </c>
      <c r="AX166" s="14" t="s">
        <v>75</v>
      </c>
      <c r="AY166" s="177" t="s">
        <v>133</v>
      </c>
    </row>
    <row r="167" spans="1:65" s="14" customFormat="1">
      <c r="B167" s="176"/>
      <c r="D167" s="168" t="s">
        <v>142</v>
      </c>
      <c r="E167" s="177" t="s">
        <v>1</v>
      </c>
      <c r="F167" s="178" t="s">
        <v>197</v>
      </c>
      <c r="H167" s="177" t="s">
        <v>1</v>
      </c>
      <c r="I167" s="179"/>
      <c r="L167" s="176"/>
      <c r="M167" s="180"/>
      <c r="N167" s="181"/>
      <c r="O167" s="181"/>
      <c r="P167" s="181"/>
      <c r="Q167" s="181"/>
      <c r="R167" s="181"/>
      <c r="S167" s="181"/>
      <c r="T167" s="182"/>
      <c r="AT167" s="177" t="s">
        <v>142</v>
      </c>
      <c r="AU167" s="177" t="s">
        <v>85</v>
      </c>
      <c r="AV167" s="14" t="s">
        <v>83</v>
      </c>
      <c r="AW167" s="14" t="s">
        <v>31</v>
      </c>
      <c r="AX167" s="14" t="s">
        <v>75</v>
      </c>
      <c r="AY167" s="177" t="s">
        <v>133</v>
      </c>
    </row>
    <row r="168" spans="1:65" s="14" customFormat="1">
      <c r="B168" s="176"/>
      <c r="D168" s="168" t="s">
        <v>142</v>
      </c>
      <c r="E168" s="177" t="s">
        <v>1</v>
      </c>
      <c r="F168" s="178" t="s">
        <v>198</v>
      </c>
      <c r="H168" s="177" t="s">
        <v>1</v>
      </c>
      <c r="I168" s="179"/>
      <c r="L168" s="176"/>
      <c r="M168" s="180"/>
      <c r="N168" s="181"/>
      <c r="O168" s="181"/>
      <c r="P168" s="181"/>
      <c r="Q168" s="181"/>
      <c r="R168" s="181"/>
      <c r="S168" s="181"/>
      <c r="T168" s="182"/>
      <c r="AT168" s="177" t="s">
        <v>142</v>
      </c>
      <c r="AU168" s="177" t="s">
        <v>85</v>
      </c>
      <c r="AV168" s="14" t="s">
        <v>83</v>
      </c>
      <c r="AW168" s="14" t="s">
        <v>31</v>
      </c>
      <c r="AX168" s="14" t="s">
        <v>75</v>
      </c>
      <c r="AY168" s="177" t="s">
        <v>133</v>
      </c>
    </row>
    <row r="169" spans="1:65" s="14" customFormat="1">
      <c r="B169" s="176"/>
      <c r="D169" s="168" t="s">
        <v>142</v>
      </c>
      <c r="E169" s="177" t="s">
        <v>1</v>
      </c>
      <c r="F169" s="178" t="s">
        <v>199</v>
      </c>
      <c r="H169" s="177" t="s">
        <v>1</v>
      </c>
      <c r="I169" s="179"/>
      <c r="L169" s="176"/>
      <c r="M169" s="180"/>
      <c r="N169" s="181"/>
      <c r="O169" s="181"/>
      <c r="P169" s="181"/>
      <c r="Q169" s="181"/>
      <c r="R169" s="181"/>
      <c r="S169" s="181"/>
      <c r="T169" s="182"/>
      <c r="AT169" s="177" t="s">
        <v>142</v>
      </c>
      <c r="AU169" s="177" t="s">
        <v>85</v>
      </c>
      <c r="AV169" s="14" t="s">
        <v>83</v>
      </c>
      <c r="AW169" s="14" t="s">
        <v>31</v>
      </c>
      <c r="AX169" s="14" t="s">
        <v>75</v>
      </c>
      <c r="AY169" s="177" t="s">
        <v>133</v>
      </c>
    </row>
    <row r="170" spans="1:65" s="14" customFormat="1">
      <c r="B170" s="176"/>
      <c r="D170" s="168" t="s">
        <v>142</v>
      </c>
      <c r="E170" s="177" t="s">
        <v>1</v>
      </c>
      <c r="F170" s="178" t="s">
        <v>200</v>
      </c>
      <c r="H170" s="177" t="s">
        <v>1</v>
      </c>
      <c r="I170" s="179"/>
      <c r="L170" s="176"/>
      <c r="M170" s="180"/>
      <c r="N170" s="181"/>
      <c r="O170" s="181"/>
      <c r="P170" s="181"/>
      <c r="Q170" s="181"/>
      <c r="R170" s="181"/>
      <c r="S170" s="181"/>
      <c r="T170" s="182"/>
      <c r="AT170" s="177" t="s">
        <v>142</v>
      </c>
      <c r="AU170" s="177" t="s">
        <v>85</v>
      </c>
      <c r="AV170" s="14" t="s">
        <v>83</v>
      </c>
      <c r="AW170" s="14" t="s">
        <v>31</v>
      </c>
      <c r="AX170" s="14" t="s">
        <v>75</v>
      </c>
      <c r="AY170" s="177" t="s">
        <v>133</v>
      </c>
    </row>
    <row r="171" spans="1:65" s="14" customFormat="1">
      <c r="B171" s="176"/>
      <c r="D171" s="168" t="s">
        <v>142</v>
      </c>
      <c r="E171" s="177" t="s">
        <v>1</v>
      </c>
      <c r="F171" s="178" t="s">
        <v>201</v>
      </c>
      <c r="H171" s="177" t="s">
        <v>1</v>
      </c>
      <c r="I171" s="179"/>
      <c r="L171" s="176"/>
      <c r="M171" s="180"/>
      <c r="N171" s="181"/>
      <c r="O171" s="181"/>
      <c r="P171" s="181"/>
      <c r="Q171" s="181"/>
      <c r="R171" s="181"/>
      <c r="S171" s="181"/>
      <c r="T171" s="182"/>
      <c r="AT171" s="177" t="s">
        <v>142</v>
      </c>
      <c r="AU171" s="177" t="s">
        <v>85</v>
      </c>
      <c r="AV171" s="14" t="s">
        <v>83</v>
      </c>
      <c r="AW171" s="14" t="s">
        <v>31</v>
      </c>
      <c r="AX171" s="14" t="s">
        <v>75</v>
      </c>
      <c r="AY171" s="177" t="s">
        <v>133</v>
      </c>
    </row>
    <row r="172" spans="1:65" s="14" customFormat="1">
      <c r="B172" s="176"/>
      <c r="D172" s="168" t="s">
        <v>142</v>
      </c>
      <c r="E172" s="177" t="s">
        <v>1</v>
      </c>
      <c r="F172" s="178" t="s">
        <v>202</v>
      </c>
      <c r="H172" s="177" t="s">
        <v>1</v>
      </c>
      <c r="I172" s="179"/>
      <c r="L172" s="176"/>
      <c r="M172" s="180"/>
      <c r="N172" s="181"/>
      <c r="O172" s="181"/>
      <c r="P172" s="181"/>
      <c r="Q172" s="181"/>
      <c r="R172" s="181"/>
      <c r="S172" s="181"/>
      <c r="T172" s="182"/>
      <c r="AT172" s="177" t="s">
        <v>142</v>
      </c>
      <c r="AU172" s="177" t="s">
        <v>85</v>
      </c>
      <c r="AV172" s="14" t="s">
        <v>83</v>
      </c>
      <c r="AW172" s="14" t="s">
        <v>31</v>
      </c>
      <c r="AX172" s="14" t="s">
        <v>75</v>
      </c>
      <c r="AY172" s="177" t="s">
        <v>133</v>
      </c>
    </row>
    <row r="173" spans="1:65" s="14" customFormat="1" ht="22.5">
      <c r="B173" s="176"/>
      <c r="D173" s="168" t="s">
        <v>142</v>
      </c>
      <c r="E173" s="177" t="s">
        <v>1</v>
      </c>
      <c r="F173" s="178" t="s">
        <v>203</v>
      </c>
      <c r="H173" s="177" t="s">
        <v>1</v>
      </c>
      <c r="I173" s="179"/>
      <c r="L173" s="176"/>
      <c r="M173" s="180"/>
      <c r="N173" s="181"/>
      <c r="O173" s="181"/>
      <c r="P173" s="181"/>
      <c r="Q173" s="181"/>
      <c r="R173" s="181"/>
      <c r="S173" s="181"/>
      <c r="T173" s="182"/>
      <c r="AT173" s="177" t="s">
        <v>142</v>
      </c>
      <c r="AU173" s="177" t="s">
        <v>85</v>
      </c>
      <c r="AV173" s="14" t="s">
        <v>83</v>
      </c>
      <c r="AW173" s="14" t="s">
        <v>31</v>
      </c>
      <c r="AX173" s="14" t="s">
        <v>75</v>
      </c>
      <c r="AY173" s="177" t="s">
        <v>133</v>
      </c>
    </row>
    <row r="174" spans="1:65" s="13" customFormat="1">
      <c r="B174" s="167"/>
      <c r="D174" s="168" t="s">
        <v>142</v>
      </c>
      <c r="E174" s="169" t="s">
        <v>1</v>
      </c>
      <c r="F174" s="170" t="s">
        <v>83</v>
      </c>
      <c r="H174" s="171">
        <v>1</v>
      </c>
      <c r="I174" s="172"/>
      <c r="L174" s="167"/>
      <c r="M174" s="173"/>
      <c r="N174" s="174"/>
      <c r="O174" s="174"/>
      <c r="P174" s="174"/>
      <c r="Q174" s="174"/>
      <c r="R174" s="174"/>
      <c r="S174" s="174"/>
      <c r="T174" s="175"/>
      <c r="AT174" s="169" t="s">
        <v>142</v>
      </c>
      <c r="AU174" s="169" t="s">
        <v>85</v>
      </c>
      <c r="AV174" s="13" t="s">
        <v>85</v>
      </c>
      <c r="AW174" s="13" t="s">
        <v>31</v>
      </c>
      <c r="AX174" s="13" t="s">
        <v>83</v>
      </c>
      <c r="AY174" s="169" t="s">
        <v>133</v>
      </c>
    </row>
    <row r="175" spans="1:65" s="2" customFormat="1" ht="44.25" customHeight="1">
      <c r="A175" s="32"/>
      <c r="B175" s="120"/>
      <c r="C175" s="154" t="s">
        <v>204</v>
      </c>
      <c r="D175" s="154" t="s">
        <v>135</v>
      </c>
      <c r="E175" s="155" t="s">
        <v>205</v>
      </c>
      <c r="F175" s="156" t="s">
        <v>206</v>
      </c>
      <c r="G175" s="157" t="s">
        <v>146</v>
      </c>
      <c r="H175" s="158">
        <v>1.8149999999999999</v>
      </c>
      <c r="I175" s="159"/>
      <c r="J175" s="160">
        <f>ROUND(I175*H175,2)</f>
        <v>0</v>
      </c>
      <c r="K175" s="156" t="s">
        <v>1</v>
      </c>
      <c r="L175" s="33"/>
      <c r="M175" s="161" t="s">
        <v>1</v>
      </c>
      <c r="N175" s="162" t="s">
        <v>40</v>
      </c>
      <c r="O175" s="58"/>
      <c r="P175" s="163">
        <f>O175*H175</f>
        <v>0</v>
      </c>
      <c r="Q175" s="163">
        <v>0.74880000000000002</v>
      </c>
      <c r="R175" s="163">
        <f>Q175*H175</f>
        <v>1.3590720000000001</v>
      </c>
      <c r="S175" s="163">
        <v>0</v>
      </c>
      <c r="T175" s="164">
        <f>S175*H175</f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65" t="s">
        <v>140</v>
      </c>
      <c r="AT175" s="165" t="s">
        <v>135</v>
      </c>
      <c r="AU175" s="165" t="s">
        <v>85</v>
      </c>
      <c r="AY175" s="17" t="s">
        <v>133</v>
      </c>
      <c r="BE175" s="166">
        <f>IF(N175="základní",J175,0)</f>
        <v>0</v>
      </c>
      <c r="BF175" s="166">
        <f>IF(N175="snížená",J175,0)</f>
        <v>0</v>
      </c>
      <c r="BG175" s="166">
        <f>IF(N175="zákl. přenesená",J175,0)</f>
        <v>0</v>
      </c>
      <c r="BH175" s="166">
        <f>IF(N175="sníž. přenesená",J175,0)</f>
        <v>0</v>
      </c>
      <c r="BI175" s="166">
        <f>IF(N175="nulová",J175,0)</f>
        <v>0</v>
      </c>
      <c r="BJ175" s="17" t="s">
        <v>83</v>
      </c>
      <c r="BK175" s="166">
        <f>ROUND(I175*H175,2)</f>
        <v>0</v>
      </c>
      <c r="BL175" s="17" t="s">
        <v>140</v>
      </c>
      <c r="BM175" s="165" t="s">
        <v>207</v>
      </c>
    </row>
    <row r="176" spans="1:65" s="14" customFormat="1" ht="22.5">
      <c r="B176" s="176"/>
      <c r="D176" s="168" t="s">
        <v>142</v>
      </c>
      <c r="E176" s="177" t="s">
        <v>1</v>
      </c>
      <c r="F176" s="178" t="s">
        <v>208</v>
      </c>
      <c r="H176" s="177" t="s">
        <v>1</v>
      </c>
      <c r="I176" s="179"/>
      <c r="L176" s="176"/>
      <c r="M176" s="180"/>
      <c r="N176" s="181"/>
      <c r="O176" s="181"/>
      <c r="P176" s="181"/>
      <c r="Q176" s="181"/>
      <c r="R176" s="181"/>
      <c r="S176" s="181"/>
      <c r="T176" s="182"/>
      <c r="AT176" s="177" t="s">
        <v>142</v>
      </c>
      <c r="AU176" s="177" t="s">
        <v>85</v>
      </c>
      <c r="AV176" s="14" t="s">
        <v>83</v>
      </c>
      <c r="AW176" s="14" t="s">
        <v>31</v>
      </c>
      <c r="AX176" s="14" t="s">
        <v>75</v>
      </c>
      <c r="AY176" s="177" t="s">
        <v>133</v>
      </c>
    </row>
    <row r="177" spans="1:65" s="14" customFormat="1" ht="22.5">
      <c r="B177" s="176"/>
      <c r="D177" s="168" t="s">
        <v>142</v>
      </c>
      <c r="E177" s="177" t="s">
        <v>1</v>
      </c>
      <c r="F177" s="178" t="s">
        <v>209</v>
      </c>
      <c r="H177" s="177" t="s">
        <v>1</v>
      </c>
      <c r="I177" s="179"/>
      <c r="L177" s="176"/>
      <c r="M177" s="180"/>
      <c r="N177" s="181"/>
      <c r="O177" s="181"/>
      <c r="P177" s="181"/>
      <c r="Q177" s="181"/>
      <c r="R177" s="181"/>
      <c r="S177" s="181"/>
      <c r="T177" s="182"/>
      <c r="AT177" s="177" t="s">
        <v>142</v>
      </c>
      <c r="AU177" s="177" t="s">
        <v>85</v>
      </c>
      <c r="AV177" s="14" t="s">
        <v>83</v>
      </c>
      <c r="AW177" s="14" t="s">
        <v>31</v>
      </c>
      <c r="AX177" s="14" t="s">
        <v>75</v>
      </c>
      <c r="AY177" s="177" t="s">
        <v>133</v>
      </c>
    </row>
    <row r="178" spans="1:65" s="14" customFormat="1" ht="22.5">
      <c r="B178" s="176"/>
      <c r="D178" s="168" t="s">
        <v>142</v>
      </c>
      <c r="E178" s="177" t="s">
        <v>1</v>
      </c>
      <c r="F178" s="178" t="s">
        <v>210</v>
      </c>
      <c r="H178" s="177" t="s">
        <v>1</v>
      </c>
      <c r="I178" s="179"/>
      <c r="L178" s="176"/>
      <c r="M178" s="180"/>
      <c r="N178" s="181"/>
      <c r="O178" s="181"/>
      <c r="P178" s="181"/>
      <c r="Q178" s="181"/>
      <c r="R178" s="181"/>
      <c r="S178" s="181"/>
      <c r="T178" s="182"/>
      <c r="AT178" s="177" t="s">
        <v>142</v>
      </c>
      <c r="AU178" s="177" t="s">
        <v>85</v>
      </c>
      <c r="AV178" s="14" t="s">
        <v>83</v>
      </c>
      <c r="AW178" s="14" t="s">
        <v>31</v>
      </c>
      <c r="AX178" s="14" t="s">
        <v>75</v>
      </c>
      <c r="AY178" s="177" t="s">
        <v>133</v>
      </c>
    </row>
    <row r="179" spans="1:65" s="14" customFormat="1">
      <c r="B179" s="176"/>
      <c r="D179" s="168" t="s">
        <v>142</v>
      </c>
      <c r="E179" s="177" t="s">
        <v>1</v>
      </c>
      <c r="F179" s="178" t="s">
        <v>211</v>
      </c>
      <c r="H179" s="177" t="s">
        <v>1</v>
      </c>
      <c r="I179" s="179"/>
      <c r="L179" s="176"/>
      <c r="M179" s="180"/>
      <c r="N179" s="181"/>
      <c r="O179" s="181"/>
      <c r="P179" s="181"/>
      <c r="Q179" s="181"/>
      <c r="R179" s="181"/>
      <c r="S179" s="181"/>
      <c r="T179" s="182"/>
      <c r="AT179" s="177" t="s">
        <v>142</v>
      </c>
      <c r="AU179" s="177" t="s">
        <v>85</v>
      </c>
      <c r="AV179" s="14" t="s">
        <v>83</v>
      </c>
      <c r="AW179" s="14" t="s">
        <v>31</v>
      </c>
      <c r="AX179" s="14" t="s">
        <v>75</v>
      </c>
      <c r="AY179" s="177" t="s">
        <v>133</v>
      </c>
    </row>
    <row r="180" spans="1:65" s="14" customFormat="1">
      <c r="B180" s="176"/>
      <c r="D180" s="168" t="s">
        <v>142</v>
      </c>
      <c r="E180" s="177" t="s">
        <v>1</v>
      </c>
      <c r="F180" s="178" t="s">
        <v>212</v>
      </c>
      <c r="H180" s="177" t="s">
        <v>1</v>
      </c>
      <c r="I180" s="179"/>
      <c r="L180" s="176"/>
      <c r="M180" s="180"/>
      <c r="N180" s="181"/>
      <c r="O180" s="181"/>
      <c r="P180" s="181"/>
      <c r="Q180" s="181"/>
      <c r="R180" s="181"/>
      <c r="S180" s="181"/>
      <c r="T180" s="182"/>
      <c r="AT180" s="177" t="s">
        <v>142</v>
      </c>
      <c r="AU180" s="177" t="s">
        <v>85</v>
      </c>
      <c r="AV180" s="14" t="s">
        <v>83</v>
      </c>
      <c r="AW180" s="14" t="s">
        <v>31</v>
      </c>
      <c r="AX180" s="14" t="s">
        <v>75</v>
      </c>
      <c r="AY180" s="177" t="s">
        <v>133</v>
      </c>
    </row>
    <row r="181" spans="1:65" s="13" customFormat="1">
      <c r="B181" s="167"/>
      <c r="D181" s="168" t="s">
        <v>142</v>
      </c>
      <c r="E181" s="169" t="s">
        <v>1</v>
      </c>
      <c r="F181" s="170" t="s">
        <v>213</v>
      </c>
      <c r="H181" s="171">
        <v>1.54</v>
      </c>
      <c r="I181" s="172"/>
      <c r="L181" s="167"/>
      <c r="M181" s="173"/>
      <c r="N181" s="174"/>
      <c r="O181" s="174"/>
      <c r="P181" s="174"/>
      <c r="Q181" s="174"/>
      <c r="R181" s="174"/>
      <c r="S181" s="174"/>
      <c r="T181" s="175"/>
      <c r="AT181" s="169" t="s">
        <v>142</v>
      </c>
      <c r="AU181" s="169" t="s">
        <v>85</v>
      </c>
      <c r="AV181" s="13" t="s">
        <v>85</v>
      </c>
      <c r="AW181" s="13" t="s">
        <v>31</v>
      </c>
      <c r="AX181" s="13" t="s">
        <v>75</v>
      </c>
      <c r="AY181" s="169" t="s">
        <v>133</v>
      </c>
    </row>
    <row r="182" spans="1:65" s="13" customFormat="1">
      <c r="B182" s="167"/>
      <c r="D182" s="168" t="s">
        <v>142</v>
      </c>
      <c r="E182" s="169" t="s">
        <v>1</v>
      </c>
      <c r="F182" s="170" t="s">
        <v>214</v>
      </c>
      <c r="H182" s="171">
        <v>0.27500000000000002</v>
      </c>
      <c r="I182" s="172"/>
      <c r="L182" s="167"/>
      <c r="M182" s="173"/>
      <c r="N182" s="174"/>
      <c r="O182" s="174"/>
      <c r="P182" s="174"/>
      <c r="Q182" s="174"/>
      <c r="R182" s="174"/>
      <c r="S182" s="174"/>
      <c r="T182" s="175"/>
      <c r="AT182" s="169" t="s">
        <v>142</v>
      </c>
      <c r="AU182" s="169" t="s">
        <v>85</v>
      </c>
      <c r="AV182" s="13" t="s">
        <v>85</v>
      </c>
      <c r="AW182" s="13" t="s">
        <v>31</v>
      </c>
      <c r="AX182" s="13" t="s">
        <v>75</v>
      </c>
      <c r="AY182" s="169" t="s">
        <v>133</v>
      </c>
    </row>
    <row r="183" spans="1:65" s="15" customFormat="1">
      <c r="B183" s="183"/>
      <c r="D183" s="168" t="s">
        <v>142</v>
      </c>
      <c r="E183" s="184" t="s">
        <v>1</v>
      </c>
      <c r="F183" s="185" t="s">
        <v>151</v>
      </c>
      <c r="H183" s="186">
        <v>1.8149999999999999</v>
      </c>
      <c r="I183" s="187"/>
      <c r="L183" s="183"/>
      <c r="M183" s="188"/>
      <c r="N183" s="189"/>
      <c r="O183" s="189"/>
      <c r="P183" s="189"/>
      <c r="Q183" s="189"/>
      <c r="R183" s="189"/>
      <c r="S183" s="189"/>
      <c r="T183" s="190"/>
      <c r="AT183" s="184" t="s">
        <v>142</v>
      </c>
      <c r="AU183" s="184" t="s">
        <v>85</v>
      </c>
      <c r="AV183" s="15" t="s">
        <v>140</v>
      </c>
      <c r="AW183" s="15" t="s">
        <v>31</v>
      </c>
      <c r="AX183" s="15" t="s">
        <v>83</v>
      </c>
      <c r="AY183" s="184" t="s">
        <v>133</v>
      </c>
    </row>
    <row r="184" spans="1:65" s="12" customFormat="1" ht="22.9" customHeight="1">
      <c r="B184" s="141"/>
      <c r="D184" s="142" t="s">
        <v>74</v>
      </c>
      <c r="E184" s="152" t="s">
        <v>183</v>
      </c>
      <c r="F184" s="152" t="s">
        <v>215</v>
      </c>
      <c r="I184" s="144"/>
      <c r="J184" s="153">
        <f>BK184</f>
        <v>0</v>
      </c>
      <c r="L184" s="141"/>
      <c r="M184" s="146"/>
      <c r="N184" s="147"/>
      <c r="O184" s="147"/>
      <c r="P184" s="148">
        <f>P185+P189</f>
        <v>0</v>
      </c>
      <c r="Q184" s="147"/>
      <c r="R184" s="148">
        <f>R185+R189</f>
        <v>0.62160000000000004</v>
      </c>
      <c r="S184" s="147"/>
      <c r="T184" s="149">
        <f>T185+T189</f>
        <v>0.28499999999999998</v>
      </c>
      <c r="AR184" s="142" t="s">
        <v>83</v>
      </c>
      <c r="AT184" s="150" t="s">
        <v>74</v>
      </c>
      <c r="AU184" s="150" t="s">
        <v>83</v>
      </c>
      <c r="AY184" s="142" t="s">
        <v>133</v>
      </c>
      <c r="BK184" s="151">
        <f>BK185+BK189</f>
        <v>0</v>
      </c>
    </row>
    <row r="185" spans="1:65" s="12" customFormat="1" ht="20.85" customHeight="1">
      <c r="B185" s="141"/>
      <c r="D185" s="142" t="s">
        <v>74</v>
      </c>
      <c r="E185" s="152" t="s">
        <v>216</v>
      </c>
      <c r="F185" s="152" t="s">
        <v>217</v>
      </c>
      <c r="I185" s="144"/>
      <c r="J185" s="153">
        <f>BK185</f>
        <v>0</v>
      </c>
      <c r="L185" s="141"/>
      <c r="M185" s="146"/>
      <c r="N185" s="147"/>
      <c r="O185" s="147"/>
      <c r="P185" s="148">
        <f>SUM(P186:P188)</f>
        <v>0</v>
      </c>
      <c r="Q185" s="147"/>
      <c r="R185" s="148">
        <f>SUM(R186:R188)</f>
        <v>0.62160000000000004</v>
      </c>
      <c r="S185" s="147"/>
      <c r="T185" s="149">
        <f>SUM(T186:T188)</f>
        <v>0</v>
      </c>
      <c r="AR185" s="142" t="s">
        <v>83</v>
      </c>
      <c r="AT185" s="150" t="s">
        <v>74</v>
      </c>
      <c r="AU185" s="150" t="s">
        <v>85</v>
      </c>
      <c r="AY185" s="142" t="s">
        <v>133</v>
      </c>
      <c r="BK185" s="151">
        <f>SUM(BK186:BK188)</f>
        <v>0</v>
      </c>
    </row>
    <row r="186" spans="1:65" s="2" customFormat="1" ht="48">
      <c r="A186" s="32"/>
      <c r="B186" s="120"/>
      <c r="C186" s="154" t="s">
        <v>218</v>
      </c>
      <c r="D186" s="154" t="s">
        <v>135</v>
      </c>
      <c r="E186" s="155" t="s">
        <v>219</v>
      </c>
      <c r="F186" s="156" t="s">
        <v>220</v>
      </c>
      <c r="G186" s="157" t="s">
        <v>138</v>
      </c>
      <c r="H186" s="158">
        <v>4</v>
      </c>
      <c r="I186" s="159"/>
      <c r="J186" s="160">
        <f>ROUND(I186*H186,2)</f>
        <v>0</v>
      </c>
      <c r="K186" s="156" t="s">
        <v>139</v>
      </c>
      <c r="L186" s="33"/>
      <c r="M186" s="161" t="s">
        <v>1</v>
      </c>
      <c r="N186" s="162" t="s">
        <v>40</v>
      </c>
      <c r="O186" s="58"/>
      <c r="P186" s="163">
        <f>O186*H186</f>
        <v>0</v>
      </c>
      <c r="Q186" s="163">
        <v>0.15540000000000001</v>
      </c>
      <c r="R186" s="163">
        <f>Q186*H186</f>
        <v>0.62160000000000004</v>
      </c>
      <c r="S186" s="163">
        <v>0</v>
      </c>
      <c r="T186" s="164">
        <f>S186*H186</f>
        <v>0</v>
      </c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165" t="s">
        <v>140</v>
      </c>
      <c r="AT186" s="165" t="s">
        <v>135</v>
      </c>
      <c r="AU186" s="165" t="s">
        <v>152</v>
      </c>
      <c r="AY186" s="17" t="s">
        <v>133</v>
      </c>
      <c r="BE186" s="166">
        <f>IF(N186="základní",J186,0)</f>
        <v>0</v>
      </c>
      <c r="BF186" s="166">
        <f>IF(N186="snížená",J186,0)</f>
        <v>0</v>
      </c>
      <c r="BG186" s="166">
        <f>IF(N186="zákl. přenesená",J186,0)</f>
        <v>0</v>
      </c>
      <c r="BH186" s="166">
        <f>IF(N186="sníž. přenesená",J186,0)</f>
        <v>0</v>
      </c>
      <c r="BI186" s="166">
        <f>IF(N186="nulová",J186,0)</f>
        <v>0</v>
      </c>
      <c r="BJ186" s="17" t="s">
        <v>83</v>
      </c>
      <c r="BK186" s="166">
        <f>ROUND(I186*H186,2)</f>
        <v>0</v>
      </c>
      <c r="BL186" s="17" t="s">
        <v>140</v>
      </c>
      <c r="BM186" s="165" t="s">
        <v>221</v>
      </c>
    </row>
    <row r="187" spans="1:65" s="14" customFormat="1">
      <c r="B187" s="176"/>
      <c r="D187" s="168" t="s">
        <v>142</v>
      </c>
      <c r="E187" s="177" t="s">
        <v>1</v>
      </c>
      <c r="F187" s="178" t="s">
        <v>222</v>
      </c>
      <c r="H187" s="177" t="s">
        <v>1</v>
      </c>
      <c r="I187" s="179"/>
      <c r="L187" s="176"/>
      <c r="M187" s="180"/>
      <c r="N187" s="181"/>
      <c r="O187" s="181"/>
      <c r="P187" s="181"/>
      <c r="Q187" s="181"/>
      <c r="R187" s="181"/>
      <c r="S187" s="181"/>
      <c r="T187" s="182"/>
      <c r="AT187" s="177" t="s">
        <v>142</v>
      </c>
      <c r="AU187" s="177" t="s">
        <v>152</v>
      </c>
      <c r="AV187" s="14" t="s">
        <v>83</v>
      </c>
      <c r="AW187" s="14" t="s">
        <v>31</v>
      </c>
      <c r="AX187" s="14" t="s">
        <v>75</v>
      </c>
      <c r="AY187" s="177" t="s">
        <v>133</v>
      </c>
    </row>
    <row r="188" spans="1:65" s="13" customFormat="1">
      <c r="B188" s="167"/>
      <c r="D188" s="168" t="s">
        <v>142</v>
      </c>
      <c r="E188" s="169" t="s">
        <v>1</v>
      </c>
      <c r="F188" s="170" t="s">
        <v>143</v>
      </c>
      <c r="H188" s="171">
        <v>4</v>
      </c>
      <c r="I188" s="172"/>
      <c r="L188" s="167"/>
      <c r="M188" s="173"/>
      <c r="N188" s="174"/>
      <c r="O188" s="174"/>
      <c r="P188" s="174"/>
      <c r="Q188" s="174"/>
      <c r="R188" s="174"/>
      <c r="S188" s="174"/>
      <c r="T188" s="175"/>
      <c r="AT188" s="169" t="s">
        <v>142</v>
      </c>
      <c r="AU188" s="169" t="s">
        <v>152</v>
      </c>
      <c r="AV188" s="13" t="s">
        <v>85</v>
      </c>
      <c r="AW188" s="13" t="s">
        <v>31</v>
      </c>
      <c r="AX188" s="13" t="s">
        <v>83</v>
      </c>
      <c r="AY188" s="169" t="s">
        <v>133</v>
      </c>
    </row>
    <row r="189" spans="1:65" s="12" customFormat="1" ht="20.85" customHeight="1">
      <c r="B189" s="141"/>
      <c r="D189" s="142" t="s">
        <v>74</v>
      </c>
      <c r="E189" s="152" t="s">
        <v>223</v>
      </c>
      <c r="F189" s="152" t="s">
        <v>224</v>
      </c>
      <c r="I189" s="144"/>
      <c r="J189" s="153">
        <f>BK189</f>
        <v>0</v>
      </c>
      <c r="L189" s="141"/>
      <c r="M189" s="146"/>
      <c r="N189" s="147"/>
      <c r="O189" s="147"/>
      <c r="P189" s="148">
        <f>SUM(P190:P197)</f>
        <v>0</v>
      </c>
      <c r="Q189" s="147"/>
      <c r="R189" s="148">
        <f>SUM(R190:R197)</f>
        <v>0</v>
      </c>
      <c r="S189" s="147"/>
      <c r="T189" s="149">
        <f>SUM(T190:T197)</f>
        <v>0.28499999999999998</v>
      </c>
      <c r="AR189" s="142" t="s">
        <v>83</v>
      </c>
      <c r="AT189" s="150" t="s">
        <v>74</v>
      </c>
      <c r="AU189" s="150" t="s">
        <v>85</v>
      </c>
      <c r="AY189" s="142" t="s">
        <v>133</v>
      </c>
      <c r="BK189" s="151">
        <f>SUM(BK190:BK197)</f>
        <v>0</v>
      </c>
    </row>
    <row r="190" spans="1:65" s="2" customFormat="1" ht="24">
      <c r="A190" s="32"/>
      <c r="B190" s="120"/>
      <c r="C190" s="154" t="s">
        <v>225</v>
      </c>
      <c r="D190" s="154" t="s">
        <v>135</v>
      </c>
      <c r="E190" s="155" t="s">
        <v>226</v>
      </c>
      <c r="F190" s="156" t="s">
        <v>227</v>
      </c>
      <c r="G190" s="157" t="s">
        <v>186</v>
      </c>
      <c r="H190" s="158">
        <v>1</v>
      </c>
      <c r="I190" s="159"/>
      <c r="J190" s="160">
        <f>ROUND(I190*H190,2)</f>
        <v>0</v>
      </c>
      <c r="K190" s="156" t="s">
        <v>139</v>
      </c>
      <c r="L190" s="33"/>
      <c r="M190" s="161" t="s">
        <v>1</v>
      </c>
      <c r="N190" s="162" t="s">
        <v>40</v>
      </c>
      <c r="O190" s="58"/>
      <c r="P190" s="163">
        <f>O190*H190</f>
        <v>0</v>
      </c>
      <c r="Q190" s="163">
        <v>0</v>
      </c>
      <c r="R190" s="163">
        <f>Q190*H190</f>
        <v>0</v>
      </c>
      <c r="S190" s="163">
        <v>0.28499999999999998</v>
      </c>
      <c r="T190" s="164">
        <f>S190*H190</f>
        <v>0.28499999999999998</v>
      </c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165" t="s">
        <v>140</v>
      </c>
      <c r="AT190" s="165" t="s">
        <v>135</v>
      </c>
      <c r="AU190" s="165" t="s">
        <v>152</v>
      </c>
      <c r="AY190" s="17" t="s">
        <v>133</v>
      </c>
      <c r="BE190" s="166">
        <f>IF(N190="základní",J190,0)</f>
        <v>0</v>
      </c>
      <c r="BF190" s="166">
        <f>IF(N190="snížená",J190,0)</f>
        <v>0</v>
      </c>
      <c r="BG190" s="166">
        <f>IF(N190="zákl. přenesená",J190,0)</f>
        <v>0</v>
      </c>
      <c r="BH190" s="166">
        <f>IF(N190="sníž. přenesená",J190,0)</f>
        <v>0</v>
      </c>
      <c r="BI190" s="166">
        <f>IF(N190="nulová",J190,0)</f>
        <v>0</v>
      </c>
      <c r="BJ190" s="17" t="s">
        <v>83</v>
      </c>
      <c r="BK190" s="166">
        <f>ROUND(I190*H190,2)</f>
        <v>0</v>
      </c>
      <c r="BL190" s="17" t="s">
        <v>140</v>
      </c>
      <c r="BM190" s="165" t="s">
        <v>228</v>
      </c>
    </row>
    <row r="191" spans="1:65" s="2" customFormat="1" ht="24">
      <c r="A191" s="32"/>
      <c r="B191" s="120"/>
      <c r="C191" s="154" t="s">
        <v>229</v>
      </c>
      <c r="D191" s="154" t="s">
        <v>135</v>
      </c>
      <c r="E191" s="155" t="s">
        <v>230</v>
      </c>
      <c r="F191" s="156" t="s">
        <v>231</v>
      </c>
      <c r="G191" s="157" t="s">
        <v>146</v>
      </c>
      <c r="H191" s="158">
        <v>1.7050000000000001</v>
      </c>
      <c r="I191" s="159"/>
      <c r="J191" s="160">
        <f>ROUND(I191*H191,2)</f>
        <v>0</v>
      </c>
      <c r="K191" s="156" t="s">
        <v>139</v>
      </c>
      <c r="L191" s="33"/>
      <c r="M191" s="161" t="s">
        <v>1</v>
      </c>
      <c r="N191" s="162" t="s">
        <v>40</v>
      </c>
      <c r="O191" s="58"/>
      <c r="P191" s="163">
        <f>O191*H191</f>
        <v>0</v>
      </c>
      <c r="Q191" s="163">
        <v>0</v>
      </c>
      <c r="R191" s="163">
        <f>Q191*H191</f>
        <v>0</v>
      </c>
      <c r="S191" s="163">
        <v>0</v>
      </c>
      <c r="T191" s="164">
        <f>S191*H191</f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165" t="s">
        <v>140</v>
      </c>
      <c r="AT191" s="165" t="s">
        <v>135</v>
      </c>
      <c r="AU191" s="165" t="s">
        <v>152</v>
      </c>
      <c r="AY191" s="17" t="s">
        <v>133</v>
      </c>
      <c r="BE191" s="166">
        <f>IF(N191="základní",J191,0)</f>
        <v>0</v>
      </c>
      <c r="BF191" s="166">
        <f>IF(N191="snížená",J191,0)</f>
        <v>0</v>
      </c>
      <c r="BG191" s="166">
        <f>IF(N191="zákl. přenesená",J191,0)</f>
        <v>0</v>
      </c>
      <c r="BH191" s="166">
        <f>IF(N191="sníž. přenesená",J191,0)</f>
        <v>0</v>
      </c>
      <c r="BI191" s="166">
        <f>IF(N191="nulová",J191,0)</f>
        <v>0</v>
      </c>
      <c r="BJ191" s="17" t="s">
        <v>83</v>
      </c>
      <c r="BK191" s="166">
        <f>ROUND(I191*H191,2)</f>
        <v>0</v>
      </c>
      <c r="BL191" s="17" t="s">
        <v>140</v>
      </c>
      <c r="BM191" s="165" t="s">
        <v>232</v>
      </c>
    </row>
    <row r="192" spans="1:65" s="14" customFormat="1">
      <c r="B192" s="176"/>
      <c r="D192" s="168" t="s">
        <v>142</v>
      </c>
      <c r="E192" s="177" t="s">
        <v>1</v>
      </c>
      <c r="F192" s="178" t="s">
        <v>233</v>
      </c>
      <c r="H192" s="177" t="s">
        <v>1</v>
      </c>
      <c r="I192" s="179"/>
      <c r="L192" s="176"/>
      <c r="M192" s="180"/>
      <c r="N192" s="181"/>
      <c r="O192" s="181"/>
      <c r="P192" s="181"/>
      <c r="Q192" s="181"/>
      <c r="R192" s="181"/>
      <c r="S192" s="181"/>
      <c r="T192" s="182"/>
      <c r="AT192" s="177" t="s">
        <v>142</v>
      </c>
      <c r="AU192" s="177" t="s">
        <v>152</v>
      </c>
      <c r="AV192" s="14" t="s">
        <v>83</v>
      </c>
      <c r="AW192" s="14" t="s">
        <v>31</v>
      </c>
      <c r="AX192" s="14" t="s">
        <v>75</v>
      </c>
      <c r="AY192" s="177" t="s">
        <v>133</v>
      </c>
    </row>
    <row r="193" spans="1:65" s="13" customFormat="1">
      <c r="B193" s="167"/>
      <c r="D193" s="168" t="s">
        <v>142</v>
      </c>
      <c r="E193" s="169" t="s">
        <v>1</v>
      </c>
      <c r="F193" s="170" t="s">
        <v>234</v>
      </c>
      <c r="H193" s="171">
        <v>0.77</v>
      </c>
      <c r="I193" s="172"/>
      <c r="L193" s="167"/>
      <c r="M193" s="173"/>
      <c r="N193" s="174"/>
      <c r="O193" s="174"/>
      <c r="P193" s="174"/>
      <c r="Q193" s="174"/>
      <c r="R193" s="174"/>
      <c r="S193" s="174"/>
      <c r="T193" s="175"/>
      <c r="AT193" s="169" t="s">
        <v>142</v>
      </c>
      <c r="AU193" s="169" t="s">
        <v>152</v>
      </c>
      <c r="AV193" s="13" t="s">
        <v>85</v>
      </c>
      <c r="AW193" s="13" t="s">
        <v>31</v>
      </c>
      <c r="AX193" s="13" t="s">
        <v>75</v>
      </c>
      <c r="AY193" s="169" t="s">
        <v>133</v>
      </c>
    </row>
    <row r="194" spans="1:65" s="13" customFormat="1">
      <c r="B194" s="167"/>
      <c r="D194" s="168" t="s">
        <v>142</v>
      </c>
      <c r="E194" s="169" t="s">
        <v>1</v>
      </c>
      <c r="F194" s="170" t="s">
        <v>235</v>
      </c>
      <c r="H194" s="171">
        <v>0.66</v>
      </c>
      <c r="I194" s="172"/>
      <c r="L194" s="167"/>
      <c r="M194" s="173"/>
      <c r="N194" s="174"/>
      <c r="O194" s="174"/>
      <c r="P194" s="174"/>
      <c r="Q194" s="174"/>
      <c r="R194" s="174"/>
      <c r="S194" s="174"/>
      <c r="T194" s="175"/>
      <c r="AT194" s="169" t="s">
        <v>142</v>
      </c>
      <c r="AU194" s="169" t="s">
        <v>152</v>
      </c>
      <c r="AV194" s="13" t="s">
        <v>85</v>
      </c>
      <c r="AW194" s="13" t="s">
        <v>31</v>
      </c>
      <c r="AX194" s="13" t="s">
        <v>75</v>
      </c>
      <c r="AY194" s="169" t="s">
        <v>133</v>
      </c>
    </row>
    <row r="195" spans="1:65" s="13" customFormat="1">
      <c r="B195" s="167"/>
      <c r="D195" s="168" t="s">
        <v>142</v>
      </c>
      <c r="E195" s="169" t="s">
        <v>1</v>
      </c>
      <c r="F195" s="170" t="s">
        <v>214</v>
      </c>
      <c r="H195" s="171">
        <v>0.27500000000000002</v>
      </c>
      <c r="I195" s="172"/>
      <c r="L195" s="167"/>
      <c r="M195" s="173"/>
      <c r="N195" s="174"/>
      <c r="O195" s="174"/>
      <c r="P195" s="174"/>
      <c r="Q195" s="174"/>
      <c r="R195" s="174"/>
      <c r="S195" s="174"/>
      <c r="T195" s="175"/>
      <c r="AT195" s="169" t="s">
        <v>142</v>
      </c>
      <c r="AU195" s="169" t="s">
        <v>152</v>
      </c>
      <c r="AV195" s="13" t="s">
        <v>85</v>
      </c>
      <c r="AW195" s="13" t="s">
        <v>31</v>
      </c>
      <c r="AX195" s="13" t="s">
        <v>75</v>
      </c>
      <c r="AY195" s="169" t="s">
        <v>133</v>
      </c>
    </row>
    <row r="196" spans="1:65" s="15" customFormat="1">
      <c r="B196" s="183"/>
      <c r="D196" s="168" t="s">
        <v>142</v>
      </c>
      <c r="E196" s="184" t="s">
        <v>1</v>
      </c>
      <c r="F196" s="185" t="s">
        <v>151</v>
      </c>
      <c r="H196" s="186">
        <v>1.7050000000000001</v>
      </c>
      <c r="I196" s="187"/>
      <c r="L196" s="183"/>
      <c r="M196" s="188"/>
      <c r="N196" s="189"/>
      <c r="O196" s="189"/>
      <c r="P196" s="189"/>
      <c r="Q196" s="189"/>
      <c r="R196" s="189"/>
      <c r="S196" s="189"/>
      <c r="T196" s="190"/>
      <c r="AT196" s="184" t="s">
        <v>142</v>
      </c>
      <c r="AU196" s="184" t="s">
        <v>152</v>
      </c>
      <c r="AV196" s="15" t="s">
        <v>140</v>
      </c>
      <c r="AW196" s="15" t="s">
        <v>31</v>
      </c>
      <c r="AX196" s="15" t="s">
        <v>83</v>
      </c>
      <c r="AY196" s="184" t="s">
        <v>133</v>
      </c>
    </row>
    <row r="197" spans="1:65" s="2" customFormat="1" ht="24">
      <c r="A197" s="32"/>
      <c r="B197" s="120"/>
      <c r="C197" s="154" t="s">
        <v>8</v>
      </c>
      <c r="D197" s="154" t="s">
        <v>135</v>
      </c>
      <c r="E197" s="155" t="s">
        <v>236</v>
      </c>
      <c r="F197" s="156" t="s">
        <v>237</v>
      </c>
      <c r="G197" s="157" t="s">
        <v>186</v>
      </c>
      <c r="H197" s="158">
        <v>2</v>
      </c>
      <c r="I197" s="159"/>
      <c r="J197" s="160">
        <f>ROUND(I197*H197,2)</f>
        <v>0</v>
      </c>
      <c r="K197" s="156" t="s">
        <v>1</v>
      </c>
      <c r="L197" s="33"/>
      <c r="M197" s="161" t="s">
        <v>1</v>
      </c>
      <c r="N197" s="162" t="s">
        <v>40</v>
      </c>
      <c r="O197" s="58"/>
      <c r="P197" s="163">
        <f>O197*H197</f>
        <v>0</v>
      </c>
      <c r="Q197" s="163">
        <v>0</v>
      </c>
      <c r="R197" s="163">
        <f>Q197*H197</f>
        <v>0</v>
      </c>
      <c r="S197" s="163">
        <v>0</v>
      </c>
      <c r="T197" s="164">
        <f>S197*H197</f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165" t="s">
        <v>140</v>
      </c>
      <c r="AT197" s="165" t="s">
        <v>135</v>
      </c>
      <c r="AU197" s="165" t="s">
        <v>152</v>
      </c>
      <c r="AY197" s="17" t="s">
        <v>133</v>
      </c>
      <c r="BE197" s="166">
        <f>IF(N197="základní",J197,0)</f>
        <v>0</v>
      </c>
      <c r="BF197" s="166">
        <f>IF(N197="snížená",J197,0)</f>
        <v>0</v>
      </c>
      <c r="BG197" s="166">
        <f>IF(N197="zákl. přenesená",J197,0)</f>
        <v>0</v>
      </c>
      <c r="BH197" s="166">
        <f>IF(N197="sníž. přenesená",J197,0)</f>
        <v>0</v>
      </c>
      <c r="BI197" s="166">
        <f>IF(N197="nulová",J197,0)</f>
        <v>0</v>
      </c>
      <c r="BJ197" s="17" t="s">
        <v>83</v>
      </c>
      <c r="BK197" s="166">
        <f>ROUND(I197*H197,2)</f>
        <v>0</v>
      </c>
      <c r="BL197" s="17" t="s">
        <v>140</v>
      </c>
      <c r="BM197" s="165" t="s">
        <v>238</v>
      </c>
    </row>
    <row r="198" spans="1:65" s="12" customFormat="1" ht="22.9" customHeight="1">
      <c r="B198" s="141"/>
      <c r="D198" s="142" t="s">
        <v>74</v>
      </c>
      <c r="E198" s="152" t="s">
        <v>239</v>
      </c>
      <c r="F198" s="152" t="s">
        <v>240</v>
      </c>
      <c r="I198" s="144"/>
      <c r="J198" s="153">
        <f>BK198</f>
        <v>0</v>
      </c>
      <c r="L198" s="141"/>
      <c r="M198" s="146"/>
      <c r="N198" s="147"/>
      <c r="O198" s="147"/>
      <c r="P198" s="148">
        <f>SUM(P199:P203)</f>
        <v>0</v>
      </c>
      <c r="Q198" s="147"/>
      <c r="R198" s="148">
        <f>SUM(R199:R203)</f>
        <v>0</v>
      </c>
      <c r="S198" s="147"/>
      <c r="T198" s="149">
        <f>SUM(T199:T203)</f>
        <v>0</v>
      </c>
      <c r="AR198" s="142" t="s">
        <v>83</v>
      </c>
      <c r="AT198" s="150" t="s">
        <v>74</v>
      </c>
      <c r="AU198" s="150" t="s">
        <v>83</v>
      </c>
      <c r="AY198" s="142" t="s">
        <v>133</v>
      </c>
      <c r="BK198" s="151">
        <f>SUM(BK199:BK203)</f>
        <v>0</v>
      </c>
    </row>
    <row r="199" spans="1:65" s="2" customFormat="1" ht="36">
      <c r="A199" s="32"/>
      <c r="B199" s="120"/>
      <c r="C199" s="154" t="s">
        <v>241</v>
      </c>
      <c r="D199" s="154" t="s">
        <v>135</v>
      </c>
      <c r="E199" s="155" t="s">
        <v>242</v>
      </c>
      <c r="F199" s="156" t="s">
        <v>243</v>
      </c>
      <c r="G199" s="157" t="s">
        <v>244</v>
      </c>
      <c r="H199" s="158">
        <v>2.589</v>
      </c>
      <c r="I199" s="159"/>
      <c r="J199" s="160">
        <f>ROUND(I199*H199,2)</f>
        <v>0</v>
      </c>
      <c r="K199" s="156" t="s">
        <v>139</v>
      </c>
      <c r="L199" s="33"/>
      <c r="M199" s="161" t="s">
        <v>1</v>
      </c>
      <c r="N199" s="162" t="s">
        <v>40</v>
      </c>
      <c r="O199" s="58"/>
      <c r="P199" s="163">
        <f>O199*H199</f>
        <v>0</v>
      </c>
      <c r="Q199" s="163">
        <v>0</v>
      </c>
      <c r="R199" s="163">
        <f>Q199*H199</f>
        <v>0</v>
      </c>
      <c r="S199" s="163">
        <v>0</v>
      </c>
      <c r="T199" s="164">
        <f>S199*H199</f>
        <v>0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165" t="s">
        <v>140</v>
      </c>
      <c r="AT199" s="165" t="s">
        <v>135</v>
      </c>
      <c r="AU199" s="165" t="s">
        <v>85</v>
      </c>
      <c r="AY199" s="17" t="s">
        <v>133</v>
      </c>
      <c r="BE199" s="166">
        <f>IF(N199="základní",J199,0)</f>
        <v>0</v>
      </c>
      <c r="BF199" s="166">
        <f>IF(N199="snížená",J199,0)</f>
        <v>0</v>
      </c>
      <c r="BG199" s="166">
        <f>IF(N199="zákl. přenesená",J199,0)</f>
        <v>0</v>
      </c>
      <c r="BH199" s="166">
        <f>IF(N199="sníž. přenesená",J199,0)</f>
        <v>0</v>
      </c>
      <c r="BI199" s="166">
        <f>IF(N199="nulová",J199,0)</f>
        <v>0</v>
      </c>
      <c r="BJ199" s="17" t="s">
        <v>83</v>
      </c>
      <c r="BK199" s="166">
        <f>ROUND(I199*H199,2)</f>
        <v>0</v>
      </c>
      <c r="BL199" s="17" t="s">
        <v>140</v>
      </c>
      <c r="BM199" s="165" t="s">
        <v>245</v>
      </c>
    </row>
    <row r="200" spans="1:65" s="2" customFormat="1" ht="33" customHeight="1">
      <c r="A200" s="32"/>
      <c r="B200" s="120"/>
      <c r="C200" s="154" t="s">
        <v>246</v>
      </c>
      <c r="D200" s="154" t="s">
        <v>135</v>
      </c>
      <c r="E200" s="155" t="s">
        <v>247</v>
      </c>
      <c r="F200" s="156" t="s">
        <v>248</v>
      </c>
      <c r="G200" s="157" t="s">
        <v>244</v>
      </c>
      <c r="H200" s="158">
        <v>2.589</v>
      </c>
      <c r="I200" s="159"/>
      <c r="J200" s="160">
        <f>ROUND(I200*H200,2)</f>
        <v>0</v>
      </c>
      <c r="K200" s="156" t="s">
        <v>139</v>
      </c>
      <c r="L200" s="33"/>
      <c r="M200" s="161" t="s">
        <v>1</v>
      </c>
      <c r="N200" s="162" t="s">
        <v>40</v>
      </c>
      <c r="O200" s="58"/>
      <c r="P200" s="163">
        <f>O200*H200</f>
        <v>0</v>
      </c>
      <c r="Q200" s="163">
        <v>0</v>
      </c>
      <c r="R200" s="163">
        <f>Q200*H200</f>
        <v>0</v>
      </c>
      <c r="S200" s="163">
        <v>0</v>
      </c>
      <c r="T200" s="164">
        <f>S200*H200</f>
        <v>0</v>
      </c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165" t="s">
        <v>140</v>
      </c>
      <c r="AT200" s="165" t="s">
        <v>135</v>
      </c>
      <c r="AU200" s="165" t="s">
        <v>85</v>
      </c>
      <c r="AY200" s="17" t="s">
        <v>133</v>
      </c>
      <c r="BE200" s="166">
        <f>IF(N200="základní",J200,0)</f>
        <v>0</v>
      </c>
      <c r="BF200" s="166">
        <f>IF(N200="snížená",J200,0)</f>
        <v>0</v>
      </c>
      <c r="BG200" s="166">
        <f>IF(N200="zákl. přenesená",J200,0)</f>
        <v>0</v>
      </c>
      <c r="BH200" s="166">
        <f>IF(N200="sníž. přenesená",J200,0)</f>
        <v>0</v>
      </c>
      <c r="BI200" s="166">
        <f>IF(N200="nulová",J200,0)</f>
        <v>0</v>
      </c>
      <c r="BJ200" s="17" t="s">
        <v>83</v>
      </c>
      <c r="BK200" s="166">
        <f>ROUND(I200*H200,2)</f>
        <v>0</v>
      </c>
      <c r="BL200" s="17" t="s">
        <v>140</v>
      </c>
      <c r="BM200" s="165" t="s">
        <v>249</v>
      </c>
    </row>
    <row r="201" spans="1:65" s="2" customFormat="1" ht="48">
      <c r="A201" s="32"/>
      <c r="B201" s="120"/>
      <c r="C201" s="154" t="s">
        <v>250</v>
      </c>
      <c r="D201" s="154" t="s">
        <v>135</v>
      </c>
      <c r="E201" s="155" t="s">
        <v>251</v>
      </c>
      <c r="F201" s="156" t="s">
        <v>252</v>
      </c>
      <c r="G201" s="157" t="s">
        <v>244</v>
      </c>
      <c r="H201" s="158">
        <v>36.246000000000002</v>
      </c>
      <c r="I201" s="159"/>
      <c r="J201" s="160">
        <f>ROUND(I201*H201,2)</f>
        <v>0</v>
      </c>
      <c r="K201" s="156" t="s">
        <v>139</v>
      </c>
      <c r="L201" s="33"/>
      <c r="M201" s="161" t="s">
        <v>1</v>
      </c>
      <c r="N201" s="162" t="s">
        <v>40</v>
      </c>
      <c r="O201" s="58"/>
      <c r="P201" s="163">
        <f>O201*H201</f>
        <v>0</v>
      </c>
      <c r="Q201" s="163">
        <v>0</v>
      </c>
      <c r="R201" s="163">
        <f>Q201*H201</f>
        <v>0</v>
      </c>
      <c r="S201" s="163">
        <v>0</v>
      </c>
      <c r="T201" s="164">
        <f>S201*H201</f>
        <v>0</v>
      </c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R201" s="165" t="s">
        <v>140</v>
      </c>
      <c r="AT201" s="165" t="s">
        <v>135</v>
      </c>
      <c r="AU201" s="165" t="s">
        <v>85</v>
      </c>
      <c r="AY201" s="17" t="s">
        <v>133</v>
      </c>
      <c r="BE201" s="166">
        <f>IF(N201="základní",J201,0)</f>
        <v>0</v>
      </c>
      <c r="BF201" s="166">
        <f>IF(N201="snížená",J201,0)</f>
        <v>0</v>
      </c>
      <c r="BG201" s="166">
        <f>IF(N201="zákl. přenesená",J201,0)</f>
        <v>0</v>
      </c>
      <c r="BH201" s="166">
        <f>IF(N201="sníž. přenesená",J201,0)</f>
        <v>0</v>
      </c>
      <c r="BI201" s="166">
        <f>IF(N201="nulová",J201,0)</f>
        <v>0</v>
      </c>
      <c r="BJ201" s="17" t="s">
        <v>83</v>
      </c>
      <c r="BK201" s="166">
        <f>ROUND(I201*H201,2)</f>
        <v>0</v>
      </c>
      <c r="BL201" s="17" t="s">
        <v>140</v>
      </c>
      <c r="BM201" s="165" t="s">
        <v>253</v>
      </c>
    </row>
    <row r="202" spans="1:65" s="13" customFormat="1">
      <c r="B202" s="167"/>
      <c r="D202" s="168" t="s">
        <v>142</v>
      </c>
      <c r="F202" s="170" t="s">
        <v>254</v>
      </c>
      <c r="H202" s="171">
        <v>36.246000000000002</v>
      </c>
      <c r="I202" s="172"/>
      <c r="L202" s="167"/>
      <c r="M202" s="173"/>
      <c r="N202" s="174"/>
      <c r="O202" s="174"/>
      <c r="P202" s="174"/>
      <c r="Q202" s="174"/>
      <c r="R202" s="174"/>
      <c r="S202" s="174"/>
      <c r="T202" s="175"/>
      <c r="AT202" s="169" t="s">
        <v>142</v>
      </c>
      <c r="AU202" s="169" t="s">
        <v>85</v>
      </c>
      <c r="AV202" s="13" t="s">
        <v>85</v>
      </c>
      <c r="AW202" s="13" t="s">
        <v>3</v>
      </c>
      <c r="AX202" s="13" t="s">
        <v>83</v>
      </c>
      <c r="AY202" s="169" t="s">
        <v>133</v>
      </c>
    </row>
    <row r="203" spans="1:65" s="2" customFormat="1" ht="44.25" customHeight="1">
      <c r="A203" s="32"/>
      <c r="B203" s="120"/>
      <c r="C203" s="154" t="s">
        <v>255</v>
      </c>
      <c r="D203" s="154" t="s">
        <v>135</v>
      </c>
      <c r="E203" s="155" t="s">
        <v>256</v>
      </c>
      <c r="F203" s="156" t="s">
        <v>257</v>
      </c>
      <c r="G203" s="157" t="s">
        <v>244</v>
      </c>
      <c r="H203" s="158">
        <v>2.3039999999999998</v>
      </c>
      <c r="I203" s="159"/>
      <c r="J203" s="160">
        <f>ROUND(I203*H203,2)</f>
        <v>0</v>
      </c>
      <c r="K203" s="156" t="s">
        <v>139</v>
      </c>
      <c r="L203" s="33"/>
      <c r="M203" s="161" t="s">
        <v>1</v>
      </c>
      <c r="N203" s="162" t="s">
        <v>40</v>
      </c>
      <c r="O203" s="58"/>
      <c r="P203" s="163">
        <f>O203*H203</f>
        <v>0</v>
      </c>
      <c r="Q203" s="163">
        <v>0</v>
      </c>
      <c r="R203" s="163">
        <f>Q203*H203</f>
        <v>0</v>
      </c>
      <c r="S203" s="163">
        <v>0</v>
      </c>
      <c r="T203" s="164">
        <f>S203*H203</f>
        <v>0</v>
      </c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165" t="s">
        <v>140</v>
      </c>
      <c r="AT203" s="165" t="s">
        <v>135</v>
      </c>
      <c r="AU203" s="165" t="s">
        <v>85</v>
      </c>
      <c r="AY203" s="17" t="s">
        <v>133</v>
      </c>
      <c r="BE203" s="166">
        <f>IF(N203="základní",J203,0)</f>
        <v>0</v>
      </c>
      <c r="BF203" s="166">
        <f>IF(N203="snížená",J203,0)</f>
        <v>0</v>
      </c>
      <c r="BG203" s="166">
        <f>IF(N203="zákl. přenesená",J203,0)</f>
        <v>0</v>
      </c>
      <c r="BH203" s="166">
        <f>IF(N203="sníž. přenesená",J203,0)</f>
        <v>0</v>
      </c>
      <c r="BI203" s="166">
        <f>IF(N203="nulová",J203,0)</f>
        <v>0</v>
      </c>
      <c r="BJ203" s="17" t="s">
        <v>83</v>
      </c>
      <c r="BK203" s="166">
        <f>ROUND(I203*H203,2)</f>
        <v>0</v>
      </c>
      <c r="BL203" s="17" t="s">
        <v>140</v>
      </c>
      <c r="BM203" s="165" t="s">
        <v>258</v>
      </c>
    </row>
    <row r="204" spans="1:65" s="12" customFormat="1" ht="22.9" customHeight="1">
      <c r="B204" s="141"/>
      <c r="D204" s="142" t="s">
        <v>74</v>
      </c>
      <c r="E204" s="152" t="s">
        <v>259</v>
      </c>
      <c r="F204" s="152" t="s">
        <v>260</v>
      </c>
      <c r="I204" s="144"/>
      <c r="J204" s="153">
        <f>BK204</f>
        <v>0</v>
      </c>
      <c r="L204" s="141"/>
      <c r="M204" s="146"/>
      <c r="N204" s="147"/>
      <c r="O204" s="147"/>
      <c r="P204" s="148">
        <f>P205</f>
        <v>0</v>
      </c>
      <c r="Q204" s="147"/>
      <c r="R204" s="148">
        <f>R205</f>
        <v>0</v>
      </c>
      <c r="S204" s="147"/>
      <c r="T204" s="149">
        <f>T205</f>
        <v>0</v>
      </c>
      <c r="AR204" s="142" t="s">
        <v>83</v>
      </c>
      <c r="AT204" s="150" t="s">
        <v>74</v>
      </c>
      <c r="AU204" s="150" t="s">
        <v>83</v>
      </c>
      <c r="AY204" s="142" t="s">
        <v>133</v>
      </c>
      <c r="BK204" s="151">
        <f>BK205</f>
        <v>0</v>
      </c>
    </row>
    <row r="205" spans="1:65" s="2" customFormat="1" ht="55.5" customHeight="1">
      <c r="A205" s="32"/>
      <c r="B205" s="120"/>
      <c r="C205" s="154" t="s">
        <v>261</v>
      </c>
      <c r="D205" s="154" t="s">
        <v>135</v>
      </c>
      <c r="E205" s="155" t="s">
        <v>262</v>
      </c>
      <c r="F205" s="156" t="s">
        <v>263</v>
      </c>
      <c r="G205" s="157" t="s">
        <v>244</v>
      </c>
      <c r="H205" s="158">
        <v>9.3710000000000004</v>
      </c>
      <c r="I205" s="159"/>
      <c r="J205" s="160">
        <f>ROUND(I205*H205,2)</f>
        <v>0</v>
      </c>
      <c r="K205" s="156" t="s">
        <v>139</v>
      </c>
      <c r="L205" s="33"/>
      <c r="M205" s="201" t="s">
        <v>1</v>
      </c>
      <c r="N205" s="202" t="s">
        <v>40</v>
      </c>
      <c r="O205" s="203"/>
      <c r="P205" s="204">
        <f>O205*H205</f>
        <v>0</v>
      </c>
      <c r="Q205" s="204">
        <v>0</v>
      </c>
      <c r="R205" s="204">
        <f>Q205*H205</f>
        <v>0</v>
      </c>
      <c r="S205" s="204">
        <v>0</v>
      </c>
      <c r="T205" s="205">
        <f>S205*H205</f>
        <v>0</v>
      </c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165" t="s">
        <v>140</v>
      </c>
      <c r="AT205" s="165" t="s">
        <v>135</v>
      </c>
      <c r="AU205" s="165" t="s">
        <v>85</v>
      </c>
      <c r="AY205" s="17" t="s">
        <v>133</v>
      </c>
      <c r="BE205" s="166">
        <f>IF(N205="základní",J205,0)</f>
        <v>0</v>
      </c>
      <c r="BF205" s="166">
        <f>IF(N205="snížená",J205,0)</f>
        <v>0</v>
      </c>
      <c r="BG205" s="166">
        <f>IF(N205="zákl. přenesená",J205,0)</f>
        <v>0</v>
      </c>
      <c r="BH205" s="166">
        <f>IF(N205="sníž. přenesená",J205,0)</f>
        <v>0</v>
      </c>
      <c r="BI205" s="166">
        <f>IF(N205="nulová",J205,0)</f>
        <v>0</v>
      </c>
      <c r="BJ205" s="17" t="s">
        <v>83</v>
      </c>
      <c r="BK205" s="166">
        <f>ROUND(I205*H205,2)</f>
        <v>0</v>
      </c>
      <c r="BL205" s="17" t="s">
        <v>140</v>
      </c>
      <c r="BM205" s="165" t="s">
        <v>264</v>
      </c>
    </row>
    <row r="206" spans="1:65" s="2" customFormat="1" ht="6.95" customHeight="1">
      <c r="A206" s="32"/>
      <c r="B206" s="47"/>
      <c r="C206" s="48"/>
      <c r="D206" s="48"/>
      <c r="E206" s="48"/>
      <c r="F206" s="48"/>
      <c r="G206" s="48"/>
      <c r="H206" s="48"/>
      <c r="I206" s="48"/>
      <c r="J206" s="48"/>
      <c r="K206" s="48"/>
      <c r="L206" s="33"/>
      <c r="M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</row>
  </sheetData>
  <autoFilter ref="C134:K205"/>
  <mergeCells count="14">
    <mergeCell ref="D113:F113"/>
    <mergeCell ref="E125:H125"/>
    <mergeCell ref="E127:H127"/>
    <mergeCell ref="L2:V2"/>
    <mergeCell ref="E87:H87"/>
    <mergeCell ref="D109:F109"/>
    <mergeCell ref="D110:F110"/>
    <mergeCell ref="D111:F111"/>
    <mergeCell ref="D112:F11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226"/>
  <sheetViews>
    <sheetView showGridLines="0" workbookViewId="0">
      <selection activeCell="J186" sqref="J186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6" t="s">
        <v>5</v>
      </c>
      <c r="M2" s="207"/>
      <c r="N2" s="207"/>
      <c r="O2" s="207"/>
      <c r="P2" s="207"/>
      <c r="Q2" s="207"/>
      <c r="R2" s="207"/>
      <c r="S2" s="207"/>
      <c r="T2" s="207"/>
      <c r="U2" s="207"/>
      <c r="V2" s="207"/>
      <c r="AT2" s="17" t="s">
        <v>88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</row>
    <row r="4" spans="1:46" s="1" customFormat="1" ht="24.95" customHeight="1">
      <c r="B4" s="20"/>
      <c r="D4" s="21" t="s">
        <v>89</v>
      </c>
      <c r="L4" s="20"/>
      <c r="M4" s="89" t="s">
        <v>10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16</v>
      </c>
      <c r="L6" s="20"/>
    </row>
    <row r="7" spans="1:46" s="1" customFormat="1" ht="16.5" customHeight="1">
      <c r="B7" s="20"/>
      <c r="E7" s="247" t="str">
        <f>'Rekapitulace stavby'!K6</f>
        <v>REKONSTRUKCE 2 BRAN</v>
      </c>
      <c r="F7" s="248"/>
      <c r="G7" s="248"/>
      <c r="H7" s="248"/>
      <c r="L7" s="20"/>
    </row>
    <row r="8" spans="1:46" s="2" customFormat="1" ht="12" customHeight="1">
      <c r="A8" s="32"/>
      <c r="B8" s="33"/>
      <c r="C8" s="32"/>
      <c r="D8" s="27" t="s">
        <v>90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18" t="s">
        <v>265</v>
      </c>
      <c r="F9" s="249"/>
      <c r="G9" s="249"/>
      <c r="H9" s="249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17</v>
      </c>
      <c r="E11" s="32"/>
      <c r="F11" s="25" t="s">
        <v>1</v>
      </c>
      <c r="G11" s="32"/>
      <c r="H11" s="32"/>
      <c r="I11" s="27" t="s">
        <v>18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19</v>
      </c>
      <c r="E12" s="32"/>
      <c r="F12" s="25" t="s">
        <v>20</v>
      </c>
      <c r="G12" s="32"/>
      <c r="H12" s="32"/>
      <c r="I12" s="27" t="s">
        <v>21</v>
      </c>
      <c r="J12" s="55" t="str">
        <f>'Rekapitulace stavby'!AN8</f>
        <v>18. 5. 2021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23</v>
      </c>
      <c r="E14" s="32"/>
      <c r="F14" s="32"/>
      <c r="G14" s="32"/>
      <c r="H14" s="32"/>
      <c r="I14" s="27" t="s">
        <v>24</v>
      </c>
      <c r="J14" s="25" t="s">
        <v>1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">
        <v>25</v>
      </c>
      <c r="F15" s="32"/>
      <c r="G15" s="32"/>
      <c r="H15" s="32"/>
      <c r="I15" s="27" t="s">
        <v>26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27</v>
      </c>
      <c r="E17" s="32"/>
      <c r="F17" s="32"/>
      <c r="G17" s="32"/>
      <c r="H17" s="32"/>
      <c r="I17" s="27" t="s">
        <v>24</v>
      </c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50" t="str">
        <f>'Rekapitulace stavby'!E14</f>
        <v>Vyplň údaj</v>
      </c>
      <c r="F18" s="237"/>
      <c r="G18" s="237"/>
      <c r="H18" s="237"/>
      <c r="I18" s="27" t="s">
        <v>26</v>
      </c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29</v>
      </c>
      <c r="E20" s="32"/>
      <c r="F20" s="32"/>
      <c r="G20" s="32"/>
      <c r="H20" s="32"/>
      <c r="I20" s="27" t="s">
        <v>24</v>
      </c>
      <c r="J20" s="25" t="s">
        <v>1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">
        <v>30</v>
      </c>
      <c r="F21" s="32"/>
      <c r="G21" s="32"/>
      <c r="H21" s="32"/>
      <c r="I21" s="27" t="s">
        <v>26</v>
      </c>
      <c r="J21" s="25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32</v>
      </c>
      <c r="E23" s="32"/>
      <c r="F23" s="32"/>
      <c r="G23" s="32"/>
      <c r="H23" s="32"/>
      <c r="I23" s="27" t="s">
        <v>24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">
        <v>33</v>
      </c>
      <c r="F24" s="32"/>
      <c r="G24" s="32"/>
      <c r="H24" s="32"/>
      <c r="I24" s="27" t="s">
        <v>26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34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0"/>
      <c r="B27" s="91"/>
      <c r="C27" s="90"/>
      <c r="D27" s="90"/>
      <c r="E27" s="241" t="s">
        <v>1</v>
      </c>
      <c r="F27" s="241"/>
      <c r="G27" s="241"/>
      <c r="H27" s="241"/>
      <c r="I27" s="90"/>
      <c r="J27" s="90"/>
      <c r="K27" s="90"/>
      <c r="L27" s="92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4.45" customHeight="1">
      <c r="A30" s="32"/>
      <c r="B30" s="33"/>
      <c r="C30" s="32"/>
      <c r="D30" s="25" t="s">
        <v>92</v>
      </c>
      <c r="E30" s="32"/>
      <c r="F30" s="32"/>
      <c r="G30" s="32"/>
      <c r="H30" s="32"/>
      <c r="I30" s="32"/>
      <c r="J30" s="93">
        <f>J96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4.45" customHeight="1">
      <c r="A31" s="32"/>
      <c r="B31" s="33"/>
      <c r="C31" s="32"/>
      <c r="D31" s="94" t="s">
        <v>93</v>
      </c>
      <c r="E31" s="32"/>
      <c r="F31" s="32"/>
      <c r="G31" s="32"/>
      <c r="H31" s="32"/>
      <c r="I31" s="32"/>
      <c r="J31" s="93">
        <f>J110</f>
        <v>0</v>
      </c>
      <c r="K31" s="32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3"/>
      <c r="C32" s="32"/>
      <c r="D32" s="95" t="s">
        <v>35</v>
      </c>
      <c r="E32" s="32"/>
      <c r="F32" s="32"/>
      <c r="G32" s="32"/>
      <c r="H32" s="32"/>
      <c r="I32" s="32"/>
      <c r="J32" s="71">
        <f>ROUND(J30 + J31, 2)</f>
        <v>0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customHeight="1">
      <c r="A33" s="32"/>
      <c r="B33" s="33"/>
      <c r="C33" s="32"/>
      <c r="D33" s="66"/>
      <c r="E33" s="66"/>
      <c r="F33" s="66"/>
      <c r="G33" s="66"/>
      <c r="H33" s="66"/>
      <c r="I33" s="66"/>
      <c r="J33" s="66"/>
      <c r="K33" s="66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32"/>
      <c r="F34" s="36" t="s">
        <v>37</v>
      </c>
      <c r="G34" s="32"/>
      <c r="H34" s="32"/>
      <c r="I34" s="36" t="s">
        <v>36</v>
      </c>
      <c r="J34" s="36" t="s">
        <v>38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customHeight="1">
      <c r="A35" s="32"/>
      <c r="B35" s="33"/>
      <c r="C35" s="32"/>
      <c r="D35" s="96" t="s">
        <v>39</v>
      </c>
      <c r="E35" s="27" t="s">
        <v>40</v>
      </c>
      <c r="F35" s="97">
        <f>ROUND((SUM(BE110:BE117) + SUM(BE137:BE225)),  2)</f>
        <v>0</v>
      </c>
      <c r="G35" s="32"/>
      <c r="H35" s="32"/>
      <c r="I35" s="98">
        <v>0.21</v>
      </c>
      <c r="J35" s="97">
        <f>ROUND(((SUM(BE110:BE117) + SUM(BE137:BE225))*I35),  2)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customHeight="1">
      <c r="A36" s="32"/>
      <c r="B36" s="33"/>
      <c r="C36" s="32"/>
      <c r="D36" s="32"/>
      <c r="E36" s="27" t="s">
        <v>41</v>
      </c>
      <c r="F36" s="97">
        <f>ROUND((SUM(BF110:BF117) + SUM(BF137:BF225)),  2)</f>
        <v>0</v>
      </c>
      <c r="G36" s="32"/>
      <c r="H36" s="32"/>
      <c r="I36" s="98">
        <v>0.15</v>
      </c>
      <c r="J36" s="97">
        <f>ROUND(((SUM(BF110:BF117) + SUM(BF137:BF225))*I36),  2)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42</v>
      </c>
      <c r="F37" s="97">
        <f>ROUND((SUM(BG110:BG117) + SUM(BG137:BG225)),  2)</f>
        <v>0</v>
      </c>
      <c r="G37" s="32"/>
      <c r="H37" s="32"/>
      <c r="I37" s="98">
        <v>0.21</v>
      </c>
      <c r="J37" s="97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3"/>
      <c r="C38" s="32"/>
      <c r="D38" s="32"/>
      <c r="E38" s="27" t="s">
        <v>43</v>
      </c>
      <c r="F38" s="97">
        <f>ROUND((SUM(BH110:BH117) + SUM(BH137:BH225)),  2)</f>
        <v>0</v>
      </c>
      <c r="G38" s="32"/>
      <c r="H38" s="32"/>
      <c r="I38" s="98">
        <v>0.15</v>
      </c>
      <c r="J38" s="97">
        <f>0</f>
        <v>0</v>
      </c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3"/>
      <c r="C39" s="32"/>
      <c r="D39" s="32"/>
      <c r="E39" s="27" t="s">
        <v>44</v>
      </c>
      <c r="F39" s="97">
        <f>ROUND((SUM(BI110:BI117) + SUM(BI137:BI225)),  2)</f>
        <v>0</v>
      </c>
      <c r="G39" s="32"/>
      <c r="H39" s="32"/>
      <c r="I39" s="98">
        <v>0</v>
      </c>
      <c r="J39" s="97">
        <f>0</f>
        <v>0</v>
      </c>
      <c r="K39" s="32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3"/>
      <c r="C41" s="99"/>
      <c r="D41" s="100" t="s">
        <v>45</v>
      </c>
      <c r="E41" s="60"/>
      <c r="F41" s="60"/>
      <c r="G41" s="101" t="s">
        <v>46</v>
      </c>
      <c r="H41" s="102" t="s">
        <v>47</v>
      </c>
      <c r="I41" s="60"/>
      <c r="J41" s="103">
        <f>SUM(J32:J39)</f>
        <v>0</v>
      </c>
      <c r="K41" s="104"/>
      <c r="L41" s="4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2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2"/>
      <c r="B61" s="33"/>
      <c r="C61" s="32"/>
      <c r="D61" s="45" t="s">
        <v>50</v>
      </c>
      <c r="E61" s="35"/>
      <c r="F61" s="105" t="s">
        <v>51</v>
      </c>
      <c r="G61" s="45" t="s">
        <v>50</v>
      </c>
      <c r="H61" s="35"/>
      <c r="I61" s="35"/>
      <c r="J61" s="106" t="s">
        <v>51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2"/>
      <c r="B65" s="33"/>
      <c r="C65" s="32"/>
      <c r="D65" s="43" t="s">
        <v>52</v>
      </c>
      <c r="E65" s="46"/>
      <c r="F65" s="46"/>
      <c r="G65" s="43" t="s">
        <v>53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2"/>
      <c r="B76" s="33"/>
      <c r="C76" s="32"/>
      <c r="D76" s="45" t="s">
        <v>50</v>
      </c>
      <c r="E76" s="35"/>
      <c r="F76" s="105" t="s">
        <v>51</v>
      </c>
      <c r="G76" s="45" t="s">
        <v>50</v>
      </c>
      <c r="H76" s="35"/>
      <c r="I76" s="35"/>
      <c r="J76" s="106" t="s">
        <v>51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94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47" t="str">
        <f>E7</f>
        <v>REKONSTRUKCE 2 BRAN</v>
      </c>
      <c r="F85" s="248"/>
      <c r="G85" s="248"/>
      <c r="H85" s="248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90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18" t="str">
        <f>E9</f>
        <v>02 - SO 02 - OPLOCENÍ U PEVNŮSTKY</v>
      </c>
      <c r="F87" s="249"/>
      <c r="G87" s="249"/>
      <c r="H87" s="249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19</v>
      </c>
      <c r="D89" s="32"/>
      <c r="E89" s="32"/>
      <c r="F89" s="25" t="str">
        <f>F12</f>
        <v>Olomouc</v>
      </c>
      <c r="G89" s="32"/>
      <c r="H89" s="32"/>
      <c r="I89" s="27" t="s">
        <v>21</v>
      </c>
      <c r="J89" s="55" t="str">
        <f>IF(J12="","",J12)</f>
        <v>18. 5. 2021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23</v>
      </c>
      <c r="D91" s="32"/>
      <c r="E91" s="32"/>
      <c r="F91" s="25" t="str">
        <f>E15</f>
        <v>FN Olomouc - I.P.Pavlova 185/6. 779 00 Olomouc</v>
      </c>
      <c r="G91" s="32"/>
      <c r="H91" s="32"/>
      <c r="I91" s="27" t="s">
        <v>29</v>
      </c>
      <c r="J91" s="30" t="str">
        <f>E21</f>
        <v>Ing. Bořivoj Klečka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27</v>
      </c>
      <c r="D92" s="32"/>
      <c r="E92" s="32"/>
      <c r="F92" s="25" t="str">
        <f>IF(E18="","",E18)</f>
        <v>Vyplň údaj</v>
      </c>
      <c r="G92" s="32"/>
      <c r="H92" s="32"/>
      <c r="I92" s="27" t="s">
        <v>32</v>
      </c>
      <c r="J92" s="30" t="str">
        <f>E24</f>
        <v>Zdeněk Ambrož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07" t="s">
        <v>95</v>
      </c>
      <c r="D94" s="99"/>
      <c r="E94" s="99"/>
      <c r="F94" s="99"/>
      <c r="G94" s="99"/>
      <c r="H94" s="99"/>
      <c r="I94" s="99"/>
      <c r="J94" s="108" t="s">
        <v>96</v>
      </c>
      <c r="K94" s="99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09" t="s">
        <v>97</v>
      </c>
      <c r="D96" s="32"/>
      <c r="E96" s="32"/>
      <c r="F96" s="32"/>
      <c r="G96" s="32"/>
      <c r="H96" s="32"/>
      <c r="I96" s="32"/>
      <c r="J96" s="71">
        <f>J137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98</v>
      </c>
    </row>
    <row r="97" spans="1:65" s="9" customFormat="1" ht="24.95" customHeight="1">
      <c r="B97" s="110"/>
      <c r="D97" s="111" t="s">
        <v>99</v>
      </c>
      <c r="E97" s="112"/>
      <c r="F97" s="112"/>
      <c r="G97" s="112"/>
      <c r="H97" s="112"/>
      <c r="I97" s="112"/>
      <c r="J97" s="113">
        <f>J138</f>
        <v>0</v>
      </c>
      <c r="L97" s="110"/>
    </row>
    <row r="98" spans="1:65" s="10" customFormat="1" ht="19.899999999999999" customHeight="1">
      <c r="B98" s="114"/>
      <c r="D98" s="115" t="s">
        <v>100</v>
      </c>
      <c r="E98" s="116"/>
      <c r="F98" s="116"/>
      <c r="G98" s="116"/>
      <c r="H98" s="116"/>
      <c r="I98" s="116"/>
      <c r="J98" s="117">
        <f>J139</f>
        <v>0</v>
      </c>
      <c r="L98" s="114"/>
    </row>
    <row r="99" spans="1:65" s="10" customFormat="1" ht="19.899999999999999" customHeight="1">
      <c r="B99" s="114"/>
      <c r="D99" s="115" t="s">
        <v>101</v>
      </c>
      <c r="E99" s="116"/>
      <c r="F99" s="116"/>
      <c r="G99" s="116"/>
      <c r="H99" s="116"/>
      <c r="I99" s="116"/>
      <c r="J99" s="117">
        <f>J150</f>
        <v>0</v>
      </c>
      <c r="L99" s="114"/>
    </row>
    <row r="100" spans="1:65" s="10" customFormat="1" ht="19.899999999999999" customHeight="1">
      <c r="B100" s="114"/>
      <c r="D100" s="115" t="s">
        <v>102</v>
      </c>
      <c r="E100" s="116"/>
      <c r="F100" s="116"/>
      <c r="G100" s="116"/>
      <c r="H100" s="116"/>
      <c r="I100" s="116"/>
      <c r="J100" s="117">
        <f>J161</f>
        <v>0</v>
      </c>
      <c r="L100" s="114"/>
    </row>
    <row r="101" spans="1:65" s="10" customFormat="1" ht="19.899999999999999" customHeight="1">
      <c r="B101" s="114"/>
      <c r="D101" s="115" t="s">
        <v>103</v>
      </c>
      <c r="E101" s="116"/>
      <c r="F101" s="116"/>
      <c r="G101" s="116"/>
      <c r="H101" s="116"/>
      <c r="I101" s="116"/>
      <c r="J101" s="117">
        <f>J203</f>
        <v>0</v>
      </c>
      <c r="L101" s="114"/>
    </row>
    <row r="102" spans="1:65" s="10" customFormat="1" ht="14.85" customHeight="1">
      <c r="B102" s="114"/>
      <c r="D102" s="115" t="s">
        <v>105</v>
      </c>
      <c r="E102" s="116"/>
      <c r="F102" s="116"/>
      <c r="G102" s="116"/>
      <c r="H102" s="116"/>
      <c r="I102" s="116"/>
      <c r="J102" s="117">
        <f>J204</f>
        <v>0</v>
      </c>
      <c r="L102" s="114"/>
    </row>
    <row r="103" spans="1:65" s="10" customFormat="1" ht="14.85" customHeight="1">
      <c r="B103" s="114"/>
      <c r="D103" s="115" t="s">
        <v>266</v>
      </c>
      <c r="E103" s="116"/>
      <c r="F103" s="116"/>
      <c r="G103" s="116"/>
      <c r="H103" s="116"/>
      <c r="I103" s="116"/>
      <c r="J103" s="117">
        <f>J209</f>
        <v>0</v>
      </c>
      <c r="L103" s="114"/>
    </row>
    <row r="104" spans="1:65" s="10" customFormat="1" ht="19.899999999999999" customHeight="1">
      <c r="B104" s="114"/>
      <c r="D104" s="115" t="s">
        <v>106</v>
      </c>
      <c r="E104" s="116"/>
      <c r="F104" s="116"/>
      <c r="G104" s="116"/>
      <c r="H104" s="116"/>
      <c r="I104" s="116"/>
      <c r="J104" s="117">
        <f>J215</f>
        <v>0</v>
      </c>
      <c r="L104" s="114"/>
    </row>
    <row r="105" spans="1:65" s="10" customFormat="1" ht="19.899999999999999" customHeight="1">
      <c r="B105" s="114"/>
      <c r="D105" s="115" t="s">
        <v>107</v>
      </c>
      <c r="E105" s="116"/>
      <c r="F105" s="116"/>
      <c r="G105" s="116"/>
      <c r="H105" s="116"/>
      <c r="I105" s="116"/>
      <c r="J105" s="117">
        <f>J221</f>
        <v>0</v>
      </c>
      <c r="L105" s="114"/>
    </row>
    <row r="106" spans="1:65" s="9" customFormat="1" ht="24.95" customHeight="1">
      <c r="B106" s="110"/>
      <c r="D106" s="111" t="s">
        <v>267</v>
      </c>
      <c r="E106" s="112"/>
      <c r="F106" s="112"/>
      <c r="G106" s="112"/>
      <c r="H106" s="112"/>
      <c r="I106" s="112"/>
      <c r="J106" s="113">
        <f>J223</f>
        <v>0</v>
      </c>
      <c r="L106" s="110"/>
    </row>
    <row r="107" spans="1:65" s="10" customFormat="1" ht="19.899999999999999" customHeight="1">
      <c r="B107" s="114"/>
      <c r="D107" s="115" t="s">
        <v>268</v>
      </c>
      <c r="E107" s="116"/>
      <c r="F107" s="116"/>
      <c r="G107" s="116"/>
      <c r="H107" s="116"/>
      <c r="I107" s="116"/>
      <c r="J107" s="117">
        <f>J224</f>
        <v>0</v>
      </c>
      <c r="L107" s="114"/>
    </row>
    <row r="108" spans="1:65" s="2" customFormat="1" ht="21.75" customHeight="1">
      <c r="A108" s="32"/>
      <c r="B108" s="33"/>
      <c r="C108" s="32"/>
      <c r="D108" s="32"/>
      <c r="E108" s="32"/>
      <c r="F108" s="32"/>
      <c r="G108" s="32"/>
      <c r="H108" s="32"/>
      <c r="I108" s="32"/>
      <c r="J108" s="32"/>
      <c r="K108" s="32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65" s="2" customFormat="1" ht="6.95" customHeight="1">
      <c r="A109" s="32"/>
      <c r="B109" s="33"/>
      <c r="C109" s="32"/>
      <c r="D109" s="32"/>
      <c r="E109" s="32"/>
      <c r="F109" s="32"/>
      <c r="G109" s="32"/>
      <c r="H109" s="32"/>
      <c r="I109" s="32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65" s="2" customFormat="1" ht="29.25" customHeight="1">
      <c r="A110" s="32"/>
      <c r="B110" s="33"/>
      <c r="C110" s="109" t="s">
        <v>108</v>
      </c>
      <c r="D110" s="32"/>
      <c r="E110" s="32"/>
      <c r="F110" s="32"/>
      <c r="G110" s="32"/>
      <c r="H110" s="32"/>
      <c r="I110" s="32"/>
      <c r="J110" s="118">
        <f>ROUND(J111 + J112 + J113 + J114 + J115 + J116,2)</f>
        <v>0</v>
      </c>
      <c r="K110" s="32"/>
      <c r="L110" s="42"/>
      <c r="N110" s="119" t="s">
        <v>39</v>
      </c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65" s="2" customFormat="1" ht="18" customHeight="1">
      <c r="A111" s="32"/>
      <c r="B111" s="120"/>
      <c r="C111" s="121"/>
      <c r="D111" s="245" t="s">
        <v>109</v>
      </c>
      <c r="E111" s="246"/>
      <c r="F111" s="246"/>
      <c r="G111" s="121"/>
      <c r="H111" s="121"/>
      <c r="I111" s="121"/>
      <c r="J111" s="123">
        <v>0</v>
      </c>
      <c r="K111" s="121"/>
      <c r="L111" s="124"/>
      <c r="M111" s="125"/>
      <c r="N111" s="126" t="s">
        <v>40</v>
      </c>
      <c r="O111" s="125"/>
      <c r="P111" s="125"/>
      <c r="Q111" s="125"/>
      <c r="R111" s="125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5"/>
      <c r="AG111" s="125"/>
      <c r="AH111" s="125"/>
      <c r="AI111" s="125"/>
      <c r="AJ111" s="125"/>
      <c r="AK111" s="125"/>
      <c r="AL111" s="125"/>
      <c r="AM111" s="125"/>
      <c r="AN111" s="125"/>
      <c r="AO111" s="125"/>
      <c r="AP111" s="125"/>
      <c r="AQ111" s="125"/>
      <c r="AR111" s="125"/>
      <c r="AS111" s="125"/>
      <c r="AT111" s="125"/>
      <c r="AU111" s="125"/>
      <c r="AV111" s="125"/>
      <c r="AW111" s="125"/>
      <c r="AX111" s="125"/>
      <c r="AY111" s="127" t="s">
        <v>110</v>
      </c>
      <c r="AZ111" s="125"/>
      <c r="BA111" s="125"/>
      <c r="BB111" s="125"/>
      <c r="BC111" s="125"/>
      <c r="BD111" s="125"/>
      <c r="BE111" s="128">
        <f t="shared" ref="BE111:BE116" si="0">IF(N111="základní",J111,0)</f>
        <v>0</v>
      </c>
      <c r="BF111" s="128">
        <f t="shared" ref="BF111:BF116" si="1">IF(N111="snížená",J111,0)</f>
        <v>0</v>
      </c>
      <c r="BG111" s="128">
        <f t="shared" ref="BG111:BG116" si="2">IF(N111="zákl. přenesená",J111,0)</f>
        <v>0</v>
      </c>
      <c r="BH111" s="128">
        <f t="shared" ref="BH111:BH116" si="3">IF(N111="sníž. přenesená",J111,0)</f>
        <v>0</v>
      </c>
      <c r="BI111" s="128">
        <f t="shared" ref="BI111:BI116" si="4">IF(N111="nulová",J111,0)</f>
        <v>0</v>
      </c>
      <c r="BJ111" s="127" t="s">
        <v>83</v>
      </c>
      <c r="BK111" s="125"/>
      <c r="BL111" s="125"/>
      <c r="BM111" s="125"/>
    </row>
    <row r="112" spans="1:65" s="2" customFormat="1" ht="18" customHeight="1">
      <c r="A112" s="32"/>
      <c r="B112" s="120"/>
      <c r="C112" s="121"/>
      <c r="D112" s="245" t="s">
        <v>111</v>
      </c>
      <c r="E112" s="246"/>
      <c r="F112" s="246"/>
      <c r="G112" s="121"/>
      <c r="H112" s="121"/>
      <c r="I112" s="121"/>
      <c r="J112" s="123">
        <v>0</v>
      </c>
      <c r="K112" s="121"/>
      <c r="L112" s="124"/>
      <c r="M112" s="125"/>
      <c r="N112" s="126" t="s">
        <v>40</v>
      </c>
      <c r="O112" s="125"/>
      <c r="P112" s="125"/>
      <c r="Q112" s="125"/>
      <c r="R112" s="125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7" t="s">
        <v>110</v>
      </c>
      <c r="AZ112" s="125"/>
      <c r="BA112" s="125"/>
      <c r="BB112" s="125"/>
      <c r="BC112" s="125"/>
      <c r="BD112" s="125"/>
      <c r="BE112" s="128">
        <f t="shared" si="0"/>
        <v>0</v>
      </c>
      <c r="BF112" s="128">
        <f t="shared" si="1"/>
        <v>0</v>
      </c>
      <c r="BG112" s="128">
        <f t="shared" si="2"/>
        <v>0</v>
      </c>
      <c r="BH112" s="128">
        <f t="shared" si="3"/>
        <v>0</v>
      </c>
      <c r="BI112" s="128">
        <f t="shared" si="4"/>
        <v>0</v>
      </c>
      <c r="BJ112" s="127" t="s">
        <v>83</v>
      </c>
      <c r="BK112" s="125"/>
      <c r="BL112" s="125"/>
      <c r="BM112" s="125"/>
    </row>
    <row r="113" spans="1:65" s="2" customFormat="1" ht="18" customHeight="1">
      <c r="A113" s="32"/>
      <c r="B113" s="120"/>
      <c r="C113" s="121"/>
      <c r="D113" s="245" t="s">
        <v>112</v>
      </c>
      <c r="E113" s="246"/>
      <c r="F113" s="246"/>
      <c r="G113" s="121"/>
      <c r="H113" s="121"/>
      <c r="I113" s="121"/>
      <c r="J113" s="123">
        <v>0</v>
      </c>
      <c r="K113" s="121"/>
      <c r="L113" s="124"/>
      <c r="M113" s="125"/>
      <c r="N113" s="126" t="s">
        <v>40</v>
      </c>
      <c r="O113" s="125"/>
      <c r="P113" s="125"/>
      <c r="Q113" s="125"/>
      <c r="R113" s="125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125"/>
      <c r="AR113" s="125"/>
      <c r="AS113" s="125"/>
      <c r="AT113" s="125"/>
      <c r="AU113" s="125"/>
      <c r="AV113" s="125"/>
      <c r="AW113" s="125"/>
      <c r="AX113" s="125"/>
      <c r="AY113" s="127" t="s">
        <v>110</v>
      </c>
      <c r="AZ113" s="125"/>
      <c r="BA113" s="125"/>
      <c r="BB113" s="125"/>
      <c r="BC113" s="125"/>
      <c r="BD113" s="125"/>
      <c r="BE113" s="128">
        <f t="shared" si="0"/>
        <v>0</v>
      </c>
      <c r="BF113" s="128">
        <f t="shared" si="1"/>
        <v>0</v>
      </c>
      <c r="BG113" s="128">
        <f t="shared" si="2"/>
        <v>0</v>
      </c>
      <c r="BH113" s="128">
        <f t="shared" si="3"/>
        <v>0</v>
      </c>
      <c r="BI113" s="128">
        <f t="shared" si="4"/>
        <v>0</v>
      </c>
      <c r="BJ113" s="127" t="s">
        <v>83</v>
      </c>
      <c r="BK113" s="125"/>
      <c r="BL113" s="125"/>
      <c r="BM113" s="125"/>
    </row>
    <row r="114" spans="1:65" s="2" customFormat="1" ht="18" customHeight="1">
      <c r="A114" s="32"/>
      <c r="B114" s="120"/>
      <c r="C114" s="121"/>
      <c r="D114" s="245" t="s">
        <v>113</v>
      </c>
      <c r="E114" s="246"/>
      <c r="F114" s="246"/>
      <c r="G114" s="121"/>
      <c r="H114" s="121"/>
      <c r="I114" s="121"/>
      <c r="J114" s="123">
        <v>0</v>
      </c>
      <c r="K114" s="121"/>
      <c r="L114" s="124"/>
      <c r="M114" s="125"/>
      <c r="N114" s="126" t="s">
        <v>40</v>
      </c>
      <c r="O114" s="125"/>
      <c r="P114" s="125"/>
      <c r="Q114" s="125"/>
      <c r="R114" s="125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5"/>
      <c r="AG114" s="125"/>
      <c r="AH114" s="125"/>
      <c r="AI114" s="125"/>
      <c r="AJ114" s="125"/>
      <c r="AK114" s="125"/>
      <c r="AL114" s="125"/>
      <c r="AM114" s="125"/>
      <c r="AN114" s="125"/>
      <c r="AO114" s="125"/>
      <c r="AP114" s="125"/>
      <c r="AQ114" s="125"/>
      <c r="AR114" s="125"/>
      <c r="AS114" s="125"/>
      <c r="AT114" s="125"/>
      <c r="AU114" s="125"/>
      <c r="AV114" s="125"/>
      <c r="AW114" s="125"/>
      <c r="AX114" s="125"/>
      <c r="AY114" s="127" t="s">
        <v>110</v>
      </c>
      <c r="AZ114" s="125"/>
      <c r="BA114" s="125"/>
      <c r="BB114" s="125"/>
      <c r="BC114" s="125"/>
      <c r="BD114" s="125"/>
      <c r="BE114" s="128">
        <f t="shared" si="0"/>
        <v>0</v>
      </c>
      <c r="BF114" s="128">
        <f t="shared" si="1"/>
        <v>0</v>
      </c>
      <c r="BG114" s="128">
        <f t="shared" si="2"/>
        <v>0</v>
      </c>
      <c r="BH114" s="128">
        <f t="shared" si="3"/>
        <v>0</v>
      </c>
      <c r="BI114" s="128">
        <f t="shared" si="4"/>
        <v>0</v>
      </c>
      <c r="BJ114" s="127" t="s">
        <v>83</v>
      </c>
      <c r="BK114" s="125"/>
      <c r="BL114" s="125"/>
      <c r="BM114" s="125"/>
    </row>
    <row r="115" spans="1:65" s="2" customFormat="1" ht="18" customHeight="1">
      <c r="A115" s="32"/>
      <c r="B115" s="120"/>
      <c r="C115" s="121"/>
      <c r="D115" s="245" t="s">
        <v>114</v>
      </c>
      <c r="E115" s="246"/>
      <c r="F115" s="246"/>
      <c r="G115" s="121"/>
      <c r="H115" s="121"/>
      <c r="I115" s="121"/>
      <c r="J115" s="123">
        <v>0</v>
      </c>
      <c r="K115" s="121"/>
      <c r="L115" s="124"/>
      <c r="M115" s="125"/>
      <c r="N115" s="126" t="s">
        <v>40</v>
      </c>
      <c r="O115" s="125"/>
      <c r="P115" s="125"/>
      <c r="Q115" s="125"/>
      <c r="R115" s="125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5"/>
      <c r="AG115" s="125"/>
      <c r="AH115" s="125"/>
      <c r="AI115" s="125"/>
      <c r="AJ115" s="125"/>
      <c r="AK115" s="125"/>
      <c r="AL115" s="125"/>
      <c r="AM115" s="125"/>
      <c r="AN115" s="125"/>
      <c r="AO115" s="125"/>
      <c r="AP115" s="125"/>
      <c r="AQ115" s="125"/>
      <c r="AR115" s="125"/>
      <c r="AS115" s="125"/>
      <c r="AT115" s="125"/>
      <c r="AU115" s="125"/>
      <c r="AV115" s="125"/>
      <c r="AW115" s="125"/>
      <c r="AX115" s="125"/>
      <c r="AY115" s="127" t="s">
        <v>110</v>
      </c>
      <c r="AZ115" s="125"/>
      <c r="BA115" s="125"/>
      <c r="BB115" s="125"/>
      <c r="BC115" s="125"/>
      <c r="BD115" s="125"/>
      <c r="BE115" s="128">
        <f t="shared" si="0"/>
        <v>0</v>
      </c>
      <c r="BF115" s="128">
        <f t="shared" si="1"/>
        <v>0</v>
      </c>
      <c r="BG115" s="128">
        <f t="shared" si="2"/>
        <v>0</v>
      </c>
      <c r="BH115" s="128">
        <f t="shared" si="3"/>
        <v>0</v>
      </c>
      <c r="BI115" s="128">
        <f t="shared" si="4"/>
        <v>0</v>
      </c>
      <c r="BJ115" s="127" t="s">
        <v>83</v>
      </c>
      <c r="BK115" s="125"/>
      <c r="BL115" s="125"/>
      <c r="BM115" s="125"/>
    </row>
    <row r="116" spans="1:65" s="2" customFormat="1" ht="18" customHeight="1">
      <c r="A116" s="32"/>
      <c r="B116" s="120"/>
      <c r="C116" s="121"/>
      <c r="D116" s="122" t="s">
        <v>115</v>
      </c>
      <c r="E116" s="121"/>
      <c r="F116" s="121"/>
      <c r="G116" s="121"/>
      <c r="H116" s="121"/>
      <c r="I116" s="121"/>
      <c r="J116" s="123">
        <f>ROUND(J30*T116,2)</f>
        <v>0</v>
      </c>
      <c r="K116" s="121"/>
      <c r="L116" s="124"/>
      <c r="M116" s="125"/>
      <c r="N116" s="126" t="s">
        <v>40</v>
      </c>
      <c r="O116" s="125"/>
      <c r="P116" s="125"/>
      <c r="Q116" s="125"/>
      <c r="R116" s="125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5"/>
      <c r="AG116" s="125"/>
      <c r="AH116" s="125"/>
      <c r="AI116" s="125"/>
      <c r="AJ116" s="125"/>
      <c r="AK116" s="125"/>
      <c r="AL116" s="125"/>
      <c r="AM116" s="125"/>
      <c r="AN116" s="125"/>
      <c r="AO116" s="125"/>
      <c r="AP116" s="125"/>
      <c r="AQ116" s="125"/>
      <c r="AR116" s="125"/>
      <c r="AS116" s="125"/>
      <c r="AT116" s="125"/>
      <c r="AU116" s="125"/>
      <c r="AV116" s="125"/>
      <c r="AW116" s="125"/>
      <c r="AX116" s="125"/>
      <c r="AY116" s="127" t="s">
        <v>116</v>
      </c>
      <c r="AZ116" s="125"/>
      <c r="BA116" s="125"/>
      <c r="BB116" s="125"/>
      <c r="BC116" s="125"/>
      <c r="BD116" s="125"/>
      <c r="BE116" s="128">
        <f t="shared" si="0"/>
        <v>0</v>
      </c>
      <c r="BF116" s="128">
        <f t="shared" si="1"/>
        <v>0</v>
      </c>
      <c r="BG116" s="128">
        <f t="shared" si="2"/>
        <v>0</v>
      </c>
      <c r="BH116" s="128">
        <f t="shared" si="3"/>
        <v>0</v>
      </c>
      <c r="BI116" s="128">
        <f t="shared" si="4"/>
        <v>0</v>
      </c>
      <c r="BJ116" s="127" t="s">
        <v>83</v>
      </c>
      <c r="BK116" s="125"/>
      <c r="BL116" s="125"/>
      <c r="BM116" s="125"/>
    </row>
    <row r="117" spans="1:65" s="2" customFormat="1">
      <c r="A117" s="32"/>
      <c r="B117" s="33"/>
      <c r="C117" s="32"/>
      <c r="D117" s="32"/>
      <c r="E117" s="32"/>
      <c r="F117" s="32"/>
      <c r="G117" s="32"/>
      <c r="H117" s="32"/>
      <c r="I117" s="32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29.25" customHeight="1">
      <c r="A118" s="32"/>
      <c r="B118" s="33"/>
      <c r="C118" s="129" t="s">
        <v>117</v>
      </c>
      <c r="D118" s="99"/>
      <c r="E118" s="99"/>
      <c r="F118" s="99"/>
      <c r="G118" s="99"/>
      <c r="H118" s="99"/>
      <c r="I118" s="99"/>
      <c r="J118" s="130">
        <f>ROUND(J96+J110,2)</f>
        <v>0</v>
      </c>
      <c r="K118" s="99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6.95" customHeight="1">
      <c r="A119" s="32"/>
      <c r="B119" s="47"/>
      <c r="C119" s="48"/>
      <c r="D119" s="48"/>
      <c r="E119" s="48"/>
      <c r="F119" s="48"/>
      <c r="G119" s="48"/>
      <c r="H119" s="48"/>
      <c r="I119" s="48"/>
      <c r="J119" s="48"/>
      <c r="K119" s="48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3" spans="1:65" s="2" customFormat="1" ht="6.95" customHeight="1">
      <c r="A123" s="32"/>
      <c r="B123" s="49"/>
      <c r="C123" s="50"/>
      <c r="D123" s="50"/>
      <c r="E123" s="50"/>
      <c r="F123" s="50"/>
      <c r="G123" s="50"/>
      <c r="H123" s="50"/>
      <c r="I123" s="50"/>
      <c r="J123" s="50"/>
      <c r="K123" s="50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65" s="2" customFormat="1" ht="24.95" customHeight="1">
      <c r="A124" s="32"/>
      <c r="B124" s="33"/>
      <c r="C124" s="21" t="s">
        <v>118</v>
      </c>
      <c r="D124" s="32"/>
      <c r="E124" s="32"/>
      <c r="F124" s="32"/>
      <c r="G124" s="32"/>
      <c r="H124" s="32"/>
      <c r="I124" s="32"/>
      <c r="J124" s="32"/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65" s="2" customFormat="1" ht="6.95" customHeight="1">
      <c r="A125" s="32"/>
      <c r="B125" s="33"/>
      <c r="C125" s="32"/>
      <c r="D125" s="32"/>
      <c r="E125" s="32"/>
      <c r="F125" s="32"/>
      <c r="G125" s="32"/>
      <c r="H125" s="32"/>
      <c r="I125" s="32"/>
      <c r="J125" s="32"/>
      <c r="K125" s="32"/>
      <c r="L125" s="4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65" s="2" customFormat="1" ht="12" customHeight="1">
      <c r="A126" s="32"/>
      <c r="B126" s="33"/>
      <c r="C126" s="27" t="s">
        <v>16</v>
      </c>
      <c r="D126" s="32"/>
      <c r="E126" s="32"/>
      <c r="F126" s="32"/>
      <c r="G126" s="32"/>
      <c r="H126" s="32"/>
      <c r="I126" s="32"/>
      <c r="J126" s="32"/>
      <c r="K126" s="32"/>
      <c r="L126" s="4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65" s="2" customFormat="1" ht="16.5" customHeight="1">
      <c r="A127" s="32"/>
      <c r="B127" s="33"/>
      <c r="C127" s="32"/>
      <c r="D127" s="32"/>
      <c r="E127" s="247" t="str">
        <f>E7</f>
        <v>REKONSTRUKCE 2 BRAN</v>
      </c>
      <c r="F127" s="248"/>
      <c r="G127" s="248"/>
      <c r="H127" s="248"/>
      <c r="I127" s="32"/>
      <c r="J127" s="32"/>
      <c r="K127" s="32"/>
      <c r="L127" s="4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65" s="2" customFormat="1" ht="12" customHeight="1">
      <c r="A128" s="32"/>
      <c r="B128" s="33"/>
      <c r="C128" s="27" t="s">
        <v>90</v>
      </c>
      <c r="D128" s="32"/>
      <c r="E128" s="32"/>
      <c r="F128" s="32"/>
      <c r="G128" s="32"/>
      <c r="H128" s="32"/>
      <c r="I128" s="32"/>
      <c r="J128" s="32"/>
      <c r="K128" s="32"/>
      <c r="L128" s="4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65" s="2" customFormat="1" ht="16.5" customHeight="1">
      <c r="A129" s="32"/>
      <c r="B129" s="33"/>
      <c r="C129" s="32"/>
      <c r="D129" s="32"/>
      <c r="E129" s="218" t="str">
        <f>E9</f>
        <v>02 - SO 02 - OPLOCENÍ U PEVNŮSTKY</v>
      </c>
      <c r="F129" s="249"/>
      <c r="G129" s="249"/>
      <c r="H129" s="249"/>
      <c r="I129" s="32"/>
      <c r="J129" s="32"/>
      <c r="K129" s="32"/>
      <c r="L129" s="4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:65" s="2" customFormat="1" ht="6.95" customHeight="1">
      <c r="A130" s="32"/>
      <c r="B130" s="33"/>
      <c r="C130" s="32"/>
      <c r="D130" s="32"/>
      <c r="E130" s="32"/>
      <c r="F130" s="32"/>
      <c r="G130" s="32"/>
      <c r="H130" s="32"/>
      <c r="I130" s="32"/>
      <c r="J130" s="32"/>
      <c r="K130" s="32"/>
      <c r="L130" s="4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1:65" s="2" customFormat="1" ht="12" customHeight="1">
      <c r="A131" s="32"/>
      <c r="B131" s="33"/>
      <c r="C131" s="27" t="s">
        <v>19</v>
      </c>
      <c r="D131" s="32"/>
      <c r="E131" s="32"/>
      <c r="F131" s="25" t="str">
        <f>F12</f>
        <v>Olomouc</v>
      </c>
      <c r="G131" s="32"/>
      <c r="H131" s="32"/>
      <c r="I131" s="27" t="s">
        <v>21</v>
      </c>
      <c r="J131" s="55" t="str">
        <f>IF(J12="","",J12)</f>
        <v>18. 5. 2021</v>
      </c>
      <c r="K131" s="32"/>
      <c r="L131" s="4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</row>
    <row r="132" spans="1:65" s="2" customFormat="1" ht="6.95" customHeight="1">
      <c r="A132" s="32"/>
      <c r="B132" s="33"/>
      <c r="C132" s="32"/>
      <c r="D132" s="32"/>
      <c r="E132" s="32"/>
      <c r="F132" s="32"/>
      <c r="G132" s="32"/>
      <c r="H132" s="32"/>
      <c r="I132" s="32"/>
      <c r="J132" s="32"/>
      <c r="K132" s="32"/>
      <c r="L132" s="4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</row>
    <row r="133" spans="1:65" s="2" customFormat="1" ht="15.2" customHeight="1">
      <c r="A133" s="32"/>
      <c r="B133" s="33"/>
      <c r="C133" s="27" t="s">
        <v>23</v>
      </c>
      <c r="D133" s="32"/>
      <c r="E133" s="32"/>
      <c r="F133" s="25" t="str">
        <f>E15</f>
        <v>FN Olomouc - I.P.Pavlova 185/6. 779 00 Olomouc</v>
      </c>
      <c r="G133" s="32"/>
      <c r="H133" s="32"/>
      <c r="I133" s="27" t="s">
        <v>29</v>
      </c>
      <c r="J133" s="30" t="str">
        <f>E21</f>
        <v>Ing. Bořivoj Klečka</v>
      </c>
      <c r="K133" s="32"/>
      <c r="L133" s="4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</row>
    <row r="134" spans="1:65" s="2" customFormat="1" ht="15.2" customHeight="1">
      <c r="A134" s="32"/>
      <c r="B134" s="33"/>
      <c r="C134" s="27" t="s">
        <v>27</v>
      </c>
      <c r="D134" s="32"/>
      <c r="E134" s="32"/>
      <c r="F134" s="25" t="str">
        <f>IF(E18="","",E18)</f>
        <v>Vyplň údaj</v>
      </c>
      <c r="G134" s="32"/>
      <c r="H134" s="32"/>
      <c r="I134" s="27" t="s">
        <v>32</v>
      </c>
      <c r="J134" s="30" t="str">
        <f>E24</f>
        <v>Zdeněk Ambrož</v>
      </c>
      <c r="K134" s="32"/>
      <c r="L134" s="4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</row>
    <row r="135" spans="1:65" s="2" customFormat="1" ht="10.35" customHeight="1">
      <c r="A135" s="32"/>
      <c r="B135" s="33"/>
      <c r="C135" s="32"/>
      <c r="D135" s="32"/>
      <c r="E135" s="32"/>
      <c r="F135" s="32"/>
      <c r="G135" s="32"/>
      <c r="H135" s="32"/>
      <c r="I135" s="32"/>
      <c r="J135" s="32"/>
      <c r="K135" s="32"/>
      <c r="L135" s="4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</row>
    <row r="136" spans="1:65" s="11" customFormat="1" ht="29.25" customHeight="1">
      <c r="A136" s="131"/>
      <c r="B136" s="132"/>
      <c r="C136" s="133" t="s">
        <v>119</v>
      </c>
      <c r="D136" s="134" t="s">
        <v>60</v>
      </c>
      <c r="E136" s="134" t="s">
        <v>56</v>
      </c>
      <c r="F136" s="134" t="s">
        <v>57</v>
      </c>
      <c r="G136" s="134" t="s">
        <v>120</v>
      </c>
      <c r="H136" s="134" t="s">
        <v>121</v>
      </c>
      <c r="I136" s="134" t="s">
        <v>122</v>
      </c>
      <c r="J136" s="134" t="s">
        <v>96</v>
      </c>
      <c r="K136" s="135" t="s">
        <v>123</v>
      </c>
      <c r="L136" s="136"/>
      <c r="M136" s="62" t="s">
        <v>1</v>
      </c>
      <c r="N136" s="63" t="s">
        <v>39</v>
      </c>
      <c r="O136" s="63" t="s">
        <v>124</v>
      </c>
      <c r="P136" s="63" t="s">
        <v>125</v>
      </c>
      <c r="Q136" s="63" t="s">
        <v>126</v>
      </c>
      <c r="R136" s="63" t="s">
        <v>127</v>
      </c>
      <c r="S136" s="63" t="s">
        <v>128</v>
      </c>
      <c r="T136" s="64" t="s">
        <v>129</v>
      </c>
      <c r="U136" s="131"/>
      <c r="V136" s="131"/>
      <c r="W136" s="131"/>
      <c r="X136" s="131"/>
      <c r="Y136" s="131"/>
      <c r="Z136" s="131"/>
      <c r="AA136" s="131"/>
      <c r="AB136" s="131"/>
      <c r="AC136" s="131"/>
      <c r="AD136" s="131"/>
      <c r="AE136" s="131"/>
    </row>
    <row r="137" spans="1:65" s="2" customFormat="1" ht="22.9" customHeight="1">
      <c r="A137" s="32"/>
      <c r="B137" s="33"/>
      <c r="C137" s="69" t="s">
        <v>130</v>
      </c>
      <c r="D137" s="32"/>
      <c r="E137" s="32"/>
      <c r="F137" s="32"/>
      <c r="G137" s="32"/>
      <c r="H137" s="32"/>
      <c r="I137" s="32"/>
      <c r="J137" s="137">
        <f>BK137</f>
        <v>0</v>
      </c>
      <c r="K137" s="32"/>
      <c r="L137" s="33"/>
      <c r="M137" s="65"/>
      <c r="N137" s="56"/>
      <c r="O137" s="66"/>
      <c r="P137" s="138">
        <f>P138+P223</f>
        <v>0</v>
      </c>
      <c r="Q137" s="66"/>
      <c r="R137" s="138">
        <f>R138+R223</f>
        <v>13.164039239999999</v>
      </c>
      <c r="S137" s="66"/>
      <c r="T137" s="139">
        <f>T138+T223</f>
        <v>3.6917999999999997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T137" s="17" t="s">
        <v>74</v>
      </c>
      <c r="AU137" s="17" t="s">
        <v>98</v>
      </c>
      <c r="BK137" s="140">
        <f>BK138+BK223</f>
        <v>0</v>
      </c>
    </row>
    <row r="138" spans="1:65" s="12" customFormat="1" ht="25.9" customHeight="1">
      <c r="B138" s="141"/>
      <c r="D138" s="142" t="s">
        <v>74</v>
      </c>
      <c r="E138" s="143" t="s">
        <v>131</v>
      </c>
      <c r="F138" s="143" t="s">
        <v>132</v>
      </c>
      <c r="I138" s="144"/>
      <c r="J138" s="145">
        <f>BK138</f>
        <v>0</v>
      </c>
      <c r="L138" s="141"/>
      <c r="M138" s="146"/>
      <c r="N138" s="147"/>
      <c r="O138" s="147"/>
      <c r="P138" s="148">
        <f>P139+P150+P161+P203+P215+P221</f>
        <v>0</v>
      </c>
      <c r="Q138" s="147"/>
      <c r="R138" s="148">
        <f>R139+R150+R161+R203+R215+R221</f>
        <v>13.164039239999999</v>
      </c>
      <c r="S138" s="147"/>
      <c r="T138" s="149">
        <f>T139+T150+T161+T203+T215+T221</f>
        <v>3.6917999999999997</v>
      </c>
      <c r="AR138" s="142" t="s">
        <v>83</v>
      </c>
      <c r="AT138" s="150" t="s">
        <v>74</v>
      </c>
      <c r="AU138" s="150" t="s">
        <v>75</v>
      </c>
      <c r="AY138" s="142" t="s">
        <v>133</v>
      </c>
      <c r="BK138" s="151">
        <f>BK139+BK150+BK161+BK203+BK215+BK221</f>
        <v>0</v>
      </c>
    </row>
    <row r="139" spans="1:65" s="12" customFormat="1" ht="22.9" customHeight="1">
      <c r="B139" s="141"/>
      <c r="D139" s="142" t="s">
        <v>74</v>
      </c>
      <c r="E139" s="152" t="s">
        <v>83</v>
      </c>
      <c r="F139" s="152" t="s">
        <v>134</v>
      </c>
      <c r="I139" s="144"/>
      <c r="J139" s="153">
        <f>BK139</f>
        <v>0</v>
      </c>
      <c r="L139" s="141"/>
      <c r="M139" s="146"/>
      <c r="N139" s="147"/>
      <c r="O139" s="147"/>
      <c r="P139" s="148">
        <f>SUM(P140:P149)</f>
        <v>0</v>
      </c>
      <c r="Q139" s="147"/>
      <c r="R139" s="148">
        <f>SUM(R140:R149)</f>
        <v>0</v>
      </c>
      <c r="S139" s="147"/>
      <c r="T139" s="149">
        <f>SUM(T140:T149)</f>
        <v>3</v>
      </c>
      <c r="AR139" s="142" t="s">
        <v>83</v>
      </c>
      <c r="AT139" s="150" t="s">
        <v>74</v>
      </c>
      <c r="AU139" s="150" t="s">
        <v>83</v>
      </c>
      <c r="AY139" s="142" t="s">
        <v>133</v>
      </c>
      <c r="BK139" s="151">
        <f>SUM(BK140:BK149)</f>
        <v>0</v>
      </c>
    </row>
    <row r="140" spans="1:65" s="2" customFormat="1" ht="48">
      <c r="A140" s="32"/>
      <c r="B140" s="120"/>
      <c r="C140" s="154" t="s">
        <v>83</v>
      </c>
      <c r="D140" s="154" t="s">
        <v>135</v>
      </c>
      <c r="E140" s="155" t="s">
        <v>144</v>
      </c>
      <c r="F140" s="156" t="s">
        <v>145</v>
      </c>
      <c r="G140" s="157" t="s">
        <v>146</v>
      </c>
      <c r="H140" s="158">
        <v>3.26</v>
      </c>
      <c r="I140" s="159"/>
      <c r="J140" s="160">
        <f>ROUND(I140*H140,2)</f>
        <v>0</v>
      </c>
      <c r="K140" s="156" t="s">
        <v>139</v>
      </c>
      <c r="L140" s="33"/>
      <c r="M140" s="161" t="s">
        <v>1</v>
      </c>
      <c r="N140" s="162" t="s">
        <v>40</v>
      </c>
      <c r="O140" s="58"/>
      <c r="P140" s="163">
        <f>O140*H140</f>
        <v>0</v>
      </c>
      <c r="Q140" s="163">
        <v>0</v>
      </c>
      <c r="R140" s="163">
        <f>Q140*H140</f>
        <v>0</v>
      </c>
      <c r="S140" s="163">
        <v>0</v>
      </c>
      <c r="T140" s="164">
        <f>S140*H140</f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65" t="s">
        <v>140</v>
      </c>
      <c r="AT140" s="165" t="s">
        <v>135</v>
      </c>
      <c r="AU140" s="165" t="s">
        <v>85</v>
      </c>
      <c r="AY140" s="17" t="s">
        <v>133</v>
      </c>
      <c r="BE140" s="166">
        <f>IF(N140="základní",J140,0)</f>
        <v>0</v>
      </c>
      <c r="BF140" s="166">
        <f>IF(N140="snížená",J140,0)</f>
        <v>0</v>
      </c>
      <c r="BG140" s="166">
        <f>IF(N140="zákl. přenesená",J140,0)</f>
        <v>0</v>
      </c>
      <c r="BH140" s="166">
        <f>IF(N140="sníž. přenesená",J140,0)</f>
        <v>0</v>
      </c>
      <c r="BI140" s="166">
        <f>IF(N140="nulová",J140,0)</f>
        <v>0</v>
      </c>
      <c r="BJ140" s="17" t="s">
        <v>83</v>
      </c>
      <c r="BK140" s="166">
        <f>ROUND(I140*H140,2)</f>
        <v>0</v>
      </c>
      <c r="BL140" s="17" t="s">
        <v>140</v>
      </c>
      <c r="BM140" s="165" t="s">
        <v>269</v>
      </c>
    </row>
    <row r="141" spans="1:65" s="14" customFormat="1">
      <c r="B141" s="176"/>
      <c r="D141" s="168" t="s">
        <v>142</v>
      </c>
      <c r="E141" s="177" t="s">
        <v>1</v>
      </c>
      <c r="F141" s="178" t="s">
        <v>148</v>
      </c>
      <c r="H141" s="177" t="s">
        <v>1</v>
      </c>
      <c r="I141" s="179"/>
      <c r="L141" s="176"/>
      <c r="M141" s="180"/>
      <c r="N141" s="181"/>
      <c r="O141" s="181"/>
      <c r="P141" s="181"/>
      <c r="Q141" s="181"/>
      <c r="R141" s="181"/>
      <c r="S141" s="181"/>
      <c r="T141" s="182"/>
      <c r="AT141" s="177" t="s">
        <v>142</v>
      </c>
      <c r="AU141" s="177" t="s">
        <v>85</v>
      </c>
      <c r="AV141" s="14" t="s">
        <v>83</v>
      </c>
      <c r="AW141" s="14" t="s">
        <v>31</v>
      </c>
      <c r="AX141" s="14" t="s">
        <v>75</v>
      </c>
      <c r="AY141" s="177" t="s">
        <v>133</v>
      </c>
    </row>
    <row r="142" spans="1:65" s="13" customFormat="1">
      <c r="B142" s="167"/>
      <c r="D142" s="168" t="s">
        <v>142</v>
      </c>
      <c r="E142" s="169" t="s">
        <v>1</v>
      </c>
      <c r="F142" s="170" t="s">
        <v>270</v>
      </c>
      <c r="H142" s="171">
        <v>2.16</v>
      </c>
      <c r="I142" s="172"/>
      <c r="L142" s="167"/>
      <c r="M142" s="173"/>
      <c r="N142" s="174"/>
      <c r="O142" s="174"/>
      <c r="P142" s="174"/>
      <c r="Q142" s="174"/>
      <c r="R142" s="174"/>
      <c r="S142" s="174"/>
      <c r="T142" s="175"/>
      <c r="AT142" s="169" t="s">
        <v>142</v>
      </c>
      <c r="AU142" s="169" t="s">
        <v>85</v>
      </c>
      <c r="AV142" s="13" t="s">
        <v>85</v>
      </c>
      <c r="AW142" s="13" t="s">
        <v>31</v>
      </c>
      <c r="AX142" s="13" t="s">
        <v>75</v>
      </c>
      <c r="AY142" s="169" t="s">
        <v>133</v>
      </c>
    </row>
    <row r="143" spans="1:65" s="13" customFormat="1">
      <c r="B143" s="167"/>
      <c r="D143" s="168" t="s">
        <v>142</v>
      </c>
      <c r="E143" s="169" t="s">
        <v>1</v>
      </c>
      <c r="F143" s="170" t="s">
        <v>271</v>
      </c>
      <c r="H143" s="171">
        <v>1.1000000000000001</v>
      </c>
      <c r="I143" s="172"/>
      <c r="L143" s="167"/>
      <c r="M143" s="173"/>
      <c r="N143" s="174"/>
      <c r="O143" s="174"/>
      <c r="P143" s="174"/>
      <c r="Q143" s="174"/>
      <c r="R143" s="174"/>
      <c r="S143" s="174"/>
      <c r="T143" s="175"/>
      <c r="AT143" s="169" t="s">
        <v>142</v>
      </c>
      <c r="AU143" s="169" t="s">
        <v>85</v>
      </c>
      <c r="AV143" s="13" t="s">
        <v>85</v>
      </c>
      <c r="AW143" s="13" t="s">
        <v>31</v>
      </c>
      <c r="AX143" s="13" t="s">
        <v>75</v>
      </c>
      <c r="AY143" s="169" t="s">
        <v>133</v>
      </c>
    </row>
    <row r="144" spans="1:65" s="15" customFormat="1">
      <c r="B144" s="183"/>
      <c r="D144" s="168" t="s">
        <v>142</v>
      </c>
      <c r="E144" s="184" t="s">
        <v>1</v>
      </c>
      <c r="F144" s="185" t="s">
        <v>151</v>
      </c>
      <c r="H144" s="186">
        <v>3.2600000000000002</v>
      </c>
      <c r="I144" s="187"/>
      <c r="L144" s="183"/>
      <c r="M144" s="188"/>
      <c r="N144" s="189"/>
      <c r="O144" s="189"/>
      <c r="P144" s="189"/>
      <c r="Q144" s="189"/>
      <c r="R144" s="189"/>
      <c r="S144" s="189"/>
      <c r="T144" s="190"/>
      <c r="AT144" s="184" t="s">
        <v>142</v>
      </c>
      <c r="AU144" s="184" t="s">
        <v>85</v>
      </c>
      <c r="AV144" s="15" t="s">
        <v>140</v>
      </c>
      <c r="AW144" s="15" t="s">
        <v>31</v>
      </c>
      <c r="AX144" s="15" t="s">
        <v>83</v>
      </c>
      <c r="AY144" s="184" t="s">
        <v>133</v>
      </c>
    </row>
    <row r="145" spans="1:65" s="2" customFormat="1" ht="55.5" customHeight="1">
      <c r="A145" s="32"/>
      <c r="B145" s="120"/>
      <c r="C145" s="154" t="s">
        <v>85</v>
      </c>
      <c r="D145" s="154" t="s">
        <v>135</v>
      </c>
      <c r="E145" s="155" t="s">
        <v>153</v>
      </c>
      <c r="F145" s="156" t="s">
        <v>154</v>
      </c>
      <c r="G145" s="157" t="s">
        <v>146</v>
      </c>
      <c r="H145" s="158">
        <v>1.5</v>
      </c>
      <c r="I145" s="159"/>
      <c r="J145" s="160">
        <f>ROUND(I145*H145,2)</f>
        <v>0</v>
      </c>
      <c r="K145" s="156" t="s">
        <v>139</v>
      </c>
      <c r="L145" s="33"/>
      <c r="M145" s="161" t="s">
        <v>1</v>
      </c>
      <c r="N145" s="162" t="s">
        <v>40</v>
      </c>
      <c r="O145" s="58"/>
      <c r="P145" s="163">
        <f>O145*H145</f>
        <v>0</v>
      </c>
      <c r="Q145" s="163">
        <v>0</v>
      </c>
      <c r="R145" s="163">
        <f>Q145*H145</f>
        <v>0</v>
      </c>
      <c r="S145" s="163">
        <v>2</v>
      </c>
      <c r="T145" s="164">
        <f>S145*H145</f>
        <v>3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65" t="s">
        <v>140</v>
      </c>
      <c r="AT145" s="165" t="s">
        <v>135</v>
      </c>
      <c r="AU145" s="165" t="s">
        <v>85</v>
      </c>
      <c r="AY145" s="17" t="s">
        <v>133</v>
      </c>
      <c r="BE145" s="166">
        <f>IF(N145="základní",J145,0)</f>
        <v>0</v>
      </c>
      <c r="BF145" s="166">
        <f>IF(N145="snížená",J145,0)</f>
        <v>0</v>
      </c>
      <c r="BG145" s="166">
        <f>IF(N145="zákl. přenesená",J145,0)</f>
        <v>0</v>
      </c>
      <c r="BH145" s="166">
        <f>IF(N145="sníž. přenesená",J145,0)</f>
        <v>0</v>
      </c>
      <c r="BI145" s="166">
        <f>IF(N145="nulová",J145,0)</f>
        <v>0</v>
      </c>
      <c r="BJ145" s="17" t="s">
        <v>83</v>
      </c>
      <c r="BK145" s="166">
        <f>ROUND(I145*H145,2)</f>
        <v>0</v>
      </c>
      <c r="BL145" s="17" t="s">
        <v>140</v>
      </c>
      <c r="BM145" s="165" t="s">
        <v>272</v>
      </c>
    </row>
    <row r="146" spans="1:65" s="14" customFormat="1">
      <c r="B146" s="176"/>
      <c r="D146" s="168" t="s">
        <v>142</v>
      </c>
      <c r="E146" s="177" t="s">
        <v>1</v>
      </c>
      <c r="F146" s="178" t="s">
        <v>273</v>
      </c>
      <c r="H146" s="177" t="s">
        <v>1</v>
      </c>
      <c r="I146" s="179"/>
      <c r="L146" s="176"/>
      <c r="M146" s="180"/>
      <c r="N146" s="181"/>
      <c r="O146" s="181"/>
      <c r="P146" s="181"/>
      <c r="Q146" s="181"/>
      <c r="R146" s="181"/>
      <c r="S146" s="181"/>
      <c r="T146" s="182"/>
      <c r="AT146" s="177" t="s">
        <v>142</v>
      </c>
      <c r="AU146" s="177" t="s">
        <v>85</v>
      </c>
      <c r="AV146" s="14" t="s">
        <v>83</v>
      </c>
      <c r="AW146" s="14" t="s">
        <v>31</v>
      </c>
      <c r="AX146" s="14" t="s">
        <v>75</v>
      </c>
      <c r="AY146" s="177" t="s">
        <v>133</v>
      </c>
    </row>
    <row r="147" spans="1:65" s="13" customFormat="1">
      <c r="B147" s="167"/>
      <c r="D147" s="168" t="s">
        <v>142</v>
      </c>
      <c r="E147" s="169" t="s">
        <v>1</v>
      </c>
      <c r="F147" s="170" t="s">
        <v>274</v>
      </c>
      <c r="H147" s="171">
        <v>1.5</v>
      </c>
      <c r="I147" s="172"/>
      <c r="L147" s="167"/>
      <c r="M147" s="173"/>
      <c r="N147" s="174"/>
      <c r="O147" s="174"/>
      <c r="P147" s="174"/>
      <c r="Q147" s="174"/>
      <c r="R147" s="174"/>
      <c r="S147" s="174"/>
      <c r="T147" s="175"/>
      <c r="AT147" s="169" t="s">
        <v>142</v>
      </c>
      <c r="AU147" s="169" t="s">
        <v>85</v>
      </c>
      <c r="AV147" s="13" t="s">
        <v>85</v>
      </c>
      <c r="AW147" s="13" t="s">
        <v>31</v>
      </c>
      <c r="AX147" s="13" t="s">
        <v>83</v>
      </c>
      <c r="AY147" s="169" t="s">
        <v>133</v>
      </c>
    </row>
    <row r="148" spans="1:65" s="2" customFormat="1" ht="55.5" customHeight="1">
      <c r="A148" s="32"/>
      <c r="B148" s="120"/>
      <c r="C148" s="154" t="s">
        <v>152</v>
      </c>
      <c r="D148" s="154" t="s">
        <v>135</v>
      </c>
      <c r="E148" s="155" t="s">
        <v>157</v>
      </c>
      <c r="F148" s="156" t="s">
        <v>158</v>
      </c>
      <c r="G148" s="157" t="s">
        <v>146</v>
      </c>
      <c r="H148" s="158">
        <v>3.26</v>
      </c>
      <c r="I148" s="159"/>
      <c r="J148" s="160">
        <f>ROUND(I148*H148,2)</f>
        <v>0</v>
      </c>
      <c r="K148" s="156" t="s">
        <v>139</v>
      </c>
      <c r="L148" s="33"/>
      <c r="M148" s="161" t="s">
        <v>1</v>
      </c>
      <c r="N148" s="162" t="s">
        <v>40</v>
      </c>
      <c r="O148" s="58"/>
      <c r="P148" s="163">
        <f>O148*H148</f>
        <v>0</v>
      </c>
      <c r="Q148" s="163">
        <v>0</v>
      </c>
      <c r="R148" s="163">
        <f>Q148*H148</f>
        <v>0</v>
      </c>
      <c r="S148" s="163">
        <v>0</v>
      </c>
      <c r="T148" s="164">
        <f>S148*H148</f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65" t="s">
        <v>140</v>
      </c>
      <c r="AT148" s="165" t="s">
        <v>135</v>
      </c>
      <c r="AU148" s="165" t="s">
        <v>85</v>
      </c>
      <c r="AY148" s="17" t="s">
        <v>133</v>
      </c>
      <c r="BE148" s="166">
        <f>IF(N148="základní",J148,0)</f>
        <v>0</v>
      </c>
      <c r="BF148" s="166">
        <f>IF(N148="snížená",J148,0)</f>
        <v>0</v>
      </c>
      <c r="BG148" s="166">
        <f>IF(N148="zákl. přenesená",J148,0)</f>
        <v>0</v>
      </c>
      <c r="BH148" s="166">
        <f>IF(N148="sníž. přenesená",J148,0)</f>
        <v>0</v>
      </c>
      <c r="BI148" s="166">
        <f>IF(N148="nulová",J148,0)</f>
        <v>0</v>
      </c>
      <c r="BJ148" s="17" t="s">
        <v>83</v>
      </c>
      <c r="BK148" s="166">
        <f>ROUND(I148*H148,2)</f>
        <v>0</v>
      </c>
      <c r="BL148" s="17" t="s">
        <v>140</v>
      </c>
      <c r="BM148" s="165" t="s">
        <v>275</v>
      </c>
    </row>
    <row r="149" spans="1:65" s="2" customFormat="1" ht="36">
      <c r="A149" s="32"/>
      <c r="B149" s="120"/>
      <c r="C149" s="154" t="s">
        <v>140</v>
      </c>
      <c r="D149" s="154" t="s">
        <v>135</v>
      </c>
      <c r="E149" s="155" t="s">
        <v>161</v>
      </c>
      <c r="F149" s="156" t="s">
        <v>162</v>
      </c>
      <c r="G149" s="157" t="s">
        <v>146</v>
      </c>
      <c r="H149" s="158">
        <v>3.26</v>
      </c>
      <c r="I149" s="159"/>
      <c r="J149" s="160">
        <f>ROUND(I149*H149,2)</f>
        <v>0</v>
      </c>
      <c r="K149" s="156" t="s">
        <v>139</v>
      </c>
      <c r="L149" s="33"/>
      <c r="M149" s="161" t="s">
        <v>1</v>
      </c>
      <c r="N149" s="162" t="s">
        <v>40</v>
      </c>
      <c r="O149" s="58"/>
      <c r="P149" s="163">
        <f>O149*H149</f>
        <v>0</v>
      </c>
      <c r="Q149" s="163">
        <v>0</v>
      </c>
      <c r="R149" s="163">
        <f>Q149*H149</f>
        <v>0</v>
      </c>
      <c r="S149" s="163">
        <v>0</v>
      </c>
      <c r="T149" s="164">
        <f>S149*H149</f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65" t="s">
        <v>140</v>
      </c>
      <c r="AT149" s="165" t="s">
        <v>135</v>
      </c>
      <c r="AU149" s="165" t="s">
        <v>85</v>
      </c>
      <c r="AY149" s="17" t="s">
        <v>133</v>
      </c>
      <c r="BE149" s="166">
        <f>IF(N149="základní",J149,0)</f>
        <v>0</v>
      </c>
      <c r="BF149" s="166">
        <f>IF(N149="snížená",J149,0)</f>
        <v>0</v>
      </c>
      <c r="BG149" s="166">
        <f>IF(N149="zákl. přenesená",J149,0)</f>
        <v>0</v>
      </c>
      <c r="BH149" s="166">
        <f>IF(N149="sníž. přenesená",J149,0)</f>
        <v>0</v>
      </c>
      <c r="BI149" s="166">
        <f>IF(N149="nulová",J149,0)</f>
        <v>0</v>
      </c>
      <c r="BJ149" s="17" t="s">
        <v>83</v>
      </c>
      <c r="BK149" s="166">
        <f>ROUND(I149*H149,2)</f>
        <v>0</v>
      </c>
      <c r="BL149" s="17" t="s">
        <v>140</v>
      </c>
      <c r="BM149" s="165" t="s">
        <v>276</v>
      </c>
    </row>
    <row r="150" spans="1:65" s="12" customFormat="1" ht="22.9" customHeight="1">
      <c r="B150" s="141"/>
      <c r="D150" s="142" t="s">
        <v>74</v>
      </c>
      <c r="E150" s="152" t="s">
        <v>85</v>
      </c>
      <c r="F150" s="152" t="s">
        <v>164</v>
      </c>
      <c r="I150" s="144"/>
      <c r="J150" s="153">
        <f>BK150</f>
        <v>0</v>
      </c>
      <c r="L150" s="141"/>
      <c r="M150" s="146"/>
      <c r="N150" s="147"/>
      <c r="O150" s="147"/>
      <c r="P150" s="148">
        <f>SUM(P151:P160)</f>
        <v>0</v>
      </c>
      <c r="Q150" s="147"/>
      <c r="R150" s="148">
        <f>SUM(R151:R160)</f>
        <v>11.733386639999999</v>
      </c>
      <c r="S150" s="147"/>
      <c r="T150" s="149">
        <f>SUM(T151:T160)</f>
        <v>0</v>
      </c>
      <c r="AR150" s="142" t="s">
        <v>83</v>
      </c>
      <c r="AT150" s="150" t="s">
        <v>74</v>
      </c>
      <c r="AU150" s="150" t="s">
        <v>83</v>
      </c>
      <c r="AY150" s="142" t="s">
        <v>133</v>
      </c>
      <c r="BK150" s="151">
        <f>SUM(BK151:BK160)</f>
        <v>0</v>
      </c>
    </row>
    <row r="151" spans="1:65" s="2" customFormat="1" ht="24">
      <c r="A151" s="32"/>
      <c r="B151" s="120"/>
      <c r="C151" s="154" t="s">
        <v>160</v>
      </c>
      <c r="D151" s="154" t="s">
        <v>135</v>
      </c>
      <c r="E151" s="155" t="s">
        <v>166</v>
      </c>
      <c r="F151" s="156" t="s">
        <v>167</v>
      </c>
      <c r="G151" s="157" t="s">
        <v>146</v>
      </c>
      <c r="H151" s="158">
        <v>4.7759999999999998</v>
      </c>
      <c r="I151" s="159"/>
      <c r="J151" s="160">
        <f>ROUND(I151*H151,2)</f>
        <v>0</v>
      </c>
      <c r="K151" s="156" t="s">
        <v>139</v>
      </c>
      <c r="L151" s="33"/>
      <c r="M151" s="161" t="s">
        <v>1</v>
      </c>
      <c r="N151" s="162" t="s">
        <v>40</v>
      </c>
      <c r="O151" s="58"/>
      <c r="P151" s="163">
        <f>O151*H151</f>
        <v>0</v>
      </c>
      <c r="Q151" s="163">
        <v>2.45329</v>
      </c>
      <c r="R151" s="163">
        <f>Q151*H151</f>
        <v>11.71691304</v>
      </c>
      <c r="S151" s="163">
        <v>0</v>
      </c>
      <c r="T151" s="164">
        <f>S151*H151</f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65" t="s">
        <v>140</v>
      </c>
      <c r="AT151" s="165" t="s">
        <v>135</v>
      </c>
      <c r="AU151" s="165" t="s">
        <v>85</v>
      </c>
      <c r="AY151" s="17" t="s">
        <v>133</v>
      </c>
      <c r="BE151" s="166">
        <f>IF(N151="základní",J151,0)</f>
        <v>0</v>
      </c>
      <c r="BF151" s="166">
        <f>IF(N151="snížená",J151,0)</f>
        <v>0</v>
      </c>
      <c r="BG151" s="166">
        <f>IF(N151="zákl. přenesená",J151,0)</f>
        <v>0</v>
      </c>
      <c r="BH151" s="166">
        <f>IF(N151="sníž. přenesená",J151,0)</f>
        <v>0</v>
      </c>
      <c r="BI151" s="166">
        <f>IF(N151="nulová",J151,0)</f>
        <v>0</v>
      </c>
      <c r="BJ151" s="17" t="s">
        <v>83</v>
      </c>
      <c r="BK151" s="166">
        <f>ROUND(I151*H151,2)</f>
        <v>0</v>
      </c>
      <c r="BL151" s="17" t="s">
        <v>140</v>
      </c>
      <c r="BM151" s="165" t="s">
        <v>277</v>
      </c>
    </row>
    <row r="152" spans="1:65" s="13" customFormat="1">
      <c r="B152" s="167"/>
      <c r="D152" s="168" t="s">
        <v>142</v>
      </c>
      <c r="E152" s="169" t="s">
        <v>1</v>
      </c>
      <c r="F152" s="170" t="s">
        <v>278</v>
      </c>
      <c r="H152" s="171">
        <v>2.88</v>
      </c>
      <c r="I152" s="172"/>
      <c r="L152" s="167"/>
      <c r="M152" s="173"/>
      <c r="N152" s="174"/>
      <c r="O152" s="174"/>
      <c r="P152" s="174"/>
      <c r="Q152" s="174"/>
      <c r="R152" s="174"/>
      <c r="S152" s="174"/>
      <c r="T152" s="175"/>
      <c r="AT152" s="169" t="s">
        <v>142</v>
      </c>
      <c r="AU152" s="169" t="s">
        <v>85</v>
      </c>
      <c r="AV152" s="13" t="s">
        <v>85</v>
      </c>
      <c r="AW152" s="13" t="s">
        <v>31</v>
      </c>
      <c r="AX152" s="13" t="s">
        <v>75</v>
      </c>
      <c r="AY152" s="169" t="s">
        <v>133</v>
      </c>
    </row>
    <row r="153" spans="1:65" s="13" customFormat="1">
      <c r="B153" s="167"/>
      <c r="D153" s="168" t="s">
        <v>142</v>
      </c>
      <c r="E153" s="169" t="s">
        <v>1</v>
      </c>
      <c r="F153" s="170" t="s">
        <v>279</v>
      </c>
      <c r="H153" s="171">
        <v>1.1000000000000001</v>
      </c>
      <c r="I153" s="172"/>
      <c r="L153" s="167"/>
      <c r="M153" s="173"/>
      <c r="N153" s="174"/>
      <c r="O153" s="174"/>
      <c r="P153" s="174"/>
      <c r="Q153" s="174"/>
      <c r="R153" s="174"/>
      <c r="S153" s="174"/>
      <c r="T153" s="175"/>
      <c r="AT153" s="169" t="s">
        <v>142</v>
      </c>
      <c r="AU153" s="169" t="s">
        <v>85</v>
      </c>
      <c r="AV153" s="13" t="s">
        <v>85</v>
      </c>
      <c r="AW153" s="13" t="s">
        <v>31</v>
      </c>
      <c r="AX153" s="13" t="s">
        <v>75</v>
      </c>
      <c r="AY153" s="169" t="s">
        <v>133</v>
      </c>
    </row>
    <row r="154" spans="1:65" s="13" customFormat="1">
      <c r="B154" s="167"/>
      <c r="D154" s="168" t="s">
        <v>142</v>
      </c>
      <c r="E154" s="169" t="s">
        <v>1</v>
      </c>
      <c r="F154" s="170" t="s">
        <v>280</v>
      </c>
      <c r="H154" s="171">
        <v>0.79600000000000004</v>
      </c>
      <c r="I154" s="172"/>
      <c r="L154" s="167"/>
      <c r="M154" s="173"/>
      <c r="N154" s="174"/>
      <c r="O154" s="174"/>
      <c r="P154" s="174"/>
      <c r="Q154" s="174"/>
      <c r="R154" s="174"/>
      <c r="S154" s="174"/>
      <c r="T154" s="175"/>
      <c r="AT154" s="169" t="s">
        <v>142</v>
      </c>
      <c r="AU154" s="169" t="s">
        <v>85</v>
      </c>
      <c r="AV154" s="13" t="s">
        <v>85</v>
      </c>
      <c r="AW154" s="13" t="s">
        <v>31</v>
      </c>
      <c r="AX154" s="13" t="s">
        <v>75</v>
      </c>
      <c r="AY154" s="169" t="s">
        <v>133</v>
      </c>
    </row>
    <row r="155" spans="1:65" s="15" customFormat="1">
      <c r="B155" s="183"/>
      <c r="D155" s="168" t="s">
        <v>142</v>
      </c>
      <c r="E155" s="184" t="s">
        <v>1</v>
      </c>
      <c r="F155" s="185" t="s">
        <v>151</v>
      </c>
      <c r="H155" s="186">
        <v>4.7759999999999998</v>
      </c>
      <c r="I155" s="187"/>
      <c r="L155" s="183"/>
      <c r="M155" s="188"/>
      <c r="N155" s="189"/>
      <c r="O155" s="189"/>
      <c r="P155" s="189"/>
      <c r="Q155" s="189"/>
      <c r="R155" s="189"/>
      <c r="S155" s="189"/>
      <c r="T155" s="190"/>
      <c r="AT155" s="184" t="s">
        <v>142</v>
      </c>
      <c r="AU155" s="184" t="s">
        <v>85</v>
      </c>
      <c r="AV155" s="15" t="s">
        <v>140</v>
      </c>
      <c r="AW155" s="15" t="s">
        <v>31</v>
      </c>
      <c r="AX155" s="15" t="s">
        <v>83</v>
      </c>
      <c r="AY155" s="184" t="s">
        <v>133</v>
      </c>
    </row>
    <row r="156" spans="1:65" s="2" customFormat="1" ht="16.5" customHeight="1">
      <c r="A156" s="32"/>
      <c r="B156" s="120"/>
      <c r="C156" s="154" t="s">
        <v>165</v>
      </c>
      <c r="D156" s="154" t="s">
        <v>135</v>
      </c>
      <c r="E156" s="155" t="s">
        <v>172</v>
      </c>
      <c r="F156" s="156" t="s">
        <v>173</v>
      </c>
      <c r="G156" s="157" t="s">
        <v>174</v>
      </c>
      <c r="H156" s="158">
        <v>6.24</v>
      </c>
      <c r="I156" s="159"/>
      <c r="J156" s="160">
        <f>ROUND(I156*H156,2)</f>
        <v>0</v>
      </c>
      <c r="K156" s="156" t="s">
        <v>139</v>
      </c>
      <c r="L156" s="33"/>
      <c r="M156" s="161" t="s">
        <v>1</v>
      </c>
      <c r="N156" s="162" t="s">
        <v>40</v>
      </c>
      <c r="O156" s="58"/>
      <c r="P156" s="163">
        <f>O156*H156</f>
        <v>0</v>
      </c>
      <c r="Q156" s="163">
        <v>2.64E-3</v>
      </c>
      <c r="R156" s="163">
        <f>Q156*H156</f>
        <v>1.6473600000000001E-2</v>
      </c>
      <c r="S156" s="163">
        <v>0</v>
      </c>
      <c r="T156" s="164">
        <f>S156*H156</f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65" t="s">
        <v>140</v>
      </c>
      <c r="AT156" s="165" t="s">
        <v>135</v>
      </c>
      <c r="AU156" s="165" t="s">
        <v>85</v>
      </c>
      <c r="AY156" s="17" t="s">
        <v>133</v>
      </c>
      <c r="BE156" s="166">
        <f>IF(N156="základní",J156,0)</f>
        <v>0</v>
      </c>
      <c r="BF156" s="166">
        <f>IF(N156="snížená",J156,0)</f>
        <v>0</v>
      </c>
      <c r="BG156" s="166">
        <f>IF(N156="zákl. přenesená",J156,0)</f>
        <v>0</v>
      </c>
      <c r="BH156" s="166">
        <f>IF(N156="sníž. přenesená",J156,0)</f>
        <v>0</v>
      </c>
      <c r="BI156" s="166">
        <f>IF(N156="nulová",J156,0)</f>
        <v>0</v>
      </c>
      <c r="BJ156" s="17" t="s">
        <v>83</v>
      </c>
      <c r="BK156" s="166">
        <f>ROUND(I156*H156,2)</f>
        <v>0</v>
      </c>
      <c r="BL156" s="17" t="s">
        <v>140</v>
      </c>
      <c r="BM156" s="165" t="s">
        <v>281</v>
      </c>
    </row>
    <row r="157" spans="1:65" s="13" customFormat="1">
      <c r="B157" s="167"/>
      <c r="D157" s="168" t="s">
        <v>142</v>
      </c>
      <c r="E157" s="169" t="s">
        <v>1</v>
      </c>
      <c r="F157" s="170" t="s">
        <v>282</v>
      </c>
      <c r="H157" s="171">
        <v>4.8</v>
      </c>
      <c r="I157" s="172"/>
      <c r="L157" s="167"/>
      <c r="M157" s="173"/>
      <c r="N157" s="174"/>
      <c r="O157" s="174"/>
      <c r="P157" s="174"/>
      <c r="Q157" s="174"/>
      <c r="R157" s="174"/>
      <c r="S157" s="174"/>
      <c r="T157" s="175"/>
      <c r="AT157" s="169" t="s">
        <v>142</v>
      </c>
      <c r="AU157" s="169" t="s">
        <v>85</v>
      </c>
      <c r="AV157" s="13" t="s">
        <v>85</v>
      </c>
      <c r="AW157" s="13" t="s">
        <v>31</v>
      </c>
      <c r="AX157" s="13" t="s">
        <v>75</v>
      </c>
      <c r="AY157" s="169" t="s">
        <v>133</v>
      </c>
    </row>
    <row r="158" spans="1:65" s="13" customFormat="1">
      <c r="B158" s="167"/>
      <c r="D158" s="168" t="s">
        <v>142</v>
      </c>
      <c r="E158" s="169" t="s">
        <v>1</v>
      </c>
      <c r="F158" s="170" t="s">
        <v>283</v>
      </c>
      <c r="H158" s="171">
        <v>1.44</v>
      </c>
      <c r="I158" s="172"/>
      <c r="L158" s="167"/>
      <c r="M158" s="173"/>
      <c r="N158" s="174"/>
      <c r="O158" s="174"/>
      <c r="P158" s="174"/>
      <c r="Q158" s="174"/>
      <c r="R158" s="174"/>
      <c r="S158" s="174"/>
      <c r="T158" s="175"/>
      <c r="AT158" s="169" t="s">
        <v>142</v>
      </c>
      <c r="AU158" s="169" t="s">
        <v>85</v>
      </c>
      <c r="AV158" s="13" t="s">
        <v>85</v>
      </c>
      <c r="AW158" s="13" t="s">
        <v>31</v>
      </c>
      <c r="AX158" s="13" t="s">
        <v>75</v>
      </c>
      <c r="AY158" s="169" t="s">
        <v>133</v>
      </c>
    </row>
    <row r="159" spans="1:65" s="15" customFormat="1">
      <c r="B159" s="183"/>
      <c r="D159" s="168" t="s">
        <v>142</v>
      </c>
      <c r="E159" s="184" t="s">
        <v>1</v>
      </c>
      <c r="F159" s="185" t="s">
        <v>151</v>
      </c>
      <c r="H159" s="186">
        <v>6.24</v>
      </c>
      <c r="I159" s="187"/>
      <c r="L159" s="183"/>
      <c r="M159" s="188"/>
      <c r="N159" s="189"/>
      <c r="O159" s="189"/>
      <c r="P159" s="189"/>
      <c r="Q159" s="189"/>
      <c r="R159" s="189"/>
      <c r="S159" s="189"/>
      <c r="T159" s="190"/>
      <c r="AT159" s="184" t="s">
        <v>142</v>
      </c>
      <c r="AU159" s="184" t="s">
        <v>85</v>
      </c>
      <c r="AV159" s="15" t="s">
        <v>140</v>
      </c>
      <c r="AW159" s="15" t="s">
        <v>31</v>
      </c>
      <c r="AX159" s="15" t="s">
        <v>83</v>
      </c>
      <c r="AY159" s="184" t="s">
        <v>133</v>
      </c>
    </row>
    <row r="160" spans="1:65" s="2" customFormat="1" ht="16.5" customHeight="1">
      <c r="A160" s="32"/>
      <c r="B160" s="120"/>
      <c r="C160" s="154" t="s">
        <v>171</v>
      </c>
      <c r="D160" s="154" t="s">
        <v>135</v>
      </c>
      <c r="E160" s="155" t="s">
        <v>179</v>
      </c>
      <c r="F160" s="156" t="s">
        <v>180</v>
      </c>
      <c r="G160" s="157" t="s">
        <v>174</v>
      </c>
      <c r="H160" s="158">
        <v>6.24</v>
      </c>
      <c r="I160" s="159"/>
      <c r="J160" s="160">
        <f>ROUND(I160*H160,2)</f>
        <v>0</v>
      </c>
      <c r="K160" s="156" t="s">
        <v>139</v>
      </c>
      <c r="L160" s="33"/>
      <c r="M160" s="161" t="s">
        <v>1</v>
      </c>
      <c r="N160" s="162" t="s">
        <v>40</v>
      </c>
      <c r="O160" s="58"/>
      <c r="P160" s="163">
        <f>O160*H160</f>
        <v>0</v>
      </c>
      <c r="Q160" s="163">
        <v>0</v>
      </c>
      <c r="R160" s="163">
        <f>Q160*H160</f>
        <v>0</v>
      </c>
      <c r="S160" s="163">
        <v>0</v>
      </c>
      <c r="T160" s="164">
        <f>S160*H160</f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65" t="s">
        <v>140</v>
      </c>
      <c r="AT160" s="165" t="s">
        <v>135</v>
      </c>
      <c r="AU160" s="165" t="s">
        <v>85</v>
      </c>
      <c r="AY160" s="17" t="s">
        <v>133</v>
      </c>
      <c r="BE160" s="166">
        <f>IF(N160="základní",J160,0)</f>
        <v>0</v>
      </c>
      <c r="BF160" s="166">
        <f>IF(N160="snížená",J160,0)</f>
        <v>0</v>
      </c>
      <c r="BG160" s="166">
        <f>IF(N160="zákl. přenesená",J160,0)</f>
        <v>0</v>
      </c>
      <c r="BH160" s="166">
        <f>IF(N160="sníž. přenesená",J160,0)</f>
        <v>0</v>
      </c>
      <c r="BI160" s="166">
        <f>IF(N160="nulová",J160,0)</f>
        <v>0</v>
      </c>
      <c r="BJ160" s="17" t="s">
        <v>83</v>
      </c>
      <c r="BK160" s="166">
        <f>ROUND(I160*H160,2)</f>
        <v>0</v>
      </c>
      <c r="BL160" s="17" t="s">
        <v>140</v>
      </c>
      <c r="BM160" s="165" t="s">
        <v>284</v>
      </c>
    </row>
    <row r="161" spans="1:65" s="12" customFormat="1" ht="22.9" customHeight="1">
      <c r="B161" s="141"/>
      <c r="D161" s="142" t="s">
        <v>74</v>
      </c>
      <c r="E161" s="152" t="s">
        <v>152</v>
      </c>
      <c r="F161" s="152" t="s">
        <v>182</v>
      </c>
      <c r="I161" s="144"/>
      <c r="J161" s="153">
        <f>BK161</f>
        <v>0</v>
      </c>
      <c r="L161" s="141"/>
      <c r="M161" s="146"/>
      <c r="N161" s="147"/>
      <c r="O161" s="147"/>
      <c r="P161" s="148">
        <f>SUM(P162:P202)</f>
        <v>0</v>
      </c>
      <c r="Q161" s="147"/>
      <c r="R161" s="148">
        <f>SUM(R162:R202)</f>
        <v>0.73202</v>
      </c>
      <c r="S161" s="147"/>
      <c r="T161" s="149">
        <f>SUM(T162:T202)</f>
        <v>0</v>
      </c>
      <c r="AR161" s="142" t="s">
        <v>83</v>
      </c>
      <c r="AT161" s="150" t="s">
        <v>74</v>
      </c>
      <c r="AU161" s="150" t="s">
        <v>83</v>
      </c>
      <c r="AY161" s="142" t="s">
        <v>133</v>
      </c>
      <c r="BK161" s="151">
        <f>SUM(BK162:BK202)</f>
        <v>0</v>
      </c>
    </row>
    <row r="162" spans="1:65" s="2" customFormat="1" ht="44.25" customHeight="1">
      <c r="A162" s="32"/>
      <c r="B162" s="120"/>
      <c r="C162" s="154" t="s">
        <v>178</v>
      </c>
      <c r="D162" s="154" t="s">
        <v>135</v>
      </c>
      <c r="E162" s="155" t="s">
        <v>285</v>
      </c>
      <c r="F162" s="156" t="s">
        <v>286</v>
      </c>
      <c r="G162" s="157" t="s">
        <v>186</v>
      </c>
      <c r="H162" s="158">
        <v>21</v>
      </c>
      <c r="I162" s="159"/>
      <c r="J162" s="160">
        <f>ROUND(I162*H162,2)</f>
        <v>0</v>
      </c>
      <c r="K162" s="156" t="s">
        <v>139</v>
      </c>
      <c r="L162" s="33"/>
      <c r="M162" s="161" t="s">
        <v>1</v>
      </c>
      <c r="N162" s="162" t="s">
        <v>40</v>
      </c>
      <c r="O162" s="58"/>
      <c r="P162" s="163">
        <f>O162*H162</f>
        <v>0</v>
      </c>
      <c r="Q162" s="163">
        <v>7.0200000000000002E-3</v>
      </c>
      <c r="R162" s="163">
        <f>Q162*H162</f>
        <v>0.14742</v>
      </c>
      <c r="S162" s="163">
        <v>0</v>
      </c>
      <c r="T162" s="164">
        <f>S162*H162</f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65" t="s">
        <v>140</v>
      </c>
      <c r="AT162" s="165" t="s">
        <v>135</v>
      </c>
      <c r="AU162" s="165" t="s">
        <v>85</v>
      </c>
      <c r="AY162" s="17" t="s">
        <v>133</v>
      </c>
      <c r="BE162" s="166">
        <f>IF(N162="základní",J162,0)</f>
        <v>0</v>
      </c>
      <c r="BF162" s="166">
        <f>IF(N162="snížená",J162,0)</f>
        <v>0</v>
      </c>
      <c r="BG162" s="166">
        <f>IF(N162="zákl. přenesená",J162,0)</f>
        <v>0</v>
      </c>
      <c r="BH162" s="166">
        <f>IF(N162="sníž. přenesená",J162,0)</f>
        <v>0</v>
      </c>
      <c r="BI162" s="166">
        <f>IF(N162="nulová",J162,0)</f>
        <v>0</v>
      </c>
      <c r="BJ162" s="17" t="s">
        <v>83</v>
      </c>
      <c r="BK162" s="166">
        <f>ROUND(I162*H162,2)</f>
        <v>0</v>
      </c>
      <c r="BL162" s="17" t="s">
        <v>140</v>
      </c>
      <c r="BM162" s="165" t="s">
        <v>287</v>
      </c>
    </row>
    <row r="163" spans="1:65" s="13" customFormat="1">
      <c r="B163" s="167"/>
      <c r="D163" s="168" t="s">
        <v>142</v>
      </c>
      <c r="E163" s="169" t="s">
        <v>1</v>
      </c>
      <c r="F163" s="170" t="s">
        <v>288</v>
      </c>
      <c r="H163" s="171">
        <v>9</v>
      </c>
      <c r="I163" s="172"/>
      <c r="L163" s="167"/>
      <c r="M163" s="173"/>
      <c r="N163" s="174"/>
      <c r="O163" s="174"/>
      <c r="P163" s="174"/>
      <c r="Q163" s="174"/>
      <c r="R163" s="174"/>
      <c r="S163" s="174"/>
      <c r="T163" s="175"/>
      <c r="AT163" s="169" t="s">
        <v>142</v>
      </c>
      <c r="AU163" s="169" t="s">
        <v>85</v>
      </c>
      <c r="AV163" s="13" t="s">
        <v>85</v>
      </c>
      <c r="AW163" s="13" t="s">
        <v>31</v>
      </c>
      <c r="AX163" s="13" t="s">
        <v>75</v>
      </c>
      <c r="AY163" s="169" t="s">
        <v>133</v>
      </c>
    </row>
    <row r="164" spans="1:65" s="13" customFormat="1">
      <c r="B164" s="167"/>
      <c r="D164" s="168" t="s">
        <v>142</v>
      </c>
      <c r="E164" s="169" t="s">
        <v>1</v>
      </c>
      <c r="F164" s="170" t="s">
        <v>289</v>
      </c>
      <c r="H164" s="171">
        <v>8</v>
      </c>
      <c r="I164" s="172"/>
      <c r="L164" s="167"/>
      <c r="M164" s="173"/>
      <c r="N164" s="174"/>
      <c r="O164" s="174"/>
      <c r="P164" s="174"/>
      <c r="Q164" s="174"/>
      <c r="R164" s="174"/>
      <c r="S164" s="174"/>
      <c r="T164" s="175"/>
      <c r="AT164" s="169" t="s">
        <v>142</v>
      </c>
      <c r="AU164" s="169" t="s">
        <v>85</v>
      </c>
      <c r="AV164" s="13" t="s">
        <v>85</v>
      </c>
      <c r="AW164" s="13" t="s">
        <v>31</v>
      </c>
      <c r="AX164" s="13" t="s">
        <v>75</v>
      </c>
      <c r="AY164" s="169" t="s">
        <v>133</v>
      </c>
    </row>
    <row r="165" spans="1:65" s="13" customFormat="1">
      <c r="B165" s="167"/>
      <c r="D165" s="168" t="s">
        <v>142</v>
      </c>
      <c r="E165" s="169" t="s">
        <v>1</v>
      </c>
      <c r="F165" s="170" t="s">
        <v>290</v>
      </c>
      <c r="H165" s="171">
        <v>2</v>
      </c>
      <c r="I165" s="172"/>
      <c r="L165" s="167"/>
      <c r="M165" s="173"/>
      <c r="N165" s="174"/>
      <c r="O165" s="174"/>
      <c r="P165" s="174"/>
      <c r="Q165" s="174"/>
      <c r="R165" s="174"/>
      <c r="S165" s="174"/>
      <c r="T165" s="175"/>
      <c r="AT165" s="169" t="s">
        <v>142</v>
      </c>
      <c r="AU165" s="169" t="s">
        <v>85</v>
      </c>
      <c r="AV165" s="13" t="s">
        <v>85</v>
      </c>
      <c r="AW165" s="13" t="s">
        <v>31</v>
      </c>
      <c r="AX165" s="13" t="s">
        <v>75</v>
      </c>
      <c r="AY165" s="169" t="s">
        <v>133</v>
      </c>
    </row>
    <row r="166" spans="1:65" s="13" customFormat="1">
      <c r="B166" s="167"/>
      <c r="D166" s="168" t="s">
        <v>142</v>
      </c>
      <c r="E166" s="169" t="s">
        <v>1</v>
      </c>
      <c r="F166" s="170" t="s">
        <v>291</v>
      </c>
      <c r="H166" s="171">
        <v>2</v>
      </c>
      <c r="I166" s="172"/>
      <c r="L166" s="167"/>
      <c r="M166" s="173"/>
      <c r="N166" s="174"/>
      <c r="O166" s="174"/>
      <c r="P166" s="174"/>
      <c r="Q166" s="174"/>
      <c r="R166" s="174"/>
      <c r="S166" s="174"/>
      <c r="T166" s="175"/>
      <c r="AT166" s="169" t="s">
        <v>142</v>
      </c>
      <c r="AU166" s="169" t="s">
        <v>85</v>
      </c>
      <c r="AV166" s="13" t="s">
        <v>85</v>
      </c>
      <c r="AW166" s="13" t="s">
        <v>31</v>
      </c>
      <c r="AX166" s="13" t="s">
        <v>75</v>
      </c>
      <c r="AY166" s="169" t="s">
        <v>133</v>
      </c>
    </row>
    <row r="167" spans="1:65" s="15" customFormat="1">
      <c r="B167" s="183"/>
      <c r="D167" s="168" t="s">
        <v>142</v>
      </c>
      <c r="E167" s="184" t="s">
        <v>1</v>
      </c>
      <c r="F167" s="185" t="s">
        <v>151</v>
      </c>
      <c r="H167" s="186">
        <v>21</v>
      </c>
      <c r="I167" s="187"/>
      <c r="L167" s="183"/>
      <c r="M167" s="188"/>
      <c r="N167" s="189"/>
      <c r="O167" s="189"/>
      <c r="P167" s="189"/>
      <c r="Q167" s="189"/>
      <c r="R167" s="189"/>
      <c r="S167" s="189"/>
      <c r="T167" s="190"/>
      <c r="AT167" s="184" t="s">
        <v>142</v>
      </c>
      <c r="AU167" s="184" t="s">
        <v>85</v>
      </c>
      <c r="AV167" s="15" t="s">
        <v>140</v>
      </c>
      <c r="AW167" s="15" t="s">
        <v>31</v>
      </c>
      <c r="AX167" s="15" t="s">
        <v>83</v>
      </c>
      <c r="AY167" s="184" t="s">
        <v>133</v>
      </c>
    </row>
    <row r="168" spans="1:65" s="2" customFormat="1" ht="24">
      <c r="A168" s="32"/>
      <c r="B168" s="120"/>
      <c r="C168" s="191" t="s">
        <v>183</v>
      </c>
      <c r="D168" s="191" t="s">
        <v>190</v>
      </c>
      <c r="E168" s="192" t="s">
        <v>292</v>
      </c>
      <c r="F168" s="193" t="s">
        <v>293</v>
      </c>
      <c r="G168" s="194" t="s">
        <v>186</v>
      </c>
      <c r="H168" s="195">
        <v>9</v>
      </c>
      <c r="I168" s="196"/>
      <c r="J168" s="197">
        <f>ROUND(I168*H168,2)</f>
        <v>0</v>
      </c>
      <c r="K168" s="193" t="s">
        <v>139</v>
      </c>
      <c r="L168" s="198"/>
      <c r="M168" s="199" t="s">
        <v>1</v>
      </c>
      <c r="N168" s="200" t="s">
        <v>40</v>
      </c>
      <c r="O168" s="58"/>
      <c r="P168" s="163">
        <f>O168*H168</f>
        <v>0</v>
      </c>
      <c r="Q168" s="163">
        <v>3.7000000000000002E-3</v>
      </c>
      <c r="R168" s="163">
        <f>Q168*H168</f>
        <v>3.3300000000000003E-2</v>
      </c>
      <c r="S168" s="163">
        <v>0</v>
      </c>
      <c r="T168" s="164">
        <f>S168*H168</f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65" t="s">
        <v>178</v>
      </c>
      <c r="AT168" s="165" t="s">
        <v>190</v>
      </c>
      <c r="AU168" s="165" t="s">
        <v>85</v>
      </c>
      <c r="AY168" s="17" t="s">
        <v>133</v>
      </c>
      <c r="BE168" s="166">
        <f>IF(N168="základní",J168,0)</f>
        <v>0</v>
      </c>
      <c r="BF168" s="166">
        <f>IF(N168="snížená",J168,0)</f>
        <v>0</v>
      </c>
      <c r="BG168" s="166">
        <f>IF(N168="zákl. přenesená",J168,0)</f>
        <v>0</v>
      </c>
      <c r="BH168" s="166">
        <f>IF(N168="sníž. přenesená",J168,0)</f>
        <v>0</v>
      </c>
      <c r="BI168" s="166">
        <f>IF(N168="nulová",J168,0)</f>
        <v>0</v>
      </c>
      <c r="BJ168" s="17" t="s">
        <v>83</v>
      </c>
      <c r="BK168" s="166">
        <f>ROUND(I168*H168,2)</f>
        <v>0</v>
      </c>
      <c r="BL168" s="17" t="s">
        <v>140</v>
      </c>
      <c r="BM168" s="165" t="s">
        <v>294</v>
      </c>
    </row>
    <row r="169" spans="1:65" s="13" customFormat="1">
      <c r="B169" s="167"/>
      <c r="D169" s="168" t="s">
        <v>142</v>
      </c>
      <c r="E169" s="169" t="s">
        <v>1</v>
      </c>
      <c r="F169" s="170" t="s">
        <v>288</v>
      </c>
      <c r="H169" s="171">
        <v>9</v>
      </c>
      <c r="I169" s="172"/>
      <c r="L169" s="167"/>
      <c r="M169" s="173"/>
      <c r="N169" s="174"/>
      <c r="O169" s="174"/>
      <c r="P169" s="174"/>
      <c r="Q169" s="174"/>
      <c r="R169" s="174"/>
      <c r="S169" s="174"/>
      <c r="T169" s="175"/>
      <c r="AT169" s="169" t="s">
        <v>142</v>
      </c>
      <c r="AU169" s="169" t="s">
        <v>85</v>
      </c>
      <c r="AV169" s="13" t="s">
        <v>85</v>
      </c>
      <c r="AW169" s="13" t="s">
        <v>31</v>
      </c>
      <c r="AX169" s="13" t="s">
        <v>83</v>
      </c>
      <c r="AY169" s="169" t="s">
        <v>133</v>
      </c>
    </row>
    <row r="170" spans="1:65" s="2" customFormat="1" ht="24">
      <c r="A170" s="32"/>
      <c r="B170" s="120"/>
      <c r="C170" s="191" t="s">
        <v>189</v>
      </c>
      <c r="D170" s="191" t="s">
        <v>190</v>
      </c>
      <c r="E170" s="192" t="s">
        <v>295</v>
      </c>
      <c r="F170" s="193" t="s">
        <v>296</v>
      </c>
      <c r="G170" s="194" t="s">
        <v>186</v>
      </c>
      <c r="H170" s="195">
        <v>8</v>
      </c>
      <c r="I170" s="196"/>
      <c r="J170" s="197">
        <f>ROUND(I170*H170,2)</f>
        <v>0</v>
      </c>
      <c r="K170" s="193" t="s">
        <v>139</v>
      </c>
      <c r="L170" s="198"/>
      <c r="M170" s="199" t="s">
        <v>1</v>
      </c>
      <c r="N170" s="200" t="s">
        <v>40</v>
      </c>
      <c r="O170" s="58"/>
      <c r="P170" s="163">
        <f>O170*H170</f>
        <v>0</v>
      </c>
      <c r="Q170" s="163">
        <v>4.0000000000000001E-3</v>
      </c>
      <c r="R170" s="163">
        <f>Q170*H170</f>
        <v>3.2000000000000001E-2</v>
      </c>
      <c r="S170" s="163">
        <v>0</v>
      </c>
      <c r="T170" s="164">
        <f>S170*H170</f>
        <v>0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65" t="s">
        <v>178</v>
      </c>
      <c r="AT170" s="165" t="s">
        <v>190</v>
      </c>
      <c r="AU170" s="165" t="s">
        <v>85</v>
      </c>
      <c r="AY170" s="17" t="s">
        <v>133</v>
      </c>
      <c r="BE170" s="166">
        <f>IF(N170="základní",J170,0)</f>
        <v>0</v>
      </c>
      <c r="BF170" s="166">
        <f>IF(N170="snížená",J170,0)</f>
        <v>0</v>
      </c>
      <c r="BG170" s="166">
        <f>IF(N170="zákl. přenesená",J170,0)</f>
        <v>0</v>
      </c>
      <c r="BH170" s="166">
        <f>IF(N170="sníž. přenesená",J170,0)</f>
        <v>0</v>
      </c>
      <c r="BI170" s="166">
        <f>IF(N170="nulová",J170,0)</f>
        <v>0</v>
      </c>
      <c r="BJ170" s="17" t="s">
        <v>83</v>
      </c>
      <c r="BK170" s="166">
        <f>ROUND(I170*H170,2)</f>
        <v>0</v>
      </c>
      <c r="BL170" s="17" t="s">
        <v>140</v>
      </c>
      <c r="BM170" s="165" t="s">
        <v>297</v>
      </c>
    </row>
    <row r="171" spans="1:65" s="13" customFormat="1">
      <c r="B171" s="167"/>
      <c r="D171" s="168" t="s">
        <v>142</v>
      </c>
      <c r="E171" s="169" t="s">
        <v>1</v>
      </c>
      <c r="F171" s="170" t="s">
        <v>289</v>
      </c>
      <c r="H171" s="171">
        <v>8</v>
      </c>
      <c r="I171" s="172"/>
      <c r="L171" s="167"/>
      <c r="M171" s="173"/>
      <c r="N171" s="174"/>
      <c r="O171" s="174"/>
      <c r="P171" s="174"/>
      <c r="Q171" s="174"/>
      <c r="R171" s="174"/>
      <c r="S171" s="174"/>
      <c r="T171" s="175"/>
      <c r="AT171" s="169" t="s">
        <v>142</v>
      </c>
      <c r="AU171" s="169" t="s">
        <v>85</v>
      </c>
      <c r="AV171" s="13" t="s">
        <v>85</v>
      </c>
      <c r="AW171" s="13" t="s">
        <v>31</v>
      </c>
      <c r="AX171" s="13" t="s">
        <v>83</v>
      </c>
      <c r="AY171" s="169" t="s">
        <v>133</v>
      </c>
    </row>
    <row r="172" spans="1:65" s="2" customFormat="1" ht="24">
      <c r="A172" s="32"/>
      <c r="B172" s="120"/>
      <c r="C172" s="154" t="s">
        <v>204</v>
      </c>
      <c r="D172" s="154" t="s">
        <v>135</v>
      </c>
      <c r="E172" s="155" t="s">
        <v>298</v>
      </c>
      <c r="F172" s="156" t="s">
        <v>299</v>
      </c>
      <c r="G172" s="157" t="s">
        <v>138</v>
      </c>
      <c r="H172" s="158">
        <v>42</v>
      </c>
      <c r="I172" s="159"/>
      <c r="J172" s="160">
        <f>ROUND(I172*H172,2)</f>
        <v>0</v>
      </c>
      <c r="K172" s="156" t="s">
        <v>139</v>
      </c>
      <c r="L172" s="33"/>
      <c r="M172" s="161" t="s">
        <v>1</v>
      </c>
      <c r="N172" s="162" t="s">
        <v>40</v>
      </c>
      <c r="O172" s="58"/>
      <c r="P172" s="163">
        <f>O172*H172</f>
        <v>0</v>
      </c>
      <c r="Q172" s="163">
        <v>0</v>
      </c>
      <c r="R172" s="163">
        <f>Q172*H172</f>
        <v>0</v>
      </c>
      <c r="S172" s="163">
        <v>0</v>
      </c>
      <c r="T172" s="164">
        <f>S172*H172</f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65" t="s">
        <v>140</v>
      </c>
      <c r="AT172" s="165" t="s">
        <v>135</v>
      </c>
      <c r="AU172" s="165" t="s">
        <v>85</v>
      </c>
      <c r="AY172" s="17" t="s">
        <v>133</v>
      </c>
      <c r="BE172" s="166">
        <f>IF(N172="základní",J172,0)</f>
        <v>0</v>
      </c>
      <c r="BF172" s="166">
        <f>IF(N172="snížená",J172,0)</f>
        <v>0</v>
      </c>
      <c r="BG172" s="166">
        <f>IF(N172="zákl. přenesená",J172,0)</f>
        <v>0</v>
      </c>
      <c r="BH172" s="166">
        <f>IF(N172="sníž. přenesená",J172,0)</f>
        <v>0</v>
      </c>
      <c r="BI172" s="166">
        <f>IF(N172="nulová",J172,0)</f>
        <v>0</v>
      </c>
      <c r="BJ172" s="17" t="s">
        <v>83</v>
      </c>
      <c r="BK172" s="166">
        <f>ROUND(I172*H172,2)</f>
        <v>0</v>
      </c>
      <c r="BL172" s="17" t="s">
        <v>140</v>
      </c>
      <c r="BM172" s="165" t="s">
        <v>300</v>
      </c>
    </row>
    <row r="173" spans="1:65" s="14" customFormat="1">
      <c r="B173" s="176"/>
      <c r="D173" s="168" t="s">
        <v>142</v>
      </c>
      <c r="E173" s="177" t="s">
        <v>1</v>
      </c>
      <c r="F173" s="178" t="s">
        <v>301</v>
      </c>
      <c r="H173" s="177" t="s">
        <v>1</v>
      </c>
      <c r="I173" s="179"/>
      <c r="L173" s="176"/>
      <c r="M173" s="180"/>
      <c r="N173" s="181"/>
      <c r="O173" s="181"/>
      <c r="P173" s="181"/>
      <c r="Q173" s="181"/>
      <c r="R173" s="181"/>
      <c r="S173" s="181"/>
      <c r="T173" s="182"/>
      <c r="AT173" s="177" t="s">
        <v>142</v>
      </c>
      <c r="AU173" s="177" t="s">
        <v>85</v>
      </c>
      <c r="AV173" s="14" t="s">
        <v>83</v>
      </c>
      <c r="AW173" s="14" t="s">
        <v>31</v>
      </c>
      <c r="AX173" s="14" t="s">
        <v>75</v>
      </c>
      <c r="AY173" s="177" t="s">
        <v>133</v>
      </c>
    </row>
    <row r="174" spans="1:65" s="13" customFormat="1">
      <c r="B174" s="167"/>
      <c r="D174" s="168" t="s">
        <v>142</v>
      </c>
      <c r="E174" s="169" t="s">
        <v>1</v>
      </c>
      <c r="F174" s="170" t="s">
        <v>302</v>
      </c>
      <c r="H174" s="171">
        <v>42</v>
      </c>
      <c r="I174" s="172"/>
      <c r="L174" s="167"/>
      <c r="M174" s="173"/>
      <c r="N174" s="174"/>
      <c r="O174" s="174"/>
      <c r="P174" s="174"/>
      <c r="Q174" s="174"/>
      <c r="R174" s="174"/>
      <c r="S174" s="174"/>
      <c r="T174" s="175"/>
      <c r="AT174" s="169" t="s">
        <v>142</v>
      </c>
      <c r="AU174" s="169" t="s">
        <v>85</v>
      </c>
      <c r="AV174" s="13" t="s">
        <v>85</v>
      </c>
      <c r="AW174" s="13" t="s">
        <v>31</v>
      </c>
      <c r="AX174" s="13" t="s">
        <v>83</v>
      </c>
      <c r="AY174" s="169" t="s">
        <v>133</v>
      </c>
    </row>
    <row r="175" spans="1:65" s="2" customFormat="1" ht="24">
      <c r="A175" s="32"/>
      <c r="B175" s="120"/>
      <c r="C175" s="191" t="s">
        <v>218</v>
      </c>
      <c r="D175" s="191" t="s">
        <v>190</v>
      </c>
      <c r="E175" s="192" t="s">
        <v>303</v>
      </c>
      <c r="F175" s="193" t="s">
        <v>304</v>
      </c>
      <c r="G175" s="194" t="s">
        <v>138</v>
      </c>
      <c r="H175" s="195">
        <v>42</v>
      </c>
      <c r="I175" s="196"/>
      <c r="J175" s="197">
        <f>ROUND(I175*H175,2)</f>
        <v>0</v>
      </c>
      <c r="K175" s="193" t="s">
        <v>139</v>
      </c>
      <c r="L175" s="198"/>
      <c r="M175" s="199" t="s">
        <v>1</v>
      </c>
      <c r="N175" s="200" t="s">
        <v>40</v>
      </c>
      <c r="O175" s="58"/>
      <c r="P175" s="163">
        <f>O175*H175</f>
        <v>0</v>
      </c>
      <c r="Q175" s="163">
        <v>1.5E-3</v>
      </c>
      <c r="R175" s="163">
        <f>Q175*H175</f>
        <v>6.3E-2</v>
      </c>
      <c r="S175" s="163">
        <v>0</v>
      </c>
      <c r="T175" s="164">
        <f>S175*H175</f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65" t="s">
        <v>178</v>
      </c>
      <c r="AT175" s="165" t="s">
        <v>190</v>
      </c>
      <c r="AU175" s="165" t="s">
        <v>85</v>
      </c>
      <c r="AY175" s="17" t="s">
        <v>133</v>
      </c>
      <c r="BE175" s="166">
        <f>IF(N175="základní",J175,0)</f>
        <v>0</v>
      </c>
      <c r="BF175" s="166">
        <f>IF(N175="snížená",J175,0)</f>
        <v>0</v>
      </c>
      <c r="BG175" s="166">
        <f>IF(N175="zákl. přenesená",J175,0)</f>
        <v>0</v>
      </c>
      <c r="BH175" s="166">
        <f>IF(N175="sníž. přenesená",J175,0)</f>
        <v>0</v>
      </c>
      <c r="BI175" s="166">
        <f>IF(N175="nulová",J175,0)</f>
        <v>0</v>
      </c>
      <c r="BJ175" s="17" t="s">
        <v>83</v>
      </c>
      <c r="BK175" s="166">
        <f>ROUND(I175*H175,2)</f>
        <v>0</v>
      </c>
      <c r="BL175" s="17" t="s">
        <v>140</v>
      </c>
      <c r="BM175" s="165" t="s">
        <v>305</v>
      </c>
    </row>
    <row r="176" spans="1:65" s="2" customFormat="1" ht="24">
      <c r="A176" s="32"/>
      <c r="B176" s="120"/>
      <c r="C176" s="154" t="s">
        <v>225</v>
      </c>
      <c r="D176" s="154" t="s">
        <v>135</v>
      </c>
      <c r="E176" s="155" t="s">
        <v>306</v>
      </c>
      <c r="F176" s="156" t="s">
        <v>307</v>
      </c>
      <c r="G176" s="157" t="s">
        <v>186</v>
      </c>
      <c r="H176" s="158">
        <v>1</v>
      </c>
      <c r="I176" s="159"/>
      <c r="J176" s="160">
        <f>ROUND(I176*H176,2)</f>
        <v>0</v>
      </c>
      <c r="K176" s="156" t="s">
        <v>139</v>
      </c>
      <c r="L176" s="33"/>
      <c r="M176" s="161" t="s">
        <v>1</v>
      </c>
      <c r="N176" s="162" t="s">
        <v>40</v>
      </c>
      <c r="O176" s="58"/>
      <c r="P176" s="163">
        <f>O176*H176</f>
        <v>0</v>
      </c>
      <c r="Q176" s="163">
        <v>0</v>
      </c>
      <c r="R176" s="163">
        <f>Q176*H176</f>
        <v>0</v>
      </c>
      <c r="S176" s="163">
        <v>0</v>
      </c>
      <c r="T176" s="164">
        <f>S176*H176</f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65" t="s">
        <v>140</v>
      </c>
      <c r="AT176" s="165" t="s">
        <v>135</v>
      </c>
      <c r="AU176" s="165" t="s">
        <v>85</v>
      </c>
      <c r="AY176" s="17" t="s">
        <v>133</v>
      </c>
      <c r="BE176" s="166">
        <f>IF(N176="základní",J176,0)</f>
        <v>0</v>
      </c>
      <c r="BF176" s="166">
        <f>IF(N176="snížená",J176,0)</f>
        <v>0</v>
      </c>
      <c r="BG176" s="166">
        <f>IF(N176="zákl. přenesená",J176,0)</f>
        <v>0</v>
      </c>
      <c r="BH176" s="166">
        <f>IF(N176="sníž. přenesená",J176,0)</f>
        <v>0</v>
      </c>
      <c r="BI176" s="166">
        <f>IF(N176="nulová",J176,0)</f>
        <v>0</v>
      </c>
      <c r="BJ176" s="17" t="s">
        <v>83</v>
      </c>
      <c r="BK176" s="166">
        <f>ROUND(I176*H176,2)</f>
        <v>0</v>
      </c>
      <c r="BL176" s="17" t="s">
        <v>140</v>
      </c>
      <c r="BM176" s="165" t="s">
        <v>308</v>
      </c>
    </row>
    <row r="177" spans="1:65" s="14" customFormat="1">
      <c r="B177" s="176"/>
      <c r="D177" s="168" t="s">
        <v>142</v>
      </c>
      <c r="E177" s="177" t="s">
        <v>1</v>
      </c>
      <c r="F177" s="178" t="s">
        <v>309</v>
      </c>
      <c r="H177" s="177" t="s">
        <v>1</v>
      </c>
      <c r="I177" s="179"/>
      <c r="L177" s="176"/>
      <c r="M177" s="180"/>
      <c r="N177" s="181"/>
      <c r="O177" s="181"/>
      <c r="P177" s="181"/>
      <c r="Q177" s="181"/>
      <c r="R177" s="181"/>
      <c r="S177" s="181"/>
      <c r="T177" s="182"/>
      <c r="AT177" s="177" t="s">
        <v>142</v>
      </c>
      <c r="AU177" s="177" t="s">
        <v>85</v>
      </c>
      <c r="AV177" s="14" t="s">
        <v>83</v>
      </c>
      <c r="AW177" s="14" t="s">
        <v>31</v>
      </c>
      <c r="AX177" s="14" t="s">
        <v>75</v>
      </c>
      <c r="AY177" s="177" t="s">
        <v>133</v>
      </c>
    </row>
    <row r="178" spans="1:65" s="13" customFormat="1">
      <c r="B178" s="167"/>
      <c r="D178" s="168" t="s">
        <v>142</v>
      </c>
      <c r="E178" s="169" t="s">
        <v>1</v>
      </c>
      <c r="F178" s="170" t="s">
        <v>83</v>
      </c>
      <c r="H178" s="171">
        <v>1</v>
      </c>
      <c r="I178" s="172"/>
      <c r="L178" s="167"/>
      <c r="M178" s="173"/>
      <c r="N178" s="174"/>
      <c r="O178" s="174"/>
      <c r="P178" s="174"/>
      <c r="Q178" s="174"/>
      <c r="R178" s="174"/>
      <c r="S178" s="174"/>
      <c r="T178" s="175"/>
      <c r="AT178" s="169" t="s">
        <v>142</v>
      </c>
      <c r="AU178" s="169" t="s">
        <v>85</v>
      </c>
      <c r="AV178" s="13" t="s">
        <v>85</v>
      </c>
      <c r="AW178" s="13" t="s">
        <v>31</v>
      </c>
      <c r="AX178" s="13" t="s">
        <v>83</v>
      </c>
      <c r="AY178" s="169" t="s">
        <v>133</v>
      </c>
    </row>
    <row r="179" spans="1:65" s="2" customFormat="1" ht="16.5" customHeight="1">
      <c r="A179" s="32"/>
      <c r="B179" s="120"/>
      <c r="C179" s="191" t="s">
        <v>229</v>
      </c>
      <c r="D179" s="191" t="s">
        <v>190</v>
      </c>
      <c r="E179" s="192" t="s">
        <v>191</v>
      </c>
      <c r="F179" s="193" t="s">
        <v>192</v>
      </c>
      <c r="G179" s="194" t="s">
        <v>186</v>
      </c>
      <c r="H179" s="195">
        <v>1</v>
      </c>
      <c r="I179" s="196"/>
      <c r="J179" s="197">
        <f>ROUND(I179*H179,2)</f>
        <v>0</v>
      </c>
      <c r="K179" s="193" t="s">
        <v>1</v>
      </c>
      <c r="L179" s="198"/>
      <c r="M179" s="199" t="s">
        <v>1</v>
      </c>
      <c r="N179" s="200" t="s">
        <v>40</v>
      </c>
      <c r="O179" s="58"/>
      <c r="P179" s="163">
        <f>O179*H179</f>
        <v>0</v>
      </c>
      <c r="Q179" s="163">
        <v>0.32</v>
      </c>
      <c r="R179" s="163">
        <f>Q179*H179</f>
        <v>0.32</v>
      </c>
      <c r="S179" s="163">
        <v>0</v>
      </c>
      <c r="T179" s="164">
        <f>S179*H179</f>
        <v>0</v>
      </c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165" t="s">
        <v>178</v>
      </c>
      <c r="AT179" s="165" t="s">
        <v>190</v>
      </c>
      <c r="AU179" s="165" t="s">
        <v>85</v>
      </c>
      <c r="AY179" s="17" t="s">
        <v>133</v>
      </c>
      <c r="BE179" s="166">
        <f>IF(N179="základní",J179,0)</f>
        <v>0</v>
      </c>
      <c r="BF179" s="166">
        <f>IF(N179="snížená",J179,0)</f>
        <v>0</v>
      </c>
      <c r="BG179" s="166">
        <f>IF(N179="zákl. přenesená",J179,0)</f>
        <v>0</v>
      </c>
      <c r="BH179" s="166">
        <f>IF(N179="sníž. přenesená",J179,0)</f>
        <v>0</v>
      </c>
      <c r="BI179" s="166">
        <f>IF(N179="nulová",J179,0)</f>
        <v>0</v>
      </c>
      <c r="BJ179" s="17" t="s">
        <v>83</v>
      </c>
      <c r="BK179" s="166">
        <f>ROUND(I179*H179,2)</f>
        <v>0</v>
      </c>
      <c r="BL179" s="17" t="s">
        <v>140</v>
      </c>
      <c r="BM179" s="165" t="s">
        <v>310</v>
      </c>
    </row>
    <row r="180" spans="1:65" s="14" customFormat="1">
      <c r="B180" s="176"/>
      <c r="D180" s="168" t="s">
        <v>142</v>
      </c>
      <c r="E180" s="177" t="s">
        <v>1</v>
      </c>
      <c r="F180" s="178" t="s">
        <v>311</v>
      </c>
      <c r="H180" s="177" t="s">
        <v>1</v>
      </c>
      <c r="I180" s="179"/>
      <c r="L180" s="176"/>
      <c r="M180" s="180"/>
      <c r="N180" s="181"/>
      <c r="O180" s="181"/>
      <c r="P180" s="181"/>
      <c r="Q180" s="181"/>
      <c r="R180" s="181"/>
      <c r="S180" s="181"/>
      <c r="T180" s="182"/>
      <c r="AT180" s="177" t="s">
        <v>142</v>
      </c>
      <c r="AU180" s="177" t="s">
        <v>85</v>
      </c>
      <c r="AV180" s="14" t="s">
        <v>83</v>
      </c>
      <c r="AW180" s="14" t="s">
        <v>31</v>
      </c>
      <c r="AX180" s="14" t="s">
        <v>75</v>
      </c>
      <c r="AY180" s="177" t="s">
        <v>133</v>
      </c>
    </row>
    <row r="181" spans="1:65" s="14" customFormat="1">
      <c r="B181" s="176"/>
      <c r="D181" s="168" t="s">
        <v>142</v>
      </c>
      <c r="E181" s="177" t="s">
        <v>1</v>
      </c>
      <c r="F181" s="178" t="s">
        <v>312</v>
      </c>
      <c r="H181" s="177" t="s">
        <v>1</v>
      </c>
      <c r="I181" s="179"/>
      <c r="L181" s="176"/>
      <c r="M181" s="180"/>
      <c r="N181" s="181"/>
      <c r="O181" s="181"/>
      <c r="P181" s="181"/>
      <c r="Q181" s="181"/>
      <c r="R181" s="181"/>
      <c r="S181" s="181"/>
      <c r="T181" s="182"/>
      <c r="AT181" s="177" t="s">
        <v>142</v>
      </c>
      <c r="AU181" s="177" t="s">
        <v>85</v>
      </c>
      <c r="AV181" s="14" t="s">
        <v>83</v>
      </c>
      <c r="AW181" s="14" t="s">
        <v>31</v>
      </c>
      <c r="AX181" s="14" t="s">
        <v>75</v>
      </c>
      <c r="AY181" s="177" t="s">
        <v>133</v>
      </c>
    </row>
    <row r="182" spans="1:65" s="14" customFormat="1">
      <c r="B182" s="176"/>
      <c r="D182" s="168" t="s">
        <v>142</v>
      </c>
      <c r="E182" s="177" t="s">
        <v>1</v>
      </c>
      <c r="F182" s="178" t="s">
        <v>313</v>
      </c>
      <c r="H182" s="177" t="s">
        <v>1</v>
      </c>
      <c r="I182" s="179"/>
      <c r="L182" s="176"/>
      <c r="M182" s="180"/>
      <c r="N182" s="181"/>
      <c r="O182" s="181"/>
      <c r="P182" s="181"/>
      <c r="Q182" s="181"/>
      <c r="R182" s="181"/>
      <c r="S182" s="181"/>
      <c r="T182" s="182"/>
      <c r="AT182" s="177" t="s">
        <v>142</v>
      </c>
      <c r="AU182" s="177" t="s">
        <v>85</v>
      </c>
      <c r="AV182" s="14" t="s">
        <v>83</v>
      </c>
      <c r="AW182" s="14" t="s">
        <v>31</v>
      </c>
      <c r="AX182" s="14" t="s">
        <v>75</v>
      </c>
      <c r="AY182" s="177" t="s">
        <v>133</v>
      </c>
    </row>
    <row r="183" spans="1:65" s="14" customFormat="1">
      <c r="B183" s="176"/>
      <c r="D183" s="168" t="s">
        <v>142</v>
      </c>
      <c r="E183" s="177" t="s">
        <v>1</v>
      </c>
      <c r="F183" s="178" t="s">
        <v>314</v>
      </c>
      <c r="H183" s="177" t="s">
        <v>1</v>
      </c>
      <c r="I183" s="179"/>
      <c r="L183" s="176"/>
      <c r="M183" s="180"/>
      <c r="N183" s="181"/>
      <c r="O183" s="181"/>
      <c r="P183" s="181"/>
      <c r="Q183" s="181"/>
      <c r="R183" s="181"/>
      <c r="S183" s="181"/>
      <c r="T183" s="182"/>
      <c r="AT183" s="177" t="s">
        <v>142</v>
      </c>
      <c r="AU183" s="177" t="s">
        <v>85</v>
      </c>
      <c r="AV183" s="14" t="s">
        <v>83</v>
      </c>
      <c r="AW183" s="14" t="s">
        <v>31</v>
      </c>
      <c r="AX183" s="14" t="s">
        <v>75</v>
      </c>
      <c r="AY183" s="177" t="s">
        <v>133</v>
      </c>
    </row>
    <row r="184" spans="1:65" s="14" customFormat="1">
      <c r="B184" s="176"/>
      <c r="D184" s="168" t="s">
        <v>142</v>
      </c>
      <c r="E184" s="177" t="s">
        <v>1</v>
      </c>
      <c r="F184" s="178" t="s">
        <v>315</v>
      </c>
      <c r="H184" s="177" t="s">
        <v>1</v>
      </c>
      <c r="I184" s="179"/>
      <c r="L184" s="176"/>
      <c r="M184" s="180"/>
      <c r="N184" s="181"/>
      <c r="O184" s="181"/>
      <c r="P184" s="181"/>
      <c r="Q184" s="181"/>
      <c r="R184" s="181"/>
      <c r="S184" s="181"/>
      <c r="T184" s="182"/>
      <c r="AT184" s="177" t="s">
        <v>142</v>
      </c>
      <c r="AU184" s="177" t="s">
        <v>85</v>
      </c>
      <c r="AV184" s="14" t="s">
        <v>83</v>
      </c>
      <c r="AW184" s="14" t="s">
        <v>31</v>
      </c>
      <c r="AX184" s="14" t="s">
        <v>75</v>
      </c>
      <c r="AY184" s="177" t="s">
        <v>133</v>
      </c>
    </row>
    <row r="185" spans="1:65" s="14" customFormat="1">
      <c r="B185" s="176"/>
      <c r="D185" s="168" t="s">
        <v>142</v>
      </c>
      <c r="E185" s="177" t="s">
        <v>1</v>
      </c>
      <c r="F185" s="178" t="s">
        <v>316</v>
      </c>
      <c r="H185" s="177" t="s">
        <v>1</v>
      </c>
      <c r="I185" s="179"/>
      <c r="L185" s="176"/>
      <c r="M185" s="180"/>
      <c r="N185" s="181"/>
      <c r="O185" s="181"/>
      <c r="P185" s="181"/>
      <c r="Q185" s="181"/>
      <c r="R185" s="181"/>
      <c r="S185" s="181"/>
      <c r="T185" s="182"/>
      <c r="AT185" s="177" t="s">
        <v>142</v>
      </c>
      <c r="AU185" s="177" t="s">
        <v>85</v>
      </c>
      <c r="AV185" s="14" t="s">
        <v>83</v>
      </c>
      <c r="AW185" s="14" t="s">
        <v>31</v>
      </c>
      <c r="AX185" s="14" t="s">
        <v>75</v>
      </c>
      <c r="AY185" s="177" t="s">
        <v>133</v>
      </c>
    </row>
    <row r="186" spans="1:65" s="14" customFormat="1" ht="22.5">
      <c r="B186" s="176"/>
      <c r="D186" s="168" t="s">
        <v>142</v>
      </c>
      <c r="E186" s="177" t="s">
        <v>1</v>
      </c>
      <c r="F186" s="178" t="s">
        <v>203</v>
      </c>
      <c r="H186" s="177" t="s">
        <v>1</v>
      </c>
      <c r="I186" s="179"/>
      <c r="L186" s="176"/>
      <c r="M186" s="180"/>
      <c r="N186" s="181"/>
      <c r="O186" s="181"/>
      <c r="P186" s="181"/>
      <c r="Q186" s="181"/>
      <c r="R186" s="181"/>
      <c r="S186" s="181"/>
      <c r="T186" s="182"/>
      <c r="AT186" s="177" t="s">
        <v>142</v>
      </c>
      <c r="AU186" s="177" t="s">
        <v>85</v>
      </c>
      <c r="AV186" s="14" t="s">
        <v>83</v>
      </c>
      <c r="AW186" s="14" t="s">
        <v>31</v>
      </c>
      <c r="AX186" s="14" t="s">
        <v>75</v>
      </c>
      <c r="AY186" s="177" t="s">
        <v>133</v>
      </c>
    </row>
    <row r="187" spans="1:65" s="14" customFormat="1">
      <c r="B187" s="176"/>
      <c r="D187" s="168" t="s">
        <v>142</v>
      </c>
      <c r="E187" s="177" t="s">
        <v>1</v>
      </c>
      <c r="F187" s="178" t="s">
        <v>317</v>
      </c>
      <c r="H187" s="177" t="s">
        <v>1</v>
      </c>
      <c r="I187" s="179"/>
      <c r="L187" s="176"/>
      <c r="M187" s="180"/>
      <c r="N187" s="181"/>
      <c r="O187" s="181"/>
      <c r="P187" s="181"/>
      <c r="Q187" s="181"/>
      <c r="R187" s="181"/>
      <c r="S187" s="181"/>
      <c r="T187" s="182"/>
      <c r="AT187" s="177" t="s">
        <v>142</v>
      </c>
      <c r="AU187" s="177" t="s">
        <v>85</v>
      </c>
      <c r="AV187" s="14" t="s">
        <v>83</v>
      </c>
      <c r="AW187" s="14" t="s">
        <v>31</v>
      </c>
      <c r="AX187" s="14" t="s">
        <v>75</v>
      </c>
      <c r="AY187" s="177" t="s">
        <v>133</v>
      </c>
    </row>
    <row r="188" spans="1:65" s="13" customFormat="1">
      <c r="B188" s="167"/>
      <c r="D188" s="168" t="s">
        <v>142</v>
      </c>
      <c r="E188" s="169" t="s">
        <v>1</v>
      </c>
      <c r="F188" s="170" t="s">
        <v>83</v>
      </c>
      <c r="H188" s="171">
        <v>1</v>
      </c>
      <c r="I188" s="172"/>
      <c r="L188" s="167"/>
      <c r="M188" s="173"/>
      <c r="N188" s="174"/>
      <c r="O188" s="174"/>
      <c r="P188" s="174"/>
      <c r="Q188" s="174"/>
      <c r="R188" s="174"/>
      <c r="S188" s="174"/>
      <c r="T188" s="175"/>
      <c r="AT188" s="169" t="s">
        <v>142</v>
      </c>
      <c r="AU188" s="169" t="s">
        <v>85</v>
      </c>
      <c r="AV188" s="13" t="s">
        <v>85</v>
      </c>
      <c r="AW188" s="13" t="s">
        <v>31</v>
      </c>
      <c r="AX188" s="13" t="s">
        <v>83</v>
      </c>
      <c r="AY188" s="169" t="s">
        <v>133</v>
      </c>
    </row>
    <row r="189" spans="1:65" s="2" customFormat="1" ht="24">
      <c r="A189" s="32"/>
      <c r="B189" s="120"/>
      <c r="C189" s="154" t="s">
        <v>8</v>
      </c>
      <c r="D189" s="154" t="s">
        <v>135</v>
      </c>
      <c r="E189" s="155" t="s">
        <v>318</v>
      </c>
      <c r="F189" s="156" t="s">
        <v>319</v>
      </c>
      <c r="G189" s="157" t="s">
        <v>186</v>
      </c>
      <c r="H189" s="158">
        <v>1</v>
      </c>
      <c r="I189" s="159"/>
      <c r="J189" s="160">
        <f>ROUND(I189*H189,2)</f>
        <v>0</v>
      </c>
      <c r="K189" s="156" t="s">
        <v>139</v>
      </c>
      <c r="L189" s="33"/>
      <c r="M189" s="161" t="s">
        <v>1</v>
      </c>
      <c r="N189" s="162" t="s">
        <v>40</v>
      </c>
      <c r="O189" s="58"/>
      <c r="P189" s="163">
        <f>O189*H189</f>
        <v>0</v>
      </c>
      <c r="Q189" s="163">
        <v>0</v>
      </c>
      <c r="R189" s="163">
        <f>Q189*H189</f>
        <v>0</v>
      </c>
      <c r="S189" s="163">
        <v>0</v>
      </c>
      <c r="T189" s="164">
        <f>S189*H189</f>
        <v>0</v>
      </c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165" t="s">
        <v>140</v>
      </c>
      <c r="AT189" s="165" t="s">
        <v>135</v>
      </c>
      <c r="AU189" s="165" t="s">
        <v>85</v>
      </c>
      <c r="AY189" s="17" t="s">
        <v>133</v>
      </c>
      <c r="BE189" s="166">
        <f>IF(N189="základní",J189,0)</f>
        <v>0</v>
      </c>
      <c r="BF189" s="166">
        <f>IF(N189="snížená",J189,0)</f>
        <v>0</v>
      </c>
      <c r="BG189" s="166">
        <f>IF(N189="zákl. přenesená",J189,0)</f>
        <v>0</v>
      </c>
      <c r="BH189" s="166">
        <f>IF(N189="sníž. přenesená",J189,0)</f>
        <v>0</v>
      </c>
      <c r="BI189" s="166">
        <f>IF(N189="nulová",J189,0)</f>
        <v>0</v>
      </c>
      <c r="BJ189" s="17" t="s">
        <v>83</v>
      </c>
      <c r="BK189" s="166">
        <f>ROUND(I189*H189,2)</f>
        <v>0</v>
      </c>
      <c r="BL189" s="17" t="s">
        <v>140</v>
      </c>
      <c r="BM189" s="165" t="s">
        <v>320</v>
      </c>
    </row>
    <row r="190" spans="1:65" s="14" customFormat="1">
      <c r="B190" s="176"/>
      <c r="D190" s="168" t="s">
        <v>142</v>
      </c>
      <c r="E190" s="177" t="s">
        <v>1</v>
      </c>
      <c r="F190" s="178" t="s">
        <v>321</v>
      </c>
      <c r="H190" s="177" t="s">
        <v>1</v>
      </c>
      <c r="I190" s="179"/>
      <c r="L190" s="176"/>
      <c r="M190" s="180"/>
      <c r="N190" s="181"/>
      <c r="O190" s="181"/>
      <c r="P190" s="181"/>
      <c r="Q190" s="181"/>
      <c r="R190" s="181"/>
      <c r="S190" s="181"/>
      <c r="T190" s="182"/>
      <c r="AT190" s="177" t="s">
        <v>142</v>
      </c>
      <c r="AU190" s="177" t="s">
        <v>85</v>
      </c>
      <c r="AV190" s="14" t="s">
        <v>83</v>
      </c>
      <c r="AW190" s="14" t="s">
        <v>31</v>
      </c>
      <c r="AX190" s="14" t="s">
        <v>75</v>
      </c>
      <c r="AY190" s="177" t="s">
        <v>133</v>
      </c>
    </row>
    <row r="191" spans="1:65" s="13" customFormat="1">
      <c r="B191" s="167"/>
      <c r="D191" s="168" t="s">
        <v>142</v>
      </c>
      <c r="E191" s="169" t="s">
        <v>1</v>
      </c>
      <c r="F191" s="170" t="s">
        <v>83</v>
      </c>
      <c r="H191" s="171">
        <v>1</v>
      </c>
      <c r="I191" s="172"/>
      <c r="L191" s="167"/>
      <c r="M191" s="173"/>
      <c r="N191" s="174"/>
      <c r="O191" s="174"/>
      <c r="P191" s="174"/>
      <c r="Q191" s="174"/>
      <c r="R191" s="174"/>
      <c r="S191" s="174"/>
      <c r="T191" s="175"/>
      <c r="AT191" s="169" t="s">
        <v>142</v>
      </c>
      <c r="AU191" s="169" t="s">
        <v>85</v>
      </c>
      <c r="AV191" s="13" t="s">
        <v>85</v>
      </c>
      <c r="AW191" s="13" t="s">
        <v>31</v>
      </c>
      <c r="AX191" s="13" t="s">
        <v>83</v>
      </c>
      <c r="AY191" s="169" t="s">
        <v>133</v>
      </c>
    </row>
    <row r="192" spans="1:65" s="2" customFormat="1" ht="16.5" customHeight="1">
      <c r="A192" s="32"/>
      <c r="B192" s="120"/>
      <c r="C192" s="191" t="s">
        <v>241</v>
      </c>
      <c r="D192" s="191" t="s">
        <v>190</v>
      </c>
      <c r="E192" s="192" t="s">
        <v>322</v>
      </c>
      <c r="F192" s="193" t="s">
        <v>323</v>
      </c>
      <c r="G192" s="194" t="s">
        <v>186</v>
      </c>
      <c r="H192" s="195">
        <v>1</v>
      </c>
      <c r="I192" s="196"/>
      <c r="J192" s="197">
        <f>ROUND(I192*H192,2)</f>
        <v>0</v>
      </c>
      <c r="K192" s="193" t="s">
        <v>1</v>
      </c>
      <c r="L192" s="198"/>
      <c r="M192" s="199" t="s">
        <v>1</v>
      </c>
      <c r="N192" s="200" t="s">
        <v>40</v>
      </c>
      <c r="O192" s="58"/>
      <c r="P192" s="163">
        <f>O192*H192</f>
        <v>0</v>
      </c>
      <c r="Q192" s="163">
        <v>0.13</v>
      </c>
      <c r="R192" s="163">
        <f>Q192*H192</f>
        <v>0.13</v>
      </c>
      <c r="S192" s="163">
        <v>0</v>
      </c>
      <c r="T192" s="164">
        <f>S192*H192</f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165" t="s">
        <v>178</v>
      </c>
      <c r="AT192" s="165" t="s">
        <v>190</v>
      </c>
      <c r="AU192" s="165" t="s">
        <v>85</v>
      </c>
      <c r="AY192" s="17" t="s">
        <v>133</v>
      </c>
      <c r="BE192" s="166">
        <f>IF(N192="základní",J192,0)</f>
        <v>0</v>
      </c>
      <c r="BF192" s="166">
        <f>IF(N192="snížená",J192,0)</f>
        <v>0</v>
      </c>
      <c r="BG192" s="166">
        <f>IF(N192="zákl. přenesená",J192,0)</f>
        <v>0</v>
      </c>
      <c r="BH192" s="166">
        <f>IF(N192="sníž. přenesená",J192,0)</f>
        <v>0</v>
      </c>
      <c r="BI192" s="166">
        <f>IF(N192="nulová",J192,0)</f>
        <v>0</v>
      </c>
      <c r="BJ192" s="17" t="s">
        <v>83</v>
      </c>
      <c r="BK192" s="166">
        <f>ROUND(I192*H192,2)</f>
        <v>0</v>
      </c>
      <c r="BL192" s="17" t="s">
        <v>140</v>
      </c>
      <c r="BM192" s="165" t="s">
        <v>324</v>
      </c>
    </row>
    <row r="193" spans="1:65" s="14" customFormat="1">
      <c r="B193" s="176"/>
      <c r="D193" s="168" t="s">
        <v>142</v>
      </c>
      <c r="E193" s="177" t="s">
        <v>1</v>
      </c>
      <c r="F193" s="178" t="s">
        <v>312</v>
      </c>
      <c r="H193" s="177" t="s">
        <v>1</v>
      </c>
      <c r="I193" s="179"/>
      <c r="L193" s="176"/>
      <c r="M193" s="180"/>
      <c r="N193" s="181"/>
      <c r="O193" s="181"/>
      <c r="P193" s="181"/>
      <c r="Q193" s="181"/>
      <c r="R193" s="181"/>
      <c r="S193" s="181"/>
      <c r="T193" s="182"/>
      <c r="AT193" s="177" t="s">
        <v>142</v>
      </c>
      <c r="AU193" s="177" t="s">
        <v>85</v>
      </c>
      <c r="AV193" s="14" t="s">
        <v>83</v>
      </c>
      <c r="AW193" s="14" t="s">
        <v>31</v>
      </c>
      <c r="AX193" s="14" t="s">
        <v>75</v>
      </c>
      <c r="AY193" s="177" t="s">
        <v>133</v>
      </c>
    </row>
    <row r="194" spans="1:65" s="14" customFormat="1">
      <c r="B194" s="176"/>
      <c r="D194" s="168" t="s">
        <v>142</v>
      </c>
      <c r="E194" s="177" t="s">
        <v>1</v>
      </c>
      <c r="F194" s="178" t="s">
        <v>325</v>
      </c>
      <c r="H194" s="177" t="s">
        <v>1</v>
      </c>
      <c r="I194" s="179"/>
      <c r="L194" s="176"/>
      <c r="M194" s="180"/>
      <c r="N194" s="181"/>
      <c r="O194" s="181"/>
      <c r="P194" s="181"/>
      <c r="Q194" s="181"/>
      <c r="R194" s="181"/>
      <c r="S194" s="181"/>
      <c r="T194" s="182"/>
      <c r="AT194" s="177" t="s">
        <v>142</v>
      </c>
      <c r="AU194" s="177" t="s">
        <v>85</v>
      </c>
      <c r="AV194" s="14" t="s">
        <v>83</v>
      </c>
      <c r="AW194" s="14" t="s">
        <v>31</v>
      </c>
      <c r="AX194" s="14" t="s">
        <v>75</v>
      </c>
      <c r="AY194" s="177" t="s">
        <v>133</v>
      </c>
    </row>
    <row r="195" spans="1:65" s="14" customFormat="1">
      <c r="B195" s="176"/>
      <c r="D195" s="168" t="s">
        <v>142</v>
      </c>
      <c r="E195" s="177" t="s">
        <v>1</v>
      </c>
      <c r="F195" s="178" t="s">
        <v>314</v>
      </c>
      <c r="H195" s="177" t="s">
        <v>1</v>
      </c>
      <c r="I195" s="179"/>
      <c r="L195" s="176"/>
      <c r="M195" s="180"/>
      <c r="N195" s="181"/>
      <c r="O195" s="181"/>
      <c r="P195" s="181"/>
      <c r="Q195" s="181"/>
      <c r="R195" s="181"/>
      <c r="S195" s="181"/>
      <c r="T195" s="182"/>
      <c r="AT195" s="177" t="s">
        <v>142</v>
      </c>
      <c r="AU195" s="177" t="s">
        <v>85</v>
      </c>
      <c r="AV195" s="14" t="s">
        <v>83</v>
      </c>
      <c r="AW195" s="14" t="s">
        <v>31</v>
      </c>
      <c r="AX195" s="14" t="s">
        <v>75</v>
      </c>
      <c r="AY195" s="177" t="s">
        <v>133</v>
      </c>
    </row>
    <row r="196" spans="1:65" s="14" customFormat="1">
      <c r="B196" s="176"/>
      <c r="D196" s="168" t="s">
        <v>142</v>
      </c>
      <c r="E196" s="177" t="s">
        <v>1</v>
      </c>
      <c r="F196" s="178" t="s">
        <v>326</v>
      </c>
      <c r="H196" s="177" t="s">
        <v>1</v>
      </c>
      <c r="I196" s="179"/>
      <c r="L196" s="176"/>
      <c r="M196" s="180"/>
      <c r="N196" s="181"/>
      <c r="O196" s="181"/>
      <c r="P196" s="181"/>
      <c r="Q196" s="181"/>
      <c r="R196" s="181"/>
      <c r="S196" s="181"/>
      <c r="T196" s="182"/>
      <c r="AT196" s="177" t="s">
        <v>142</v>
      </c>
      <c r="AU196" s="177" t="s">
        <v>85</v>
      </c>
      <c r="AV196" s="14" t="s">
        <v>83</v>
      </c>
      <c r="AW196" s="14" t="s">
        <v>31</v>
      </c>
      <c r="AX196" s="14" t="s">
        <v>75</v>
      </c>
      <c r="AY196" s="177" t="s">
        <v>133</v>
      </c>
    </row>
    <row r="197" spans="1:65" s="14" customFormat="1" ht="22.5">
      <c r="B197" s="176"/>
      <c r="D197" s="168" t="s">
        <v>142</v>
      </c>
      <c r="E197" s="177" t="s">
        <v>1</v>
      </c>
      <c r="F197" s="178" t="s">
        <v>203</v>
      </c>
      <c r="H197" s="177" t="s">
        <v>1</v>
      </c>
      <c r="I197" s="179"/>
      <c r="L197" s="176"/>
      <c r="M197" s="180"/>
      <c r="N197" s="181"/>
      <c r="O197" s="181"/>
      <c r="P197" s="181"/>
      <c r="Q197" s="181"/>
      <c r="R197" s="181"/>
      <c r="S197" s="181"/>
      <c r="T197" s="182"/>
      <c r="AT197" s="177" t="s">
        <v>142</v>
      </c>
      <c r="AU197" s="177" t="s">
        <v>85</v>
      </c>
      <c r="AV197" s="14" t="s">
        <v>83</v>
      </c>
      <c r="AW197" s="14" t="s">
        <v>31</v>
      </c>
      <c r="AX197" s="14" t="s">
        <v>75</v>
      </c>
      <c r="AY197" s="177" t="s">
        <v>133</v>
      </c>
    </row>
    <row r="198" spans="1:65" s="14" customFormat="1">
      <c r="B198" s="176"/>
      <c r="D198" s="168" t="s">
        <v>142</v>
      </c>
      <c r="E198" s="177" t="s">
        <v>1</v>
      </c>
      <c r="F198" s="178" t="s">
        <v>327</v>
      </c>
      <c r="H198" s="177" t="s">
        <v>1</v>
      </c>
      <c r="I198" s="179"/>
      <c r="L198" s="176"/>
      <c r="M198" s="180"/>
      <c r="N198" s="181"/>
      <c r="O198" s="181"/>
      <c r="P198" s="181"/>
      <c r="Q198" s="181"/>
      <c r="R198" s="181"/>
      <c r="S198" s="181"/>
      <c r="T198" s="182"/>
      <c r="AT198" s="177" t="s">
        <v>142</v>
      </c>
      <c r="AU198" s="177" t="s">
        <v>85</v>
      </c>
      <c r="AV198" s="14" t="s">
        <v>83</v>
      </c>
      <c r="AW198" s="14" t="s">
        <v>31</v>
      </c>
      <c r="AX198" s="14" t="s">
        <v>75</v>
      </c>
      <c r="AY198" s="177" t="s">
        <v>133</v>
      </c>
    </row>
    <row r="199" spans="1:65" s="13" customFormat="1">
      <c r="B199" s="167"/>
      <c r="D199" s="168" t="s">
        <v>142</v>
      </c>
      <c r="E199" s="169" t="s">
        <v>1</v>
      </c>
      <c r="F199" s="170" t="s">
        <v>83</v>
      </c>
      <c r="H199" s="171">
        <v>1</v>
      </c>
      <c r="I199" s="172"/>
      <c r="L199" s="167"/>
      <c r="M199" s="173"/>
      <c r="N199" s="174"/>
      <c r="O199" s="174"/>
      <c r="P199" s="174"/>
      <c r="Q199" s="174"/>
      <c r="R199" s="174"/>
      <c r="S199" s="174"/>
      <c r="T199" s="175"/>
      <c r="AT199" s="169" t="s">
        <v>142</v>
      </c>
      <c r="AU199" s="169" t="s">
        <v>85</v>
      </c>
      <c r="AV199" s="13" t="s">
        <v>85</v>
      </c>
      <c r="AW199" s="13" t="s">
        <v>31</v>
      </c>
      <c r="AX199" s="13" t="s">
        <v>83</v>
      </c>
      <c r="AY199" s="169" t="s">
        <v>133</v>
      </c>
    </row>
    <row r="200" spans="1:65" s="2" customFormat="1" ht="24">
      <c r="A200" s="32"/>
      <c r="B200" s="120"/>
      <c r="C200" s="154" t="s">
        <v>246</v>
      </c>
      <c r="D200" s="154" t="s">
        <v>135</v>
      </c>
      <c r="E200" s="155" t="s">
        <v>328</v>
      </c>
      <c r="F200" s="156" t="s">
        <v>329</v>
      </c>
      <c r="G200" s="157" t="s">
        <v>138</v>
      </c>
      <c r="H200" s="158">
        <v>126</v>
      </c>
      <c r="I200" s="159"/>
      <c r="J200" s="160">
        <f>ROUND(I200*H200,2)</f>
        <v>0</v>
      </c>
      <c r="K200" s="156" t="s">
        <v>139</v>
      </c>
      <c r="L200" s="33"/>
      <c r="M200" s="161" t="s">
        <v>1</v>
      </c>
      <c r="N200" s="162" t="s">
        <v>40</v>
      </c>
      <c r="O200" s="58"/>
      <c r="P200" s="163">
        <f>O200*H200</f>
        <v>0</v>
      </c>
      <c r="Q200" s="163">
        <v>0</v>
      </c>
      <c r="R200" s="163">
        <f>Q200*H200</f>
        <v>0</v>
      </c>
      <c r="S200" s="163">
        <v>0</v>
      </c>
      <c r="T200" s="164">
        <f>S200*H200</f>
        <v>0</v>
      </c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165" t="s">
        <v>140</v>
      </c>
      <c r="AT200" s="165" t="s">
        <v>135</v>
      </c>
      <c r="AU200" s="165" t="s">
        <v>85</v>
      </c>
      <c r="AY200" s="17" t="s">
        <v>133</v>
      </c>
      <c r="BE200" s="166">
        <f>IF(N200="základní",J200,0)</f>
        <v>0</v>
      </c>
      <c r="BF200" s="166">
        <f>IF(N200="snížená",J200,0)</f>
        <v>0</v>
      </c>
      <c r="BG200" s="166">
        <f>IF(N200="zákl. přenesená",J200,0)</f>
        <v>0</v>
      </c>
      <c r="BH200" s="166">
        <f>IF(N200="sníž. přenesená",J200,0)</f>
        <v>0</v>
      </c>
      <c r="BI200" s="166">
        <f>IF(N200="nulová",J200,0)</f>
        <v>0</v>
      </c>
      <c r="BJ200" s="17" t="s">
        <v>83</v>
      </c>
      <c r="BK200" s="166">
        <f>ROUND(I200*H200,2)</f>
        <v>0</v>
      </c>
      <c r="BL200" s="17" t="s">
        <v>140</v>
      </c>
      <c r="BM200" s="165" t="s">
        <v>330</v>
      </c>
    </row>
    <row r="201" spans="1:65" s="13" customFormat="1">
      <c r="B201" s="167"/>
      <c r="D201" s="168" t="s">
        <v>142</v>
      </c>
      <c r="E201" s="169" t="s">
        <v>1</v>
      </c>
      <c r="F201" s="170" t="s">
        <v>331</v>
      </c>
      <c r="H201" s="171">
        <v>126</v>
      </c>
      <c r="I201" s="172"/>
      <c r="L201" s="167"/>
      <c r="M201" s="173"/>
      <c r="N201" s="174"/>
      <c r="O201" s="174"/>
      <c r="P201" s="174"/>
      <c r="Q201" s="174"/>
      <c r="R201" s="174"/>
      <c r="S201" s="174"/>
      <c r="T201" s="175"/>
      <c r="AT201" s="169" t="s">
        <v>142</v>
      </c>
      <c r="AU201" s="169" t="s">
        <v>85</v>
      </c>
      <c r="AV201" s="13" t="s">
        <v>85</v>
      </c>
      <c r="AW201" s="13" t="s">
        <v>31</v>
      </c>
      <c r="AX201" s="13" t="s">
        <v>83</v>
      </c>
      <c r="AY201" s="169" t="s">
        <v>133</v>
      </c>
    </row>
    <row r="202" spans="1:65" s="2" customFormat="1" ht="16.5" customHeight="1">
      <c r="A202" s="32"/>
      <c r="B202" s="120"/>
      <c r="C202" s="191" t="s">
        <v>250</v>
      </c>
      <c r="D202" s="191" t="s">
        <v>190</v>
      </c>
      <c r="E202" s="192" t="s">
        <v>332</v>
      </c>
      <c r="F202" s="193" t="s">
        <v>333</v>
      </c>
      <c r="G202" s="194" t="s">
        <v>138</v>
      </c>
      <c r="H202" s="195">
        <v>126</v>
      </c>
      <c r="I202" s="196"/>
      <c r="J202" s="197">
        <f>ROUND(I202*H202,2)</f>
        <v>0</v>
      </c>
      <c r="K202" s="193" t="s">
        <v>139</v>
      </c>
      <c r="L202" s="198"/>
      <c r="M202" s="199" t="s">
        <v>1</v>
      </c>
      <c r="N202" s="200" t="s">
        <v>40</v>
      </c>
      <c r="O202" s="58"/>
      <c r="P202" s="163">
        <f>O202*H202</f>
        <v>0</v>
      </c>
      <c r="Q202" s="163">
        <v>5.0000000000000002E-5</v>
      </c>
      <c r="R202" s="163">
        <f>Q202*H202</f>
        <v>6.3E-3</v>
      </c>
      <c r="S202" s="163">
        <v>0</v>
      </c>
      <c r="T202" s="164">
        <f>S202*H202</f>
        <v>0</v>
      </c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165" t="s">
        <v>178</v>
      </c>
      <c r="AT202" s="165" t="s">
        <v>190</v>
      </c>
      <c r="AU202" s="165" t="s">
        <v>85</v>
      </c>
      <c r="AY202" s="17" t="s">
        <v>133</v>
      </c>
      <c r="BE202" s="166">
        <f>IF(N202="základní",J202,0)</f>
        <v>0</v>
      </c>
      <c r="BF202" s="166">
        <f>IF(N202="snížená",J202,0)</f>
        <v>0</v>
      </c>
      <c r="BG202" s="166">
        <f>IF(N202="zákl. přenesená",J202,0)</f>
        <v>0</v>
      </c>
      <c r="BH202" s="166">
        <f>IF(N202="sníž. přenesená",J202,0)</f>
        <v>0</v>
      </c>
      <c r="BI202" s="166">
        <f>IF(N202="nulová",J202,0)</f>
        <v>0</v>
      </c>
      <c r="BJ202" s="17" t="s">
        <v>83</v>
      </c>
      <c r="BK202" s="166">
        <f>ROUND(I202*H202,2)</f>
        <v>0</v>
      </c>
      <c r="BL202" s="17" t="s">
        <v>140</v>
      </c>
      <c r="BM202" s="165" t="s">
        <v>334</v>
      </c>
    </row>
    <row r="203" spans="1:65" s="12" customFormat="1" ht="22.9" customHeight="1">
      <c r="B203" s="141"/>
      <c r="D203" s="142" t="s">
        <v>74</v>
      </c>
      <c r="E203" s="152" t="s">
        <v>183</v>
      </c>
      <c r="F203" s="152" t="s">
        <v>215</v>
      </c>
      <c r="I203" s="144"/>
      <c r="J203" s="153">
        <f>BK203</f>
        <v>0</v>
      </c>
      <c r="L203" s="141"/>
      <c r="M203" s="146"/>
      <c r="N203" s="147"/>
      <c r="O203" s="147"/>
      <c r="P203" s="148">
        <f>P204+P209</f>
        <v>0</v>
      </c>
      <c r="Q203" s="147"/>
      <c r="R203" s="148">
        <f>R204+R209</f>
        <v>0.69863259999999994</v>
      </c>
      <c r="S203" s="147"/>
      <c r="T203" s="149">
        <f>T204+T209</f>
        <v>0.69179999999999997</v>
      </c>
      <c r="AR203" s="142" t="s">
        <v>83</v>
      </c>
      <c r="AT203" s="150" t="s">
        <v>74</v>
      </c>
      <c r="AU203" s="150" t="s">
        <v>83</v>
      </c>
      <c r="AY203" s="142" t="s">
        <v>133</v>
      </c>
      <c r="BK203" s="151">
        <f>BK204+BK209</f>
        <v>0</v>
      </c>
    </row>
    <row r="204" spans="1:65" s="12" customFormat="1" ht="20.85" customHeight="1">
      <c r="B204" s="141"/>
      <c r="D204" s="142" t="s">
        <v>74</v>
      </c>
      <c r="E204" s="152" t="s">
        <v>223</v>
      </c>
      <c r="F204" s="152" t="s">
        <v>224</v>
      </c>
      <c r="I204" s="144"/>
      <c r="J204" s="153">
        <f>BK204</f>
        <v>0</v>
      </c>
      <c r="L204" s="141"/>
      <c r="M204" s="146"/>
      <c r="N204" s="147"/>
      <c r="O204" s="147"/>
      <c r="P204" s="148">
        <f>SUM(P205:P208)</f>
        <v>0</v>
      </c>
      <c r="Q204" s="147"/>
      <c r="R204" s="148">
        <f>SUM(R205:R208)</f>
        <v>0</v>
      </c>
      <c r="S204" s="147"/>
      <c r="T204" s="149">
        <f>SUM(T205:T208)</f>
        <v>0.69179999999999997</v>
      </c>
      <c r="AR204" s="142" t="s">
        <v>83</v>
      </c>
      <c r="AT204" s="150" t="s">
        <v>74</v>
      </c>
      <c r="AU204" s="150" t="s">
        <v>85</v>
      </c>
      <c r="AY204" s="142" t="s">
        <v>133</v>
      </c>
      <c r="BK204" s="151">
        <f>SUM(BK205:BK208)</f>
        <v>0</v>
      </c>
    </row>
    <row r="205" spans="1:65" s="2" customFormat="1" ht="24">
      <c r="A205" s="32"/>
      <c r="B205" s="120"/>
      <c r="C205" s="154" t="s">
        <v>255</v>
      </c>
      <c r="D205" s="154" t="s">
        <v>135</v>
      </c>
      <c r="E205" s="155" t="s">
        <v>335</v>
      </c>
      <c r="F205" s="156" t="s">
        <v>336</v>
      </c>
      <c r="G205" s="157" t="s">
        <v>138</v>
      </c>
      <c r="H205" s="158">
        <v>35</v>
      </c>
      <c r="I205" s="159"/>
      <c r="J205" s="160">
        <f>ROUND(I205*H205,2)</f>
        <v>0</v>
      </c>
      <c r="K205" s="156" t="s">
        <v>139</v>
      </c>
      <c r="L205" s="33"/>
      <c r="M205" s="161" t="s">
        <v>1</v>
      </c>
      <c r="N205" s="162" t="s">
        <v>40</v>
      </c>
      <c r="O205" s="58"/>
      <c r="P205" s="163">
        <f>O205*H205</f>
        <v>0</v>
      </c>
      <c r="Q205" s="163">
        <v>0</v>
      </c>
      <c r="R205" s="163">
        <f>Q205*H205</f>
        <v>0</v>
      </c>
      <c r="S205" s="163">
        <v>2.48E-3</v>
      </c>
      <c r="T205" s="164">
        <f>S205*H205</f>
        <v>8.6800000000000002E-2</v>
      </c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165" t="s">
        <v>140</v>
      </c>
      <c r="AT205" s="165" t="s">
        <v>135</v>
      </c>
      <c r="AU205" s="165" t="s">
        <v>152</v>
      </c>
      <c r="AY205" s="17" t="s">
        <v>133</v>
      </c>
      <c r="BE205" s="166">
        <f>IF(N205="základní",J205,0)</f>
        <v>0</v>
      </c>
      <c r="BF205" s="166">
        <f>IF(N205="snížená",J205,0)</f>
        <v>0</v>
      </c>
      <c r="BG205" s="166">
        <f>IF(N205="zákl. přenesená",J205,0)</f>
        <v>0</v>
      </c>
      <c r="BH205" s="166">
        <f>IF(N205="sníž. přenesená",J205,0)</f>
        <v>0</v>
      </c>
      <c r="BI205" s="166">
        <f>IF(N205="nulová",J205,0)</f>
        <v>0</v>
      </c>
      <c r="BJ205" s="17" t="s">
        <v>83</v>
      </c>
      <c r="BK205" s="166">
        <f>ROUND(I205*H205,2)</f>
        <v>0</v>
      </c>
      <c r="BL205" s="17" t="s">
        <v>140</v>
      </c>
      <c r="BM205" s="165" t="s">
        <v>337</v>
      </c>
    </row>
    <row r="206" spans="1:65" s="2" customFormat="1" ht="24">
      <c r="A206" s="32"/>
      <c r="B206" s="120"/>
      <c r="C206" s="154" t="s">
        <v>261</v>
      </c>
      <c r="D206" s="154" t="s">
        <v>135</v>
      </c>
      <c r="E206" s="155" t="s">
        <v>338</v>
      </c>
      <c r="F206" s="156" t="s">
        <v>339</v>
      </c>
      <c r="G206" s="157" t="s">
        <v>186</v>
      </c>
      <c r="H206" s="158">
        <v>1</v>
      </c>
      <c r="I206" s="159"/>
      <c r="J206" s="160">
        <f>ROUND(I206*H206,2)</f>
        <v>0</v>
      </c>
      <c r="K206" s="156" t="s">
        <v>139</v>
      </c>
      <c r="L206" s="33"/>
      <c r="M206" s="161" t="s">
        <v>1</v>
      </c>
      <c r="N206" s="162" t="s">
        <v>40</v>
      </c>
      <c r="O206" s="58"/>
      <c r="P206" s="163">
        <f>O206*H206</f>
        <v>0</v>
      </c>
      <c r="Q206" s="163">
        <v>0</v>
      </c>
      <c r="R206" s="163">
        <f>Q206*H206</f>
        <v>0</v>
      </c>
      <c r="S206" s="163">
        <v>0.192</v>
      </c>
      <c r="T206" s="164">
        <f>S206*H206</f>
        <v>0.192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165" t="s">
        <v>140</v>
      </c>
      <c r="AT206" s="165" t="s">
        <v>135</v>
      </c>
      <c r="AU206" s="165" t="s">
        <v>152</v>
      </c>
      <c r="AY206" s="17" t="s">
        <v>133</v>
      </c>
      <c r="BE206" s="166">
        <f>IF(N206="základní",J206,0)</f>
        <v>0</v>
      </c>
      <c r="BF206" s="166">
        <f>IF(N206="snížená",J206,0)</f>
        <v>0</v>
      </c>
      <c r="BG206" s="166">
        <f>IF(N206="zákl. přenesená",J206,0)</f>
        <v>0</v>
      </c>
      <c r="BH206" s="166">
        <f>IF(N206="sníž. přenesená",J206,0)</f>
        <v>0</v>
      </c>
      <c r="BI206" s="166">
        <f>IF(N206="nulová",J206,0)</f>
        <v>0</v>
      </c>
      <c r="BJ206" s="17" t="s">
        <v>83</v>
      </c>
      <c r="BK206" s="166">
        <f>ROUND(I206*H206,2)</f>
        <v>0</v>
      </c>
      <c r="BL206" s="17" t="s">
        <v>140</v>
      </c>
      <c r="BM206" s="165" t="s">
        <v>340</v>
      </c>
    </row>
    <row r="207" spans="1:65" s="2" customFormat="1" ht="24">
      <c r="A207" s="32"/>
      <c r="B207" s="120"/>
      <c r="C207" s="154" t="s">
        <v>7</v>
      </c>
      <c r="D207" s="154" t="s">
        <v>135</v>
      </c>
      <c r="E207" s="155" t="s">
        <v>226</v>
      </c>
      <c r="F207" s="156" t="s">
        <v>227</v>
      </c>
      <c r="G207" s="157" t="s">
        <v>186</v>
      </c>
      <c r="H207" s="158">
        <v>1</v>
      </c>
      <c r="I207" s="159"/>
      <c r="J207" s="160">
        <f>ROUND(I207*H207,2)</f>
        <v>0</v>
      </c>
      <c r="K207" s="156" t="s">
        <v>139</v>
      </c>
      <c r="L207" s="33"/>
      <c r="M207" s="161" t="s">
        <v>1</v>
      </c>
      <c r="N207" s="162" t="s">
        <v>40</v>
      </c>
      <c r="O207" s="58"/>
      <c r="P207" s="163">
        <f>O207*H207</f>
        <v>0</v>
      </c>
      <c r="Q207" s="163">
        <v>0</v>
      </c>
      <c r="R207" s="163">
        <f>Q207*H207</f>
        <v>0</v>
      </c>
      <c r="S207" s="163">
        <v>0.28499999999999998</v>
      </c>
      <c r="T207" s="164">
        <f>S207*H207</f>
        <v>0.28499999999999998</v>
      </c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165" t="s">
        <v>140</v>
      </c>
      <c r="AT207" s="165" t="s">
        <v>135</v>
      </c>
      <c r="AU207" s="165" t="s">
        <v>152</v>
      </c>
      <c r="AY207" s="17" t="s">
        <v>133</v>
      </c>
      <c r="BE207" s="166">
        <f>IF(N207="základní",J207,0)</f>
        <v>0</v>
      </c>
      <c r="BF207" s="166">
        <f>IF(N207="snížená",J207,0)</f>
        <v>0</v>
      </c>
      <c r="BG207" s="166">
        <f>IF(N207="zákl. přenesená",J207,0)</f>
        <v>0</v>
      </c>
      <c r="BH207" s="166">
        <f>IF(N207="sníž. přenesená",J207,0)</f>
        <v>0</v>
      </c>
      <c r="BI207" s="166">
        <f>IF(N207="nulová",J207,0)</f>
        <v>0</v>
      </c>
      <c r="BJ207" s="17" t="s">
        <v>83</v>
      </c>
      <c r="BK207" s="166">
        <f>ROUND(I207*H207,2)</f>
        <v>0</v>
      </c>
      <c r="BL207" s="17" t="s">
        <v>140</v>
      </c>
      <c r="BM207" s="165" t="s">
        <v>341</v>
      </c>
    </row>
    <row r="208" spans="1:65" s="2" customFormat="1" ht="33" customHeight="1">
      <c r="A208" s="32"/>
      <c r="B208" s="120"/>
      <c r="C208" s="154" t="s">
        <v>342</v>
      </c>
      <c r="D208" s="154" t="s">
        <v>135</v>
      </c>
      <c r="E208" s="155" t="s">
        <v>343</v>
      </c>
      <c r="F208" s="156" t="s">
        <v>344</v>
      </c>
      <c r="G208" s="157" t="s">
        <v>186</v>
      </c>
      <c r="H208" s="158">
        <v>16</v>
      </c>
      <c r="I208" s="159"/>
      <c r="J208" s="160">
        <f>ROUND(I208*H208,2)</f>
        <v>0</v>
      </c>
      <c r="K208" s="156" t="s">
        <v>139</v>
      </c>
      <c r="L208" s="33"/>
      <c r="M208" s="161" t="s">
        <v>1</v>
      </c>
      <c r="N208" s="162" t="s">
        <v>40</v>
      </c>
      <c r="O208" s="58"/>
      <c r="P208" s="163">
        <f>O208*H208</f>
        <v>0</v>
      </c>
      <c r="Q208" s="163">
        <v>0</v>
      </c>
      <c r="R208" s="163">
        <f>Q208*H208</f>
        <v>0</v>
      </c>
      <c r="S208" s="163">
        <v>8.0000000000000002E-3</v>
      </c>
      <c r="T208" s="164">
        <f>S208*H208</f>
        <v>0.128</v>
      </c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R208" s="165" t="s">
        <v>140</v>
      </c>
      <c r="AT208" s="165" t="s">
        <v>135</v>
      </c>
      <c r="AU208" s="165" t="s">
        <v>152</v>
      </c>
      <c r="AY208" s="17" t="s">
        <v>133</v>
      </c>
      <c r="BE208" s="166">
        <f>IF(N208="základní",J208,0)</f>
        <v>0</v>
      </c>
      <c r="BF208" s="166">
        <f>IF(N208="snížená",J208,0)</f>
        <v>0</v>
      </c>
      <c r="BG208" s="166">
        <f>IF(N208="zákl. přenesená",J208,0)</f>
        <v>0</v>
      </c>
      <c r="BH208" s="166">
        <f>IF(N208="sníž. přenesená",J208,0)</f>
        <v>0</v>
      </c>
      <c r="BI208" s="166">
        <f>IF(N208="nulová",J208,0)</f>
        <v>0</v>
      </c>
      <c r="BJ208" s="17" t="s">
        <v>83</v>
      </c>
      <c r="BK208" s="166">
        <f>ROUND(I208*H208,2)</f>
        <v>0</v>
      </c>
      <c r="BL208" s="17" t="s">
        <v>140</v>
      </c>
      <c r="BM208" s="165" t="s">
        <v>345</v>
      </c>
    </row>
    <row r="209" spans="1:65" s="12" customFormat="1" ht="20.85" customHeight="1">
      <c r="B209" s="141"/>
      <c r="D209" s="142" t="s">
        <v>74</v>
      </c>
      <c r="E209" s="152" t="s">
        <v>346</v>
      </c>
      <c r="F209" s="152" t="s">
        <v>347</v>
      </c>
      <c r="I209" s="144"/>
      <c r="J209" s="153">
        <f>BK209</f>
        <v>0</v>
      </c>
      <c r="L209" s="141"/>
      <c r="M209" s="146"/>
      <c r="N209" s="147"/>
      <c r="O209" s="147"/>
      <c r="P209" s="148">
        <f>SUM(P210:P214)</f>
        <v>0</v>
      </c>
      <c r="Q209" s="147"/>
      <c r="R209" s="148">
        <f>SUM(R210:R214)</f>
        <v>0.69863259999999994</v>
      </c>
      <c r="S209" s="147"/>
      <c r="T209" s="149">
        <f>SUM(T210:T214)</f>
        <v>0</v>
      </c>
      <c r="AR209" s="142" t="s">
        <v>83</v>
      </c>
      <c r="AT209" s="150" t="s">
        <v>74</v>
      </c>
      <c r="AU209" s="150" t="s">
        <v>85</v>
      </c>
      <c r="AY209" s="142" t="s">
        <v>133</v>
      </c>
      <c r="BK209" s="151">
        <f>SUM(BK210:BK214)</f>
        <v>0</v>
      </c>
    </row>
    <row r="210" spans="1:65" s="2" customFormat="1" ht="21.75" customHeight="1">
      <c r="A210" s="32"/>
      <c r="B210" s="120"/>
      <c r="C210" s="154" t="s">
        <v>348</v>
      </c>
      <c r="D210" s="154" t="s">
        <v>135</v>
      </c>
      <c r="E210" s="155" t="s">
        <v>349</v>
      </c>
      <c r="F210" s="156" t="s">
        <v>350</v>
      </c>
      <c r="G210" s="157" t="s">
        <v>146</v>
      </c>
      <c r="H210" s="158">
        <v>0.39</v>
      </c>
      <c r="I210" s="159"/>
      <c r="J210" s="160">
        <f>ROUND(I210*H210,2)</f>
        <v>0</v>
      </c>
      <c r="K210" s="156" t="s">
        <v>139</v>
      </c>
      <c r="L210" s="33"/>
      <c r="M210" s="161" t="s">
        <v>1</v>
      </c>
      <c r="N210" s="162" t="s">
        <v>40</v>
      </c>
      <c r="O210" s="58"/>
      <c r="P210" s="163">
        <f>O210*H210</f>
        <v>0</v>
      </c>
      <c r="Q210" s="163">
        <v>0.54034000000000004</v>
      </c>
      <c r="R210" s="163">
        <f>Q210*H210</f>
        <v>0.21073260000000002</v>
      </c>
      <c r="S210" s="163">
        <v>0</v>
      </c>
      <c r="T210" s="164">
        <f>S210*H210</f>
        <v>0</v>
      </c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R210" s="165" t="s">
        <v>140</v>
      </c>
      <c r="AT210" s="165" t="s">
        <v>135</v>
      </c>
      <c r="AU210" s="165" t="s">
        <v>152</v>
      </c>
      <c r="AY210" s="17" t="s">
        <v>133</v>
      </c>
      <c r="BE210" s="166">
        <f>IF(N210="základní",J210,0)</f>
        <v>0</v>
      </c>
      <c r="BF210" s="166">
        <f>IF(N210="snížená",J210,0)</f>
        <v>0</v>
      </c>
      <c r="BG210" s="166">
        <f>IF(N210="zákl. přenesená",J210,0)</f>
        <v>0</v>
      </c>
      <c r="BH210" s="166">
        <f>IF(N210="sníž. přenesená",J210,0)</f>
        <v>0</v>
      </c>
      <c r="BI210" s="166">
        <f>IF(N210="nulová",J210,0)</f>
        <v>0</v>
      </c>
      <c r="BJ210" s="17" t="s">
        <v>83</v>
      </c>
      <c r="BK210" s="166">
        <f>ROUND(I210*H210,2)</f>
        <v>0</v>
      </c>
      <c r="BL210" s="17" t="s">
        <v>140</v>
      </c>
      <c r="BM210" s="165" t="s">
        <v>351</v>
      </c>
    </row>
    <row r="211" spans="1:65" s="14" customFormat="1">
      <c r="B211" s="176"/>
      <c r="D211" s="168" t="s">
        <v>142</v>
      </c>
      <c r="E211" s="177" t="s">
        <v>1</v>
      </c>
      <c r="F211" s="178" t="s">
        <v>352</v>
      </c>
      <c r="H211" s="177" t="s">
        <v>1</v>
      </c>
      <c r="I211" s="179"/>
      <c r="L211" s="176"/>
      <c r="M211" s="180"/>
      <c r="N211" s="181"/>
      <c r="O211" s="181"/>
      <c r="P211" s="181"/>
      <c r="Q211" s="181"/>
      <c r="R211" s="181"/>
      <c r="S211" s="181"/>
      <c r="T211" s="182"/>
      <c r="AT211" s="177" t="s">
        <v>142</v>
      </c>
      <c r="AU211" s="177" t="s">
        <v>152</v>
      </c>
      <c r="AV211" s="14" t="s">
        <v>83</v>
      </c>
      <c r="AW211" s="14" t="s">
        <v>31</v>
      </c>
      <c r="AX211" s="14" t="s">
        <v>75</v>
      </c>
      <c r="AY211" s="177" t="s">
        <v>133</v>
      </c>
    </row>
    <row r="212" spans="1:65" s="13" customFormat="1">
      <c r="B212" s="167"/>
      <c r="D212" s="168" t="s">
        <v>142</v>
      </c>
      <c r="E212" s="169" t="s">
        <v>1</v>
      </c>
      <c r="F212" s="170" t="s">
        <v>353</v>
      </c>
      <c r="H212" s="171">
        <v>0.39</v>
      </c>
      <c r="I212" s="172"/>
      <c r="L212" s="167"/>
      <c r="M212" s="173"/>
      <c r="N212" s="174"/>
      <c r="O212" s="174"/>
      <c r="P212" s="174"/>
      <c r="Q212" s="174"/>
      <c r="R212" s="174"/>
      <c r="S212" s="174"/>
      <c r="T212" s="175"/>
      <c r="AT212" s="169" t="s">
        <v>142</v>
      </c>
      <c r="AU212" s="169" t="s">
        <v>152</v>
      </c>
      <c r="AV212" s="13" t="s">
        <v>85</v>
      </c>
      <c r="AW212" s="13" t="s">
        <v>31</v>
      </c>
      <c r="AX212" s="13" t="s">
        <v>83</v>
      </c>
      <c r="AY212" s="169" t="s">
        <v>133</v>
      </c>
    </row>
    <row r="213" spans="1:65" s="2" customFormat="1" ht="24.2" customHeight="1">
      <c r="A213" s="32"/>
      <c r="B213" s="120"/>
      <c r="C213" s="191" t="s">
        <v>354</v>
      </c>
      <c r="D213" s="191" t="s">
        <v>190</v>
      </c>
      <c r="E213" s="192" t="s">
        <v>355</v>
      </c>
      <c r="F213" s="193" t="s">
        <v>356</v>
      </c>
      <c r="G213" s="194" t="s">
        <v>357</v>
      </c>
      <c r="H213" s="195">
        <v>0.11899999999999999</v>
      </c>
      <c r="I213" s="196"/>
      <c r="J213" s="197">
        <f>ROUND(I213*H213,2)</f>
        <v>0</v>
      </c>
      <c r="K213" s="193" t="s">
        <v>1</v>
      </c>
      <c r="L213" s="198"/>
      <c r="M213" s="199" t="s">
        <v>1</v>
      </c>
      <c r="N213" s="200" t="s">
        <v>40</v>
      </c>
      <c r="O213" s="58"/>
      <c r="P213" s="163">
        <f>O213*H213</f>
        <v>0</v>
      </c>
      <c r="Q213" s="163">
        <v>4.0999999999999996</v>
      </c>
      <c r="R213" s="163">
        <f>Q213*H213</f>
        <v>0.48789999999999994</v>
      </c>
      <c r="S213" s="163">
        <v>0</v>
      </c>
      <c r="T213" s="164">
        <f>S213*H213</f>
        <v>0</v>
      </c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165" t="s">
        <v>178</v>
      </c>
      <c r="AT213" s="165" t="s">
        <v>190</v>
      </c>
      <c r="AU213" s="165" t="s">
        <v>152</v>
      </c>
      <c r="AY213" s="17" t="s">
        <v>133</v>
      </c>
      <c r="BE213" s="166">
        <f>IF(N213="základní",J213,0)</f>
        <v>0</v>
      </c>
      <c r="BF213" s="166">
        <f>IF(N213="snížená",J213,0)</f>
        <v>0</v>
      </c>
      <c r="BG213" s="166">
        <f>IF(N213="zákl. přenesená",J213,0)</f>
        <v>0</v>
      </c>
      <c r="BH213" s="166">
        <f>IF(N213="sníž. přenesená",J213,0)</f>
        <v>0</v>
      </c>
      <c r="BI213" s="166">
        <f>IF(N213="nulová",J213,0)</f>
        <v>0</v>
      </c>
      <c r="BJ213" s="17" t="s">
        <v>83</v>
      </c>
      <c r="BK213" s="166">
        <f>ROUND(I213*H213,2)</f>
        <v>0</v>
      </c>
      <c r="BL213" s="17" t="s">
        <v>140</v>
      </c>
      <c r="BM213" s="165" t="s">
        <v>358</v>
      </c>
    </row>
    <row r="214" spans="1:65" s="13" customFormat="1">
      <c r="B214" s="167"/>
      <c r="D214" s="168" t="s">
        <v>142</v>
      </c>
      <c r="E214" s="169" t="s">
        <v>1</v>
      </c>
      <c r="F214" s="170" t="s">
        <v>359</v>
      </c>
      <c r="H214" s="171">
        <v>0.11899999999999999</v>
      </c>
      <c r="I214" s="172"/>
      <c r="L214" s="167"/>
      <c r="M214" s="173"/>
      <c r="N214" s="174"/>
      <c r="O214" s="174"/>
      <c r="P214" s="174"/>
      <c r="Q214" s="174"/>
      <c r="R214" s="174"/>
      <c r="S214" s="174"/>
      <c r="T214" s="175"/>
      <c r="AT214" s="169" t="s">
        <v>142</v>
      </c>
      <c r="AU214" s="169" t="s">
        <v>152</v>
      </c>
      <c r="AV214" s="13" t="s">
        <v>85</v>
      </c>
      <c r="AW214" s="13" t="s">
        <v>31</v>
      </c>
      <c r="AX214" s="13" t="s">
        <v>83</v>
      </c>
      <c r="AY214" s="169" t="s">
        <v>133</v>
      </c>
    </row>
    <row r="215" spans="1:65" s="12" customFormat="1" ht="22.9" customHeight="1">
      <c r="B215" s="141"/>
      <c r="D215" s="142" t="s">
        <v>74</v>
      </c>
      <c r="E215" s="152" t="s">
        <v>239</v>
      </c>
      <c r="F215" s="152" t="s">
        <v>240</v>
      </c>
      <c r="I215" s="144"/>
      <c r="J215" s="153">
        <f>BK215</f>
        <v>0</v>
      </c>
      <c r="L215" s="141"/>
      <c r="M215" s="146"/>
      <c r="N215" s="147"/>
      <c r="O215" s="147"/>
      <c r="P215" s="148">
        <f>SUM(P216:P220)</f>
        <v>0</v>
      </c>
      <c r="Q215" s="147"/>
      <c r="R215" s="148">
        <f>SUM(R216:R220)</f>
        <v>0</v>
      </c>
      <c r="S215" s="147"/>
      <c r="T215" s="149">
        <f>SUM(T216:T220)</f>
        <v>0</v>
      </c>
      <c r="AR215" s="142" t="s">
        <v>83</v>
      </c>
      <c r="AT215" s="150" t="s">
        <v>74</v>
      </c>
      <c r="AU215" s="150" t="s">
        <v>83</v>
      </c>
      <c r="AY215" s="142" t="s">
        <v>133</v>
      </c>
      <c r="BK215" s="151">
        <f>SUM(BK216:BK220)</f>
        <v>0</v>
      </c>
    </row>
    <row r="216" spans="1:65" s="2" customFormat="1" ht="36">
      <c r="A216" s="32"/>
      <c r="B216" s="120"/>
      <c r="C216" s="154" t="s">
        <v>360</v>
      </c>
      <c r="D216" s="154" t="s">
        <v>135</v>
      </c>
      <c r="E216" s="155" t="s">
        <v>242</v>
      </c>
      <c r="F216" s="156" t="s">
        <v>243</v>
      </c>
      <c r="G216" s="157" t="s">
        <v>244</v>
      </c>
      <c r="H216" s="158">
        <v>3.6920000000000002</v>
      </c>
      <c r="I216" s="159"/>
      <c r="J216" s="160">
        <f>ROUND(I216*H216,2)</f>
        <v>0</v>
      </c>
      <c r="K216" s="156" t="s">
        <v>139</v>
      </c>
      <c r="L216" s="33"/>
      <c r="M216" s="161" t="s">
        <v>1</v>
      </c>
      <c r="N216" s="162" t="s">
        <v>40</v>
      </c>
      <c r="O216" s="58"/>
      <c r="P216" s="163">
        <f>O216*H216</f>
        <v>0</v>
      </c>
      <c r="Q216" s="163">
        <v>0</v>
      </c>
      <c r="R216" s="163">
        <f>Q216*H216</f>
        <v>0</v>
      </c>
      <c r="S216" s="163">
        <v>0</v>
      </c>
      <c r="T216" s="164">
        <f>S216*H216</f>
        <v>0</v>
      </c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R216" s="165" t="s">
        <v>140</v>
      </c>
      <c r="AT216" s="165" t="s">
        <v>135</v>
      </c>
      <c r="AU216" s="165" t="s">
        <v>85</v>
      </c>
      <c r="AY216" s="17" t="s">
        <v>133</v>
      </c>
      <c r="BE216" s="166">
        <f>IF(N216="základní",J216,0)</f>
        <v>0</v>
      </c>
      <c r="BF216" s="166">
        <f>IF(N216="snížená",J216,0)</f>
        <v>0</v>
      </c>
      <c r="BG216" s="166">
        <f>IF(N216="zákl. přenesená",J216,0)</f>
        <v>0</v>
      </c>
      <c r="BH216" s="166">
        <f>IF(N216="sníž. přenesená",J216,0)</f>
        <v>0</v>
      </c>
      <c r="BI216" s="166">
        <f>IF(N216="nulová",J216,0)</f>
        <v>0</v>
      </c>
      <c r="BJ216" s="17" t="s">
        <v>83</v>
      </c>
      <c r="BK216" s="166">
        <f>ROUND(I216*H216,2)</f>
        <v>0</v>
      </c>
      <c r="BL216" s="17" t="s">
        <v>140</v>
      </c>
      <c r="BM216" s="165" t="s">
        <v>361</v>
      </c>
    </row>
    <row r="217" spans="1:65" s="2" customFormat="1" ht="33" customHeight="1">
      <c r="A217" s="32"/>
      <c r="B217" s="120"/>
      <c r="C217" s="154" t="s">
        <v>362</v>
      </c>
      <c r="D217" s="154" t="s">
        <v>135</v>
      </c>
      <c r="E217" s="155" t="s">
        <v>247</v>
      </c>
      <c r="F217" s="156" t="s">
        <v>248</v>
      </c>
      <c r="G217" s="157" t="s">
        <v>244</v>
      </c>
      <c r="H217" s="158">
        <v>3.6920000000000002</v>
      </c>
      <c r="I217" s="159"/>
      <c r="J217" s="160">
        <f>ROUND(I217*H217,2)</f>
        <v>0</v>
      </c>
      <c r="K217" s="156" t="s">
        <v>139</v>
      </c>
      <c r="L217" s="33"/>
      <c r="M217" s="161" t="s">
        <v>1</v>
      </c>
      <c r="N217" s="162" t="s">
        <v>40</v>
      </c>
      <c r="O217" s="58"/>
      <c r="P217" s="163">
        <f>O217*H217</f>
        <v>0</v>
      </c>
      <c r="Q217" s="163">
        <v>0</v>
      </c>
      <c r="R217" s="163">
        <f>Q217*H217</f>
        <v>0</v>
      </c>
      <c r="S217" s="163">
        <v>0</v>
      </c>
      <c r="T217" s="164">
        <f>S217*H217</f>
        <v>0</v>
      </c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R217" s="165" t="s">
        <v>140</v>
      </c>
      <c r="AT217" s="165" t="s">
        <v>135</v>
      </c>
      <c r="AU217" s="165" t="s">
        <v>85</v>
      </c>
      <c r="AY217" s="17" t="s">
        <v>133</v>
      </c>
      <c r="BE217" s="166">
        <f>IF(N217="základní",J217,0)</f>
        <v>0</v>
      </c>
      <c r="BF217" s="166">
        <f>IF(N217="snížená",J217,0)</f>
        <v>0</v>
      </c>
      <c r="BG217" s="166">
        <f>IF(N217="zákl. přenesená",J217,0)</f>
        <v>0</v>
      </c>
      <c r="BH217" s="166">
        <f>IF(N217="sníž. přenesená",J217,0)</f>
        <v>0</v>
      </c>
      <c r="BI217" s="166">
        <f>IF(N217="nulová",J217,0)</f>
        <v>0</v>
      </c>
      <c r="BJ217" s="17" t="s">
        <v>83</v>
      </c>
      <c r="BK217" s="166">
        <f>ROUND(I217*H217,2)</f>
        <v>0</v>
      </c>
      <c r="BL217" s="17" t="s">
        <v>140</v>
      </c>
      <c r="BM217" s="165" t="s">
        <v>363</v>
      </c>
    </row>
    <row r="218" spans="1:65" s="2" customFormat="1" ht="48">
      <c r="A218" s="32"/>
      <c r="B218" s="120"/>
      <c r="C218" s="154" t="s">
        <v>364</v>
      </c>
      <c r="D218" s="154" t="s">
        <v>135</v>
      </c>
      <c r="E218" s="155" t="s">
        <v>251</v>
      </c>
      <c r="F218" s="156" t="s">
        <v>252</v>
      </c>
      <c r="G218" s="157" t="s">
        <v>244</v>
      </c>
      <c r="H218" s="158">
        <v>51.688000000000002</v>
      </c>
      <c r="I218" s="159"/>
      <c r="J218" s="160">
        <f>ROUND(I218*H218,2)</f>
        <v>0</v>
      </c>
      <c r="K218" s="156" t="s">
        <v>139</v>
      </c>
      <c r="L218" s="33"/>
      <c r="M218" s="161" t="s">
        <v>1</v>
      </c>
      <c r="N218" s="162" t="s">
        <v>40</v>
      </c>
      <c r="O218" s="58"/>
      <c r="P218" s="163">
        <f>O218*H218</f>
        <v>0</v>
      </c>
      <c r="Q218" s="163">
        <v>0</v>
      </c>
      <c r="R218" s="163">
        <f>Q218*H218</f>
        <v>0</v>
      </c>
      <c r="S218" s="163">
        <v>0</v>
      </c>
      <c r="T218" s="164">
        <f>S218*H218</f>
        <v>0</v>
      </c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R218" s="165" t="s">
        <v>140</v>
      </c>
      <c r="AT218" s="165" t="s">
        <v>135</v>
      </c>
      <c r="AU218" s="165" t="s">
        <v>85</v>
      </c>
      <c r="AY218" s="17" t="s">
        <v>133</v>
      </c>
      <c r="BE218" s="166">
        <f>IF(N218="základní",J218,0)</f>
        <v>0</v>
      </c>
      <c r="BF218" s="166">
        <f>IF(N218="snížená",J218,0)</f>
        <v>0</v>
      </c>
      <c r="BG218" s="166">
        <f>IF(N218="zákl. přenesená",J218,0)</f>
        <v>0</v>
      </c>
      <c r="BH218" s="166">
        <f>IF(N218="sníž. přenesená",J218,0)</f>
        <v>0</v>
      </c>
      <c r="BI218" s="166">
        <f>IF(N218="nulová",J218,0)</f>
        <v>0</v>
      </c>
      <c r="BJ218" s="17" t="s">
        <v>83</v>
      </c>
      <c r="BK218" s="166">
        <f>ROUND(I218*H218,2)</f>
        <v>0</v>
      </c>
      <c r="BL218" s="17" t="s">
        <v>140</v>
      </c>
      <c r="BM218" s="165" t="s">
        <v>365</v>
      </c>
    </row>
    <row r="219" spans="1:65" s="13" customFormat="1">
      <c r="B219" s="167"/>
      <c r="D219" s="168" t="s">
        <v>142</v>
      </c>
      <c r="F219" s="170" t="s">
        <v>366</v>
      </c>
      <c r="H219" s="171">
        <v>51.688000000000002</v>
      </c>
      <c r="I219" s="172"/>
      <c r="L219" s="167"/>
      <c r="M219" s="173"/>
      <c r="N219" s="174"/>
      <c r="O219" s="174"/>
      <c r="P219" s="174"/>
      <c r="Q219" s="174"/>
      <c r="R219" s="174"/>
      <c r="S219" s="174"/>
      <c r="T219" s="175"/>
      <c r="AT219" s="169" t="s">
        <v>142</v>
      </c>
      <c r="AU219" s="169" t="s">
        <v>85</v>
      </c>
      <c r="AV219" s="13" t="s">
        <v>85</v>
      </c>
      <c r="AW219" s="13" t="s">
        <v>3</v>
      </c>
      <c r="AX219" s="13" t="s">
        <v>83</v>
      </c>
      <c r="AY219" s="169" t="s">
        <v>133</v>
      </c>
    </row>
    <row r="220" spans="1:65" s="2" customFormat="1" ht="44.25" customHeight="1">
      <c r="A220" s="32"/>
      <c r="B220" s="120"/>
      <c r="C220" s="154" t="s">
        <v>367</v>
      </c>
      <c r="D220" s="154" t="s">
        <v>135</v>
      </c>
      <c r="E220" s="155" t="s">
        <v>256</v>
      </c>
      <c r="F220" s="156" t="s">
        <v>257</v>
      </c>
      <c r="G220" s="157" t="s">
        <v>244</v>
      </c>
      <c r="H220" s="158">
        <v>3</v>
      </c>
      <c r="I220" s="159"/>
      <c r="J220" s="160">
        <f>ROUND(I220*H220,2)</f>
        <v>0</v>
      </c>
      <c r="K220" s="156" t="s">
        <v>139</v>
      </c>
      <c r="L220" s="33"/>
      <c r="M220" s="161" t="s">
        <v>1</v>
      </c>
      <c r="N220" s="162" t="s">
        <v>40</v>
      </c>
      <c r="O220" s="58"/>
      <c r="P220" s="163">
        <f>O220*H220</f>
        <v>0</v>
      </c>
      <c r="Q220" s="163">
        <v>0</v>
      </c>
      <c r="R220" s="163">
        <f>Q220*H220</f>
        <v>0</v>
      </c>
      <c r="S220" s="163">
        <v>0</v>
      </c>
      <c r="T220" s="164">
        <f>S220*H220</f>
        <v>0</v>
      </c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R220" s="165" t="s">
        <v>140</v>
      </c>
      <c r="AT220" s="165" t="s">
        <v>135</v>
      </c>
      <c r="AU220" s="165" t="s">
        <v>85</v>
      </c>
      <c r="AY220" s="17" t="s">
        <v>133</v>
      </c>
      <c r="BE220" s="166">
        <f>IF(N220="základní",J220,0)</f>
        <v>0</v>
      </c>
      <c r="BF220" s="166">
        <f>IF(N220="snížená",J220,0)</f>
        <v>0</v>
      </c>
      <c r="BG220" s="166">
        <f>IF(N220="zákl. přenesená",J220,0)</f>
        <v>0</v>
      </c>
      <c r="BH220" s="166">
        <f>IF(N220="sníž. přenesená",J220,0)</f>
        <v>0</v>
      </c>
      <c r="BI220" s="166">
        <f>IF(N220="nulová",J220,0)</f>
        <v>0</v>
      </c>
      <c r="BJ220" s="17" t="s">
        <v>83</v>
      </c>
      <c r="BK220" s="166">
        <f>ROUND(I220*H220,2)</f>
        <v>0</v>
      </c>
      <c r="BL220" s="17" t="s">
        <v>140</v>
      </c>
      <c r="BM220" s="165" t="s">
        <v>368</v>
      </c>
    </row>
    <row r="221" spans="1:65" s="12" customFormat="1" ht="22.9" customHeight="1">
      <c r="B221" s="141"/>
      <c r="D221" s="142" t="s">
        <v>74</v>
      </c>
      <c r="E221" s="152" t="s">
        <v>259</v>
      </c>
      <c r="F221" s="152" t="s">
        <v>260</v>
      </c>
      <c r="I221" s="144"/>
      <c r="J221" s="153">
        <f>BK221</f>
        <v>0</v>
      </c>
      <c r="L221" s="141"/>
      <c r="M221" s="146"/>
      <c r="N221" s="147"/>
      <c r="O221" s="147"/>
      <c r="P221" s="148">
        <f>P222</f>
        <v>0</v>
      </c>
      <c r="Q221" s="147"/>
      <c r="R221" s="148">
        <f>R222</f>
        <v>0</v>
      </c>
      <c r="S221" s="147"/>
      <c r="T221" s="149">
        <f>T222</f>
        <v>0</v>
      </c>
      <c r="AR221" s="142" t="s">
        <v>83</v>
      </c>
      <c r="AT221" s="150" t="s">
        <v>74</v>
      </c>
      <c r="AU221" s="150" t="s">
        <v>83</v>
      </c>
      <c r="AY221" s="142" t="s">
        <v>133</v>
      </c>
      <c r="BK221" s="151">
        <f>BK222</f>
        <v>0</v>
      </c>
    </row>
    <row r="222" spans="1:65" s="2" customFormat="1" ht="55.5" customHeight="1">
      <c r="A222" s="32"/>
      <c r="B222" s="120"/>
      <c r="C222" s="154" t="s">
        <v>369</v>
      </c>
      <c r="D222" s="154" t="s">
        <v>135</v>
      </c>
      <c r="E222" s="155" t="s">
        <v>262</v>
      </c>
      <c r="F222" s="156" t="s">
        <v>263</v>
      </c>
      <c r="G222" s="157" t="s">
        <v>244</v>
      </c>
      <c r="H222" s="158">
        <v>13.164</v>
      </c>
      <c r="I222" s="159"/>
      <c r="J222" s="160">
        <f>ROUND(I222*H222,2)</f>
        <v>0</v>
      </c>
      <c r="K222" s="156" t="s">
        <v>139</v>
      </c>
      <c r="L222" s="33"/>
      <c r="M222" s="161" t="s">
        <v>1</v>
      </c>
      <c r="N222" s="162" t="s">
        <v>40</v>
      </c>
      <c r="O222" s="58"/>
      <c r="P222" s="163">
        <f>O222*H222</f>
        <v>0</v>
      </c>
      <c r="Q222" s="163">
        <v>0</v>
      </c>
      <c r="R222" s="163">
        <f>Q222*H222</f>
        <v>0</v>
      </c>
      <c r="S222" s="163">
        <v>0</v>
      </c>
      <c r="T222" s="164">
        <f>S222*H222</f>
        <v>0</v>
      </c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R222" s="165" t="s">
        <v>140</v>
      </c>
      <c r="AT222" s="165" t="s">
        <v>135</v>
      </c>
      <c r="AU222" s="165" t="s">
        <v>85</v>
      </c>
      <c r="AY222" s="17" t="s">
        <v>133</v>
      </c>
      <c r="BE222" s="166">
        <f>IF(N222="základní",J222,0)</f>
        <v>0</v>
      </c>
      <c r="BF222" s="166">
        <f>IF(N222="snížená",J222,0)</f>
        <v>0</v>
      </c>
      <c r="BG222" s="166">
        <f>IF(N222="zákl. přenesená",J222,0)</f>
        <v>0</v>
      </c>
      <c r="BH222" s="166">
        <f>IF(N222="sníž. přenesená",J222,0)</f>
        <v>0</v>
      </c>
      <c r="BI222" s="166">
        <f>IF(N222="nulová",J222,0)</f>
        <v>0</v>
      </c>
      <c r="BJ222" s="17" t="s">
        <v>83</v>
      </c>
      <c r="BK222" s="166">
        <f>ROUND(I222*H222,2)</f>
        <v>0</v>
      </c>
      <c r="BL222" s="17" t="s">
        <v>140</v>
      </c>
      <c r="BM222" s="165" t="s">
        <v>370</v>
      </c>
    </row>
    <row r="223" spans="1:65" s="12" customFormat="1" ht="25.9" customHeight="1">
      <c r="B223" s="141"/>
      <c r="D223" s="142" t="s">
        <v>74</v>
      </c>
      <c r="E223" s="143" t="s">
        <v>371</v>
      </c>
      <c r="F223" s="143" t="s">
        <v>372</v>
      </c>
      <c r="I223" s="144"/>
      <c r="J223" s="145">
        <f>BK223</f>
        <v>0</v>
      </c>
      <c r="L223" s="141"/>
      <c r="M223" s="146"/>
      <c r="N223" s="147"/>
      <c r="O223" s="147"/>
      <c r="P223" s="148">
        <f>P224</f>
        <v>0</v>
      </c>
      <c r="Q223" s="147"/>
      <c r="R223" s="148">
        <f>R224</f>
        <v>0</v>
      </c>
      <c r="S223" s="147"/>
      <c r="T223" s="149">
        <f>T224</f>
        <v>0</v>
      </c>
      <c r="AR223" s="142" t="s">
        <v>85</v>
      </c>
      <c r="AT223" s="150" t="s">
        <v>74</v>
      </c>
      <c r="AU223" s="150" t="s">
        <v>75</v>
      </c>
      <c r="AY223" s="142" t="s">
        <v>133</v>
      </c>
      <c r="BK223" s="151">
        <f>BK224</f>
        <v>0</v>
      </c>
    </row>
    <row r="224" spans="1:65" s="12" customFormat="1" ht="22.9" customHeight="1">
      <c r="B224" s="141"/>
      <c r="D224" s="142" t="s">
        <v>74</v>
      </c>
      <c r="E224" s="152" t="s">
        <v>373</v>
      </c>
      <c r="F224" s="152" t="s">
        <v>374</v>
      </c>
      <c r="I224" s="144"/>
      <c r="J224" s="153">
        <f>BK224</f>
        <v>0</v>
      </c>
      <c r="L224" s="141"/>
      <c r="M224" s="146"/>
      <c r="N224" s="147"/>
      <c r="O224" s="147"/>
      <c r="P224" s="148">
        <f>P225</f>
        <v>0</v>
      </c>
      <c r="Q224" s="147"/>
      <c r="R224" s="148">
        <f>R225</f>
        <v>0</v>
      </c>
      <c r="S224" s="147"/>
      <c r="T224" s="149">
        <f>T225</f>
        <v>0</v>
      </c>
      <c r="AR224" s="142" t="s">
        <v>85</v>
      </c>
      <c r="AT224" s="150" t="s">
        <v>74</v>
      </c>
      <c r="AU224" s="150" t="s">
        <v>83</v>
      </c>
      <c r="AY224" s="142" t="s">
        <v>133</v>
      </c>
      <c r="BK224" s="151">
        <f>BK225</f>
        <v>0</v>
      </c>
    </row>
    <row r="225" spans="1:65" s="2" customFormat="1" ht="24">
      <c r="A225" s="32"/>
      <c r="B225" s="120"/>
      <c r="C225" s="154" t="s">
        <v>375</v>
      </c>
      <c r="D225" s="154" t="s">
        <v>135</v>
      </c>
      <c r="E225" s="155" t="s">
        <v>376</v>
      </c>
      <c r="F225" s="156" t="s">
        <v>377</v>
      </c>
      <c r="G225" s="157" t="s">
        <v>186</v>
      </c>
      <c r="H225" s="158">
        <v>1</v>
      </c>
      <c r="I225" s="159"/>
      <c r="J225" s="160">
        <f>ROUND(I225*H225,2)</f>
        <v>0</v>
      </c>
      <c r="K225" s="156" t="s">
        <v>1</v>
      </c>
      <c r="L225" s="33"/>
      <c r="M225" s="201" t="s">
        <v>1</v>
      </c>
      <c r="N225" s="202" t="s">
        <v>40</v>
      </c>
      <c r="O225" s="203"/>
      <c r="P225" s="204">
        <f>O225*H225</f>
        <v>0</v>
      </c>
      <c r="Q225" s="204">
        <v>0</v>
      </c>
      <c r="R225" s="204">
        <f>Q225*H225</f>
        <v>0</v>
      </c>
      <c r="S225" s="204">
        <v>0</v>
      </c>
      <c r="T225" s="205">
        <f>S225*H225</f>
        <v>0</v>
      </c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R225" s="165" t="s">
        <v>241</v>
      </c>
      <c r="AT225" s="165" t="s">
        <v>135</v>
      </c>
      <c r="AU225" s="165" t="s">
        <v>85</v>
      </c>
      <c r="AY225" s="17" t="s">
        <v>133</v>
      </c>
      <c r="BE225" s="166">
        <f>IF(N225="základní",J225,0)</f>
        <v>0</v>
      </c>
      <c r="BF225" s="166">
        <f>IF(N225="snížená",J225,0)</f>
        <v>0</v>
      </c>
      <c r="BG225" s="166">
        <f>IF(N225="zákl. přenesená",J225,0)</f>
        <v>0</v>
      </c>
      <c r="BH225" s="166">
        <f>IF(N225="sníž. přenesená",J225,0)</f>
        <v>0</v>
      </c>
      <c r="BI225" s="166">
        <f>IF(N225="nulová",J225,0)</f>
        <v>0</v>
      </c>
      <c r="BJ225" s="17" t="s">
        <v>83</v>
      </c>
      <c r="BK225" s="166">
        <f>ROUND(I225*H225,2)</f>
        <v>0</v>
      </c>
      <c r="BL225" s="17" t="s">
        <v>241</v>
      </c>
      <c r="BM225" s="165" t="s">
        <v>378</v>
      </c>
    </row>
    <row r="226" spans="1:65" s="2" customFormat="1" ht="6.95" customHeight="1">
      <c r="A226" s="32"/>
      <c r="B226" s="47"/>
      <c r="C226" s="48"/>
      <c r="D226" s="48"/>
      <c r="E226" s="48"/>
      <c r="F226" s="48"/>
      <c r="G226" s="48"/>
      <c r="H226" s="48"/>
      <c r="I226" s="48"/>
      <c r="J226" s="48"/>
      <c r="K226" s="48"/>
      <c r="L226" s="33"/>
      <c r="M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</row>
  </sheetData>
  <autoFilter ref="C136:K225"/>
  <mergeCells count="14">
    <mergeCell ref="D115:F115"/>
    <mergeCell ref="E127:H127"/>
    <mergeCell ref="E129:H129"/>
    <mergeCell ref="L2:V2"/>
    <mergeCell ref="E87:H87"/>
    <mergeCell ref="D111:F111"/>
    <mergeCell ref="D112:F112"/>
    <mergeCell ref="D113:F113"/>
    <mergeCell ref="D114:F114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01 - SO 01 - VRATA KE KUČOCH</vt:lpstr>
      <vt:lpstr>02 - SO 02 - OPLOCENÍ U P...</vt:lpstr>
      <vt:lpstr>'01 - SO 01 - VRATA KE KUČOCH'!Názvy_tisku</vt:lpstr>
      <vt:lpstr>'02 - SO 02 - OPLOCENÍ U P...'!Názvy_tisku</vt:lpstr>
      <vt:lpstr>'Rekapitulace stavby'!Názvy_tisku</vt:lpstr>
      <vt:lpstr>'01 - SO 01 - VRATA KE KUČOCH'!Oblast_tisku</vt:lpstr>
      <vt:lpstr>'02 - SO 02 - OPLOCENÍ U P...'!Oblast_tisku</vt:lpstr>
      <vt:lpstr>'Rekapitulace stavby'!Oblast_tisku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Ambrož</dc:creator>
  <cp:lastModifiedBy>Uživatel systému Windows</cp:lastModifiedBy>
  <dcterms:created xsi:type="dcterms:W3CDTF">2021-05-23T13:23:28Z</dcterms:created>
  <dcterms:modified xsi:type="dcterms:W3CDTF">2021-07-13T13:10:36Z</dcterms:modified>
</cp:coreProperties>
</file>