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F:\STAVBY-ROZPOČTY 2022\004 - ING. MARTIN TROKAN\"/>
    </mc:Choice>
  </mc:AlternateContent>
  <bookViews>
    <workbookView xWindow="0" yWindow="0" windowWidth="0" windowHeight="0" firstSheet="1" activeTab="1"/>
  </bookViews>
  <sheets>
    <sheet name="Rekapitulace stavby" sheetId="1" state="veryHidden" r:id="rId1"/>
    <sheet name="MT-22-014 - Výměna obvodo..." sheetId="2" r:id="rId2"/>
  </sheets>
  <definedNames>
    <definedName name="_xlnm.Print_Area" localSheetId="0">'Rekapitulace stavby'!$D$4:$AO$36,'Rekapitulace stavby'!$C$42:$AQ$56</definedName>
    <definedName name="_xlnm.Print_Titles" localSheetId="0">'Rekapitulace stavby'!$52:$52</definedName>
    <definedName name="_xlnm._FilterDatabase" localSheetId="1" hidden="1">'MT-22-014 - Výměna obvodo...'!$C$79:$K$321</definedName>
    <definedName name="_xlnm.Print_Area" localSheetId="1">'MT-22-014 - Výměna obvodo...'!$C$4:$J$37,'MT-22-014 - Výměna obvodo...'!$C$69:$K$321</definedName>
    <definedName name="_xlnm.Print_Titles" localSheetId="1">'MT-22-014 - Výměna obvodo...'!$79:$79</definedName>
  </definedNames>
  <calcPr/>
</workbook>
</file>

<file path=xl/calcChain.xml><?xml version="1.0" encoding="utf-8"?>
<calcChain xmlns="http://schemas.openxmlformats.org/spreadsheetml/2006/main">
  <c i="2" l="1" r="J35"/>
  <c r="J34"/>
  <c i="1" r="AY55"/>
  <c i="2" r="J33"/>
  <c i="1" r="AX55"/>
  <c i="2" r="BI320"/>
  <c r="BH320"/>
  <c r="BG320"/>
  <c r="BF320"/>
  <c r="T320"/>
  <c r="R320"/>
  <c r="P320"/>
  <c r="BI300"/>
  <c r="BH300"/>
  <c r="BG300"/>
  <c r="BF300"/>
  <c r="T300"/>
  <c r="R300"/>
  <c r="P300"/>
  <c r="BI280"/>
  <c r="BH280"/>
  <c r="BG280"/>
  <c r="BF280"/>
  <c r="T280"/>
  <c r="R280"/>
  <c r="P280"/>
  <c r="BI277"/>
  <c r="BH277"/>
  <c r="BG277"/>
  <c r="BF277"/>
  <c r="T277"/>
  <c r="R277"/>
  <c r="P277"/>
  <c r="BI275"/>
  <c r="BH275"/>
  <c r="BG275"/>
  <c r="BF275"/>
  <c r="T275"/>
  <c r="R275"/>
  <c r="P275"/>
  <c r="BI274"/>
  <c r="BH274"/>
  <c r="BG274"/>
  <c r="BF274"/>
  <c r="T274"/>
  <c r="R274"/>
  <c r="P274"/>
  <c r="BI261"/>
  <c r="BH261"/>
  <c r="BG261"/>
  <c r="BF261"/>
  <c r="T261"/>
  <c r="R261"/>
  <c r="P261"/>
  <c r="BI253"/>
  <c r="BH253"/>
  <c r="BG253"/>
  <c r="BF253"/>
  <c r="T253"/>
  <c r="R253"/>
  <c r="P253"/>
  <c r="BI251"/>
  <c r="BH251"/>
  <c r="BG251"/>
  <c r="BF251"/>
  <c r="T251"/>
  <c r="R251"/>
  <c r="P251"/>
  <c r="BI243"/>
  <c r="BH243"/>
  <c r="BG243"/>
  <c r="BF243"/>
  <c r="T243"/>
  <c r="R243"/>
  <c r="P243"/>
  <c r="BI241"/>
  <c r="BH241"/>
  <c r="BG241"/>
  <c r="BF241"/>
  <c r="T241"/>
  <c r="R241"/>
  <c r="P241"/>
  <c r="BI224"/>
  <c r="BH224"/>
  <c r="BG224"/>
  <c r="BF224"/>
  <c r="T224"/>
  <c r="R224"/>
  <c r="P224"/>
  <c r="BI222"/>
  <c r="BH222"/>
  <c r="BG222"/>
  <c r="BF222"/>
  <c r="T222"/>
  <c r="R222"/>
  <c r="P222"/>
  <c r="BI213"/>
  <c r="BH213"/>
  <c r="BG213"/>
  <c r="BF213"/>
  <c r="T213"/>
  <c r="R213"/>
  <c r="P213"/>
  <c r="BI209"/>
  <c r="BH209"/>
  <c r="BG209"/>
  <c r="BF209"/>
  <c r="T209"/>
  <c r="R209"/>
  <c r="P209"/>
  <c r="BI206"/>
  <c r="BH206"/>
  <c r="BG206"/>
  <c r="BF206"/>
  <c r="T206"/>
  <c r="R206"/>
  <c r="P206"/>
  <c r="BI197"/>
  <c r="BH197"/>
  <c r="BG197"/>
  <c r="BF197"/>
  <c r="T197"/>
  <c r="R197"/>
  <c r="P197"/>
  <c r="BI181"/>
  <c r="BH181"/>
  <c r="BG181"/>
  <c r="BF181"/>
  <c r="T181"/>
  <c r="R181"/>
  <c r="P181"/>
  <c r="BI171"/>
  <c r="BH171"/>
  <c r="BG171"/>
  <c r="BF171"/>
  <c r="T171"/>
  <c r="R171"/>
  <c r="P171"/>
  <c r="BI162"/>
  <c r="BH162"/>
  <c r="BG162"/>
  <c r="BF162"/>
  <c r="T162"/>
  <c r="R162"/>
  <c r="P162"/>
  <c r="BI153"/>
  <c r="BH153"/>
  <c r="BG153"/>
  <c r="BF153"/>
  <c r="T153"/>
  <c r="R153"/>
  <c r="P153"/>
  <c r="BI142"/>
  <c r="BH142"/>
  <c r="BG142"/>
  <c r="BF142"/>
  <c r="T142"/>
  <c r="R142"/>
  <c r="P142"/>
  <c r="BI133"/>
  <c r="BH133"/>
  <c r="BG133"/>
  <c r="BF133"/>
  <c r="T133"/>
  <c r="R133"/>
  <c r="P133"/>
  <c r="BI124"/>
  <c r="BH124"/>
  <c r="BG124"/>
  <c r="BF124"/>
  <c r="T124"/>
  <c r="R124"/>
  <c r="P124"/>
  <c r="BI115"/>
  <c r="BH115"/>
  <c r="BG115"/>
  <c r="BF115"/>
  <c r="T115"/>
  <c r="R115"/>
  <c r="P115"/>
  <c r="BI108"/>
  <c r="BH108"/>
  <c r="BG108"/>
  <c r="BF108"/>
  <c r="T108"/>
  <c r="R108"/>
  <c r="P108"/>
  <c r="BI103"/>
  <c r="BH103"/>
  <c r="BG103"/>
  <c r="BF103"/>
  <c r="T103"/>
  <c r="R103"/>
  <c r="P103"/>
  <c r="BI98"/>
  <c r="BH98"/>
  <c r="BG98"/>
  <c r="BF98"/>
  <c r="T98"/>
  <c r="R98"/>
  <c r="P98"/>
  <c r="BI90"/>
  <c r="BH90"/>
  <c r="BG90"/>
  <c r="BF90"/>
  <c r="T90"/>
  <c r="R90"/>
  <c r="P90"/>
  <c r="BI87"/>
  <c r="BH87"/>
  <c r="BG87"/>
  <c r="BF87"/>
  <c r="T87"/>
  <c r="R87"/>
  <c r="P87"/>
  <c r="BI85"/>
  <c r="BH85"/>
  <c r="BG85"/>
  <c r="BF85"/>
  <c r="T85"/>
  <c r="R85"/>
  <c r="P85"/>
  <c r="BI83"/>
  <c r="BH83"/>
  <c r="BG83"/>
  <c r="BF83"/>
  <c r="T83"/>
  <c r="R83"/>
  <c r="P83"/>
  <c r="J77"/>
  <c r="J76"/>
  <c r="F76"/>
  <c r="F74"/>
  <c r="E72"/>
  <c r="J51"/>
  <c r="J50"/>
  <c r="F50"/>
  <c r="F48"/>
  <c r="E46"/>
  <c r="J16"/>
  <c r="E16"/>
  <c r="F77"/>
  <c r="J15"/>
  <c r="J10"/>
  <c r="J74"/>
  <c i="1" r="L50"/>
  <c r="AM50"/>
  <c r="AM49"/>
  <c r="L49"/>
  <c r="AM47"/>
  <c r="L47"/>
  <c r="L45"/>
  <c r="L44"/>
  <c i="2" r="J32"/>
  <c r="J300"/>
  <c r="BK277"/>
  <c r="J275"/>
  <c r="BK253"/>
  <c r="J251"/>
  <c r="J241"/>
  <c r="J222"/>
  <c r="J209"/>
  <c r="BK197"/>
  <c r="BK171"/>
  <c r="J162"/>
  <c r="J142"/>
  <c r="BK115"/>
  <c r="J103"/>
  <c r="BK87"/>
  <c r="J83"/>
  <c r="BK300"/>
  <c r="J277"/>
  <c r="J261"/>
  <c r="BK243"/>
  <c r="J224"/>
  <c r="BK209"/>
  <c r="J197"/>
  <c r="J171"/>
  <c r="J153"/>
  <c r="BK124"/>
  <c r="BK108"/>
  <c r="BK98"/>
  <c r="J87"/>
  <c r="F34"/>
  <c r="BK320"/>
  <c r="J280"/>
  <c r="BK274"/>
  <c r="BK261"/>
  <c r="BK251"/>
  <c r="BK241"/>
  <c r="BK222"/>
  <c r="J213"/>
  <c r="J206"/>
  <c r="BK181"/>
  <c r="BK153"/>
  <c r="BK133"/>
  <c r="J124"/>
  <c r="J108"/>
  <c r="J98"/>
  <c r="BK85"/>
  <c i="1" r="AS54"/>
  <c i="2" r="J320"/>
  <c r="BK280"/>
  <c r="BK275"/>
  <c r="J274"/>
  <c r="J253"/>
  <c r="J243"/>
  <c r="BK224"/>
  <c r="BK213"/>
  <c r="BK206"/>
  <c r="J181"/>
  <c r="BK162"/>
  <c r="BK142"/>
  <c r="J133"/>
  <c r="J115"/>
  <c r="BK103"/>
  <c r="J90"/>
  <c r="J85"/>
  <c r="F33"/>
  <c r="F32"/>
  <c r="BK90"/>
  <c r="BK83"/>
  <c r="F35"/>
  <c l="1" r="R82"/>
  <c r="T82"/>
  <c r="P180"/>
  <c r="P82"/>
  <c r="P89"/>
  <c r="R180"/>
  <c r="BK82"/>
  <c r="J82"/>
  <c r="J57"/>
  <c r="BK114"/>
  <c r="J114"/>
  <c r="J60"/>
  <c r="T180"/>
  <c r="R89"/>
  <c r="T114"/>
  <c r="BK279"/>
  <c r="J279"/>
  <c r="J62"/>
  <c r="BK180"/>
  <c r="J180"/>
  <c r="J61"/>
  <c r="P279"/>
  <c r="BK89"/>
  <c r="J89"/>
  <c r="J58"/>
  <c r="P114"/>
  <c r="P113"/>
  <c r="R279"/>
  <c r="T89"/>
  <c r="R114"/>
  <c r="T279"/>
  <c i="1" r="BA55"/>
  <c r="BB55"/>
  <c i="2" r="J48"/>
  <c r="F51"/>
  <c r="BE83"/>
  <c r="BE85"/>
  <c r="BE87"/>
  <c r="BE90"/>
  <c r="BE98"/>
  <c r="BE103"/>
  <c r="BE108"/>
  <c r="BE115"/>
  <c r="BE124"/>
  <c r="BE133"/>
  <c r="BE142"/>
  <c r="BE153"/>
  <c r="BE162"/>
  <c r="BE171"/>
  <c r="BE181"/>
  <c r="BE197"/>
  <c r="BE206"/>
  <c r="BE209"/>
  <c r="BE213"/>
  <c r="BE222"/>
  <c r="BE224"/>
  <c r="BE241"/>
  <c r="BE243"/>
  <c r="BE251"/>
  <c r="BE253"/>
  <c r="BE261"/>
  <c r="BE274"/>
  <c r="BE275"/>
  <c r="BE277"/>
  <c r="BE280"/>
  <c r="BE300"/>
  <c r="BE320"/>
  <c i="1" r="BC55"/>
  <c r="AW55"/>
  <c r="BD55"/>
  <c r="BB54"/>
  <c r="W31"/>
  <c r="BA54"/>
  <c r="W30"/>
  <c r="BD54"/>
  <c r="W33"/>
  <c r="BC54"/>
  <c r="W32"/>
  <c i="2" l="1" r="R113"/>
  <c r="T113"/>
  <c r="P81"/>
  <c r="P80"/>
  <c i="1" r="AU55"/>
  <c i="2" r="T81"/>
  <c r="T80"/>
  <c r="R81"/>
  <c r="R80"/>
  <c r="BK81"/>
  <c r="BK113"/>
  <c r="J113"/>
  <c r="J59"/>
  <c i="1" r="AU54"/>
  <c r="AY54"/>
  <c i="2" r="F31"/>
  <c i="1" r="AZ55"/>
  <c r="AZ54"/>
  <c r="W29"/>
  <c r="AX54"/>
  <c i="2" r="J31"/>
  <c i="1" r="AV55"/>
  <c r="AT55"/>
  <c r="AW54"/>
  <c r="AK30"/>
  <c i="2" l="1" r="BK80"/>
  <c r="J80"/>
  <c r="J55"/>
  <c r="J81"/>
  <c r="J56"/>
  <c i="1" r="AV54"/>
  <c r="AK29"/>
  <c i="2" l="1" r="J28"/>
  <c i="1" r="AG55"/>
  <c r="AG54"/>
  <c r="AK26"/>
  <c r="AT54"/>
  <c r="AN54"/>
  <c i="2" l="1" r="J37"/>
  <c i="1" r="AN55"/>
  <c r="AK3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<sst xmlns="http://schemas.openxmlformats.org/spreadsheetml/2006/main">
  <si>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</si>
  <si>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</si>
  <si>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</si>
  <si>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</si>
  <si>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</si>
  <si>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{c5025841-e842-4cc9-8bef-c93a482b1dbc}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</si>
  <si>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</si>
  <si>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</si>
  <si>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</si>
  <si>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</si>
  <si>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</si>
  <si>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</si>
  <si>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</si>
  <si>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</si>
  <si>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MT-22-014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</si>
  <si>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</si>
  <si>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</si>
  <si>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Výměna obvodového a střešního pláště skladovací haly</t>
  </si>
  <si>
    <t>KSO:</t>
  </si>
  <si>
    <t/>
  </si>
  <si>
    <t>CC-CZ:</t>
  </si>
  <si>
    <t>Místo:</t>
  </si>
  <si>
    <t>Olomouc, Nová ulice</t>
  </si>
  <si>
    <t>Datum:</t>
  </si>
  <si>
    <t>7. 7. 2022</t>
  </si>
  <si>
    <t>Zadavatel:</t>
  </si>
  <si>
    <t>IČ:</t>
  </si>
  <si>
    <t>00098892</t>
  </si>
  <si>
    <t>Fakultní nemocnice Olomouc</t>
  </si>
  <si>
    <t>DIČ:</t>
  </si>
  <si>
    <t>CZ00098892</t>
  </si>
  <si>
    <t>Uchazeč:</t>
  </si>
  <si>
    <t>Vyplň údaj</t>
  </si>
  <si>
    <t>Projektant:</t>
  </si>
  <si>
    <t>68924879</t>
  </si>
  <si>
    <t>Ing. Martin Trokan</t>
  </si>
  <si>
    <t>CZ6804080415</t>
  </si>
  <si>
    <t>True</t>
  </si>
  <si>
    <t>Zpracovatel:</t>
  </si>
  <si>
    <t>Tomáš Slíva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</si>
  <si>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</si>
  <si>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</si>
  <si>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</si>
  <si>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</si>
  <si>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</si>
  <si>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</si>
  <si>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</si>
  <si>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</si>
  <si>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</si>
  <si>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</si>
  <si>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</si>
  <si>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</si>
  <si>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</si>
  <si>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</si>
  <si>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</si>
  <si>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</si>
  <si>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</si>
  <si>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</si>
  <si>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</si>
  <si>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</si>
  <si>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</si>
  <si>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</si>
  <si>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</si>
  <si>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</si>
  <si>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</si>
  <si>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</si>
  <si>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</si>
  <si>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</si>
  <si>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</si>
  <si>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</si>
  <si>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</si>
  <si>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</si>
  <si>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</si>
  <si>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</si>
  <si>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</si>
  <si>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</si>
  <si>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</si>
  <si>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</si>
  <si>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</si>
  <si>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</si>
  <si>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</si>
  <si>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</si>
  <si>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</si>
  <si>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</si>
  <si>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</si>
  <si>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</si>
  <si>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</si>
  <si>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</si>
  <si>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</si>
  <si>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</si>
  <si>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</si>
  <si>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9 - Ostatní konstrukce a práce, bourání</t>
  </si>
  <si>
    <t>PSV - Práce a dodávky PSV</t>
  </si>
  <si>
    <t xml:space="preserve">    764 - Konstrukce klempířské</t>
  </si>
  <si>
    <t xml:space="preserve">    767 - Konstrukce zámečnické</t>
  </si>
  <si>
    <t xml:space="preserve">    783 - Dokončovací práce - nátěry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</si>
  <si>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</si>
  <si>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</si>
  <si>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</si>
  <si>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</si>
  <si>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</si>
  <si>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</si>
  <si>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</si>
  <si>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</si>
  <si>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</si>
  <si>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</si>
  <si>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</si>
  <si>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</si>
  <si>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</si>
  <si>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</si>
  <si>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</si>
  <si>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</si>
  <si>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</si>
  <si>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</si>
  <si>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111251101</t>
  </si>
  <si>
    <t>Odstranění křovin a stromů s odstraněním kořenů strojně průměru kmene do 100 mm v rovině nebo ve svahu sklonu terénu do 1:5, při celkové ploše do 100 m2</t>
  </si>
  <si>
    <t>m2</t>
  </si>
  <si>
    <t>CS ÚRS 2022 02</t>
  </si>
  <si>
    <t>4</t>
  </si>
  <si>
    <t>-1478731830</t>
  </si>
  <si>
    <t>Online PSC</t>
  </si>
  <si>
    <t>https://podminky.urs.cz/item/CS_URS_2022_02/111251101</t>
  </si>
  <si>
    <t>112151112</t>
  </si>
  <si>
    <t>Pokácení stromu směrové v celku s odřezáním kmene a s odvětvením průměru kmene přes 200 do 300 mm</t>
  </si>
  <si>
    <t>kus</t>
  </si>
  <si>
    <t>1942230219</t>
  </si>
  <si>
    <t>https://podminky.urs.cz/item/CS_URS_2022_02/112151112</t>
  </si>
  <si>
    <t>3</t>
  </si>
  <si>
    <t>112155115</t>
  </si>
  <si>
    <t>Štěpkování s naložením na dopravní prostředek a odvozem do 20 km stromků a větví v zapojeném porostu, průměru kmene do 300 mm</t>
  </si>
  <si>
    <t>-114051068</t>
  </si>
  <si>
    <t>https://podminky.urs.cz/item/CS_URS_2022_02/112155115</t>
  </si>
  <si>
    <t>9</t>
  </si>
  <si>
    <t>Ostatní konstrukce a práce, bourání</t>
  </si>
  <si>
    <t>945412111</t>
  </si>
  <si>
    <t>Teleskopická hydraulická montážní plošina na samohybném podvozku, s otočným košem výšky zdvihu do 8 m</t>
  </si>
  <si>
    <t>den</t>
  </si>
  <si>
    <t>-561337641</t>
  </si>
  <si>
    <t>https://podminky.urs.cz/item/CS_URS_2022_02/945412111</t>
  </si>
  <si>
    <t>VV</t>
  </si>
  <si>
    <t>Výměna střešního a obvodového pláště</t>
  </si>
  <si>
    <t xml:space="preserve">Část haly parc.č.  2469</t>
  </si>
  <si>
    <t>Půdorys 1NP - výkres č. 1</t>
  </si>
  <si>
    <t>Řez A-A - výkres č. 2</t>
  </si>
  <si>
    <t>10</t>
  </si>
  <si>
    <t>Součet</t>
  </si>
  <si>
    <t>5</t>
  </si>
  <si>
    <t>946111116</t>
  </si>
  <si>
    <t>Montáž pojízdných věží trubkových nebo dílcových s maximálním zatížením podlahy do 200 kg/m2 šířky od 0,6 do 0,9 m, délky do 3,2 m, výšky přes 5,5 m do 6,6 m</t>
  </si>
  <si>
    <t>-1511569436</t>
  </si>
  <si>
    <t>https://podminky.urs.cz/item/CS_URS_2022_02/946111116</t>
  </si>
  <si>
    <t>HALA 1</t>
  </si>
  <si>
    <t>6</t>
  </si>
  <si>
    <t>946111216</t>
  </si>
  <si>
    <t>Montáž pojízdných věží trubkových nebo dílcových s maximálním zatížením podlahy do 200 kg/m2 Příplatek za první a každý další den použití pojízdného lešení k ceně -1116</t>
  </si>
  <si>
    <t>1682881627</t>
  </si>
  <si>
    <t>https://podminky.urs.cz/item/CS_URS_2022_02/946111216</t>
  </si>
  <si>
    <t>2*15</t>
  </si>
  <si>
    <t>7</t>
  </si>
  <si>
    <t>946112816</t>
  </si>
  <si>
    <t>Demontáž pojízdných věží trubkových nebo dílcových s maximálním zatížením podlahy do 200 kg/m2 šířky přes 0,9 do 1,6 m, délky do 3,2 m, výšky přes 5,5 m do 6,6 m</t>
  </si>
  <si>
    <t>-1074608959</t>
  </si>
  <si>
    <t>https://podminky.urs.cz/item/CS_URS_2022_02/946112816</t>
  </si>
  <si>
    <t>PSV</t>
  </si>
  <si>
    <t>Práce a dodávky PSV</t>
  </si>
  <si>
    <t>764</t>
  </si>
  <si>
    <t>Konstrukce klempířské</t>
  </si>
  <si>
    <t>8</t>
  </si>
  <si>
    <t>764211415</t>
  </si>
  <si>
    <t>Oplechování střešních prvků z pozinkovaného plechu hřebene nevětraného s použitím hřebenového plechu rš 400 mm</t>
  </si>
  <si>
    <t>m</t>
  </si>
  <si>
    <t>16</t>
  </si>
  <si>
    <t>70628378</t>
  </si>
  <si>
    <t>https://podminky.urs.cz/item/CS_URS_2022_02/764211415</t>
  </si>
  <si>
    <t>Střecha</t>
  </si>
  <si>
    <t>45,4</t>
  </si>
  <si>
    <t>764212405</t>
  </si>
  <si>
    <t>Oplechování střešních prvků z pozinkovaného plechu štítu závětrnou lištou rš 400 mm</t>
  </si>
  <si>
    <t>-1052962123</t>
  </si>
  <si>
    <t>https://podminky.urs.cz/item/CS_URS_2022_02/764212405</t>
  </si>
  <si>
    <t>9,65*2*2</t>
  </si>
  <si>
    <t>764212432</t>
  </si>
  <si>
    <t>Oplechování střešních prvků z pozinkovaného plechu okapu okapovým plechem střechy rovné rš 200 mm</t>
  </si>
  <si>
    <t>2092612286</t>
  </si>
  <si>
    <t>https://podminky.urs.cz/item/CS_URS_2022_02/764212432</t>
  </si>
  <si>
    <t>Spodní ukončení pláště L lištou s okapovým nosem</t>
  </si>
  <si>
    <t>45,4+45,4+18,64-4,3-4,3</t>
  </si>
  <si>
    <t>11</t>
  </si>
  <si>
    <t>764311414</t>
  </si>
  <si>
    <t>Lemování zdí z pozinkovaného plechu boční nebo horní rovné, střech s krytinou skládanou mimo prejzovou rš 330 mm</t>
  </si>
  <si>
    <t>-1391036941</t>
  </si>
  <si>
    <t>https://podminky.urs.cz/item/CS_URS_2022_02/764311414</t>
  </si>
  <si>
    <t>Vnější rohy</t>
  </si>
  <si>
    <t>5*2</t>
  </si>
  <si>
    <t>Lemování vrat</t>
  </si>
  <si>
    <t>(4,5+4,5+4,3)*2</t>
  </si>
  <si>
    <t>12</t>
  </si>
  <si>
    <t>764511404</t>
  </si>
  <si>
    <t>Žlab podokapní z pozinkovaného plechu včetně háků a čel půlkruhový rš 330 mm</t>
  </si>
  <si>
    <t>662508245</t>
  </si>
  <si>
    <t>https://podminky.urs.cz/item/CS_URS_2022_02/764511404</t>
  </si>
  <si>
    <t>45,4*2</t>
  </si>
  <si>
    <t>13</t>
  </si>
  <si>
    <t>764511445</t>
  </si>
  <si>
    <t>Žlab podokapní z pozinkovaného plechu včetně háků a čel kotlík oválný (trychtýřový), rš žlabu/průměr svodu 400/120 mm</t>
  </si>
  <si>
    <t>582732830</t>
  </si>
  <si>
    <t>https://podminky.urs.cz/item/CS_URS_2022_02/764511445</t>
  </si>
  <si>
    <t>3*2</t>
  </si>
  <si>
    <t>14</t>
  </si>
  <si>
    <t>764518423</t>
  </si>
  <si>
    <t>Svod z pozinkovaného plechu včetně objímek, kolen a odskoků kruhový, průměru 120 mm</t>
  </si>
  <si>
    <t>-269855956</t>
  </si>
  <si>
    <t>https://podminky.urs.cz/item/CS_URS_2022_02/764518423</t>
  </si>
  <si>
    <t>3*6,5*2</t>
  </si>
  <si>
    <t>767</t>
  </si>
  <si>
    <t>Konstrukce zámečnické</t>
  </si>
  <si>
    <t>767134802</t>
  </si>
  <si>
    <t>Demontáž stěn a příček z plechů oplechování stěn plechy šroubovanými</t>
  </si>
  <si>
    <t>1755661605</t>
  </si>
  <si>
    <t>https://podminky.urs.cz/item/CS_URS_2022_02/767134802</t>
  </si>
  <si>
    <t xml:space="preserve">Štít </t>
  </si>
  <si>
    <t>18,64*5,27</t>
  </si>
  <si>
    <t>18,64*(7+5,27)/2</t>
  </si>
  <si>
    <t>Mezisoučet</t>
  </si>
  <si>
    <t>Podélné stěny</t>
  </si>
  <si>
    <t>45,4*5,27*2</t>
  </si>
  <si>
    <t xml:space="preserve">Odpočet vrat </t>
  </si>
  <si>
    <t>-4,3*4,5*10</t>
  </si>
  <si>
    <t>767391112</t>
  </si>
  <si>
    <t>Montáž krytiny z tvarovaných plechů trapézových nebo vlnitých, uchycených šroubováním</t>
  </si>
  <si>
    <t>1450463691</t>
  </si>
  <si>
    <t>https://podminky.urs.cz/item/CS_URS_2022_02/767391112</t>
  </si>
  <si>
    <t>45,4*9,65*2</t>
  </si>
  <si>
    <t>17</t>
  </si>
  <si>
    <t>M</t>
  </si>
  <si>
    <t>15484140</t>
  </si>
  <si>
    <t>plech trapézový 55/235 940 Pz tl 0,70mm</t>
  </si>
  <si>
    <t>32</t>
  </si>
  <si>
    <t>1164909315</t>
  </si>
  <si>
    <t>P</t>
  </si>
  <si>
    <t>Poznámka k položce:_x000d_
Podpěry po cca 2000 mm _x000d_
Únosnost / Zatížení 3,27 kN/m2 - přípustné stálé zatížení , rovnoměrné rozložení při rozpětí podpor 2000 mm</t>
  </si>
  <si>
    <t>876,22*1,133 'Přepočtené koeficientem množství</t>
  </si>
  <si>
    <t>18</t>
  </si>
  <si>
    <t>767391209</t>
  </si>
  <si>
    <t>Montáž krytiny z tvarovaných plechů Příplatek k cenám za antikondenzační úpravu plechu</t>
  </si>
  <si>
    <t>880010032</t>
  </si>
  <si>
    <t>https://podminky.urs.cz/item/CS_URS_2022_02/767391209</t>
  </si>
  <si>
    <t>992,757</t>
  </si>
  <si>
    <t>19</t>
  </si>
  <si>
    <t>767391237</t>
  </si>
  <si>
    <t>Montáž krytiny z tvarovaných plechů vložení těsnícího pásku do spojů plechů ve sklonu do 10°</t>
  </si>
  <si>
    <t>-158958256</t>
  </si>
  <si>
    <t>https://podminky.urs.cz/item/CS_URS_2022_02/767391237</t>
  </si>
  <si>
    <t>46*9,65*2</t>
  </si>
  <si>
    <t>20</t>
  </si>
  <si>
    <t>15485220</t>
  </si>
  <si>
    <t>páska těsnící butylkaučuková 1x15mm</t>
  </si>
  <si>
    <t>-223894015</t>
  </si>
  <si>
    <t>887,8*1,05 'Přepočtené koeficientem množství</t>
  </si>
  <si>
    <t>767415112</t>
  </si>
  <si>
    <t>Montáž vnějšího obkladu skládaného pláště plechem tvarovaným výšky budovy do 6 m, uchyceným šroubováním</t>
  </si>
  <si>
    <t>642491142</t>
  </si>
  <si>
    <t>https://podminky.urs.cz/item/CS_URS_2022_02/767415112</t>
  </si>
  <si>
    <t>18,64*1,5</t>
  </si>
  <si>
    <t>Odpočet vrat - 2 ks</t>
  </si>
  <si>
    <t>-4,3*4,5*2</t>
  </si>
  <si>
    <t>22</t>
  </si>
  <si>
    <t>15485006</t>
  </si>
  <si>
    <t>plech trapézový 40/266/1064 Pz tl 0,6mm</t>
  </si>
  <si>
    <t>161899717</t>
  </si>
  <si>
    <t>680,365*1,133 'Přepočtené koeficientem množství</t>
  </si>
  <si>
    <t>23</t>
  </si>
  <si>
    <t>767651240</t>
  </si>
  <si>
    <t>Montáž vrat garážových nebo průmyslových otvíravých do ocelové zárubně z dílů, plochy přes 13 m2</t>
  </si>
  <si>
    <t>1674689958</t>
  </si>
  <si>
    <t>https://podminky.urs.cz/item/CS_URS_2022_02/767651240</t>
  </si>
  <si>
    <t>1+1</t>
  </si>
  <si>
    <t>24</t>
  </si>
  <si>
    <t>VRATA - R</t>
  </si>
  <si>
    <t>Garážová vrata dvoukřídlá nezateplená 4300/4500 mm - Kompletní provedení</t>
  </si>
  <si>
    <t>soubor</t>
  </si>
  <si>
    <t xml:space="preserve"> R položka</t>
  </si>
  <si>
    <t>1822577988</t>
  </si>
  <si>
    <t>Poznámka k položce:_x000d_
Popis prvku:_x000d_
Rozměr 4300/4500 mm_x000d_
- nosný ocelový uhelníkový rám včetně povrchové úpravy nátěrem - odstín nátěru určí zadavatel._x000d_
- otočná křídla nosný rám včetně povrchové úpravy nátěrem - odstín nátěru určí zadavatel._x000d_
- nosné panty 4 ks na křídlo_x000d_
- uzavírací systém Bascules , druhé křídlo je otevíravé se zámkem a klikou_x000d_
- vybavení křídel zarážkami proti samovolnému zavření křídel_x000d_
- opláštění trapézovým plechem T18 - uchycení trhacími nýty / šroubovaný spoj.</t>
  </si>
  <si>
    <t>25</t>
  </si>
  <si>
    <t>767651834</t>
  </si>
  <si>
    <t>Demontáž garážových a průmyslových vrat posuvných, plochy přes 13 do 20 m2</t>
  </si>
  <si>
    <t>151741501</t>
  </si>
  <si>
    <t>https://podminky.urs.cz/item/CS_URS_2022_02/767651834</t>
  </si>
  <si>
    <t>26</t>
  </si>
  <si>
    <t>767995114</t>
  </si>
  <si>
    <t>Montáž ostatních atypických zámečnických konstrukcí hmotnosti přes 20 do 50 kg</t>
  </si>
  <si>
    <t>kg</t>
  </si>
  <si>
    <t>-1096777750</t>
  </si>
  <si>
    <t>https://podminky.urs.cz/item/CS_URS_2022_02/767995114</t>
  </si>
  <si>
    <t>Doplnění vynášecího roštu z ocelových profilů I 160 - 18,8 kg /mb</t>
  </si>
  <si>
    <t>Podélná stěna po demontáži stávajících vrat</t>
  </si>
  <si>
    <t>(45,4-4,3-4,3)*3*18,8*1,05</t>
  </si>
  <si>
    <t>Štítová stěna</t>
  </si>
  <si>
    <t>18,64*3*18,8*1,05</t>
  </si>
  <si>
    <t>4,5*4*18,8*1,05</t>
  </si>
  <si>
    <t>27</t>
  </si>
  <si>
    <t>13010822</t>
  </si>
  <si>
    <t>ocel profilová jakost S235JR (11 375) průřez U (UPN) 160</t>
  </si>
  <si>
    <t>t</t>
  </si>
  <si>
    <t>499181455</t>
  </si>
  <si>
    <t>28</t>
  </si>
  <si>
    <t>998767102</t>
  </si>
  <si>
    <t>Přesun hmot pro zámečnické konstrukce stanovený z hmotnosti přesunovaného materiálu vodorovná dopravní vzdálenost do 50 m v objektech výšky přes 6 do 12 m</t>
  </si>
  <si>
    <t>-1486844877</t>
  </si>
  <si>
    <t>https://podminky.urs.cz/item/CS_URS_2022_02/998767102</t>
  </si>
  <si>
    <t>29</t>
  </si>
  <si>
    <t>998767192</t>
  </si>
  <si>
    <t>Přesun hmot pro zámečnické konstrukce stanovený z hmotnosti přesunovaného materiálu Příplatek k cenám za zvětšený přesun přes vymezenou největší dopravní vzdálenost do 100 m</t>
  </si>
  <si>
    <t>-1726630008</t>
  </si>
  <si>
    <t>https://podminky.urs.cz/item/CS_URS_2022_02/998767192</t>
  </si>
  <si>
    <t>783</t>
  </si>
  <si>
    <t>Dokončovací práce - nátěry</t>
  </si>
  <si>
    <t>30</t>
  </si>
  <si>
    <t>783306801</t>
  </si>
  <si>
    <t>Odstranění nátěrů ze zámečnických konstrukcí obroušením</t>
  </si>
  <si>
    <t>284556821</t>
  </si>
  <si>
    <t>https://podminky.urs.cz/item/CS_URS_2022_02/783306801</t>
  </si>
  <si>
    <t>HALA 1 - Nosná konstrukce haly nátěry</t>
  </si>
  <si>
    <t>Nosné vazníkové rámy haly</t>
  </si>
  <si>
    <t>12,5*2*11</t>
  </si>
  <si>
    <t>(4,5+5+9+9,4+9,4+9+5+4,5)*0,25*11</t>
  </si>
  <si>
    <t>9,5*0,65*2*13</t>
  </si>
  <si>
    <t>Ztužidlo</t>
  </si>
  <si>
    <t>0,12*14*11</t>
  </si>
  <si>
    <t>Podélná vynášecí konstrukce opláštění stěn</t>
  </si>
  <si>
    <t>45,4*(0,16+0,16+0,08+0,08+0,08+0,08)*4*2</t>
  </si>
  <si>
    <t>18,64*(0,16+0,16+0,08+0,08+0,08+0,08)*4</t>
  </si>
  <si>
    <t>45,4*1*2</t>
  </si>
  <si>
    <t>Vynášecí nosné konstrukce střešní krytiny</t>
  </si>
  <si>
    <t>45,4*(0,16+0,16+0,08+0,08+0,08+0,08)*5*2</t>
  </si>
  <si>
    <t>31</t>
  </si>
  <si>
    <t>783314201</t>
  </si>
  <si>
    <t>Základní antikorozní nátěr zámečnických konstrukcí jednonásobný syntetický standardní</t>
  </si>
  <si>
    <t>-1789367748</t>
  </si>
  <si>
    <t>https://podminky.urs.cz/item/CS_URS_2022_02/783314201</t>
  </si>
  <si>
    <t>783317101</t>
  </si>
  <si>
    <t>Krycí nátěr (email) zámečnických konstrukcí jednonásobný syntetický standardní</t>
  </si>
  <si>
    <t>1418045746</t>
  </si>
  <si>
    <t>https://podminky.urs.cz/item/CS_URS_2022_02/783317101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</si>
</sst>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27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8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4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3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3" xfId="0" applyFont="1" applyBorder="1" applyAlignment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38" fillId="0" borderId="0" xfId="0" applyFont="1" applyAlignment="1" applyProtection="1">
      <alignment vertical="center" wrapText="1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2/111251101" TargetMode="External" /><Relationship Id="rId2" Type="http://schemas.openxmlformats.org/officeDocument/2006/relationships/hyperlink" Target="https://podminky.urs.cz/item/CS_URS_2022_02/112151112" TargetMode="External" /><Relationship Id="rId3" Type="http://schemas.openxmlformats.org/officeDocument/2006/relationships/hyperlink" Target="https://podminky.urs.cz/item/CS_URS_2022_02/112155115" TargetMode="External" /><Relationship Id="rId4" Type="http://schemas.openxmlformats.org/officeDocument/2006/relationships/hyperlink" Target="https://podminky.urs.cz/item/CS_URS_2022_02/945412111" TargetMode="External" /><Relationship Id="rId5" Type="http://schemas.openxmlformats.org/officeDocument/2006/relationships/hyperlink" Target="https://podminky.urs.cz/item/CS_URS_2022_02/946111116" TargetMode="External" /><Relationship Id="rId6" Type="http://schemas.openxmlformats.org/officeDocument/2006/relationships/hyperlink" Target="https://podminky.urs.cz/item/CS_URS_2022_02/946111216" TargetMode="External" /><Relationship Id="rId7" Type="http://schemas.openxmlformats.org/officeDocument/2006/relationships/hyperlink" Target="https://podminky.urs.cz/item/CS_URS_2022_02/946112816" TargetMode="External" /><Relationship Id="rId8" Type="http://schemas.openxmlformats.org/officeDocument/2006/relationships/hyperlink" Target="https://podminky.urs.cz/item/CS_URS_2022_02/764211415" TargetMode="External" /><Relationship Id="rId9" Type="http://schemas.openxmlformats.org/officeDocument/2006/relationships/hyperlink" Target="https://podminky.urs.cz/item/CS_URS_2022_02/764212405" TargetMode="External" /><Relationship Id="rId10" Type="http://schemas.openxmlformats.org/officeDocument/2006/relationships/hyperlink" Target="https://podminky.urs.cz/item/CS_URS_2022_02/764212432" TargetMode="External" /><Relationship Id="rId11" Type="http://schemas.openxmlformats.org/officeDocument/2006/relationships/hyperlink" Target="https://podminky.urs.cz/item/CS_URS_2022_02/764311414" TargetMode="External" /><Relationship Id="rId12" Type="http://schemas.openxmlformats.org/officeDocument/2006/relationships/hyperlink" Target="https://podminky.urs.cz/item/CS_URS_2022_02/764511404" TargetMode="External" /><Relationship Id="rId13" Type="http://schemas.openxmlformats.org/officeDocument/2006/relationships/hyperlink" Target="https://podminky.urs.cz/item/CS_URS_2022_02/764511445" TargetMode="External" /><Relationship Id="rId14" Type="http://schemas.openxmlformats.org/officeDocument/2006/relationships/hyperlink" Target="https://podminky.urs.cz/item/CS_URS_2022_02/764518423" TargetMode="External" /><Relationship Id="rId15" Type="http://schemas.openxmlformats.org/officeDocument/2006/relationships/hyperlink" Target="https://podminky.urs.cz/item/CS_URS_2022_02/767134802" TargetMode="External" /><Relationship Id="rId16" Type="http://schemas.openxmlformats.org/officeDocument/2006/relationships/hyperlink" Target="https://podminky.urs.cz/item/CS_URS_2022_02/767391112" TargetMode="External" /><Relationship Id="rId17" Type="http://schemas.openxmlformats.org/officeDocument/2006/relationships/hyperlink" Target="https://podminky.urs.cz/item/CS_URS_2022_02/767391209" TargetMode="External" /><Relationship Id="rId18" Type="http://schemas.openxmlformats.org/officeDocument/2006/relationships/hyperlink" Target="https://podminky.urs.cz/item/CS_URS_2022_02/767391237" TargetMode="External" /><Relationship Id="rId19" Type="http://schemas.openxmlformats.org/officeDocument/2006/relationships/hyperlink" Target="https://podminky.urs.cz/item/CS_URS_2022_02/767415112" TargetMode="External" /><Relationship Id="rId20" Type="http://schemas.openxmlformats.org/officeDocument/2006/relationships/hyperlink" Target="https://podminky.urs.cz/item/CS_URS_2022_02/767651240" TargetMode="External" /><Relationship Id="rId21" Type="http://schemas.openxmlformats.org/officeDocument/2006/relationships/hyperlink" Target="https://podminky.urs.cz/item/CS_URS_2022_02/767651834" TargetMode="External" /><Relationship Id="rId22" Type="http://schemas.openxmlformats.org/officeDocument/2006/relationships/hyperlink" Target="https://podminky.urs.cz/item/CS_URS_2022_02/767995114" TargetMode="External" /><Relationship Id="rId23" Type="http://schemas.openxmlformats.org/officeDocument/2006/relationships/hyperlink" Target="https://podminky.urs.cz/item/CS_URS_2022_02/998767102" TargetMode="External" /><Relationship Id="rId24" Type="http://schemas.openxmlformats.org/officeDocument/2006/relationships/hyperlink" Target="https://podminky.urs.cz/item/CS_URS_2022_02/998767192" TargetMode="External" /><Relationship Id="rId25" Type="http://schemas.openxmlformats.org/officeDocument/2006/relationships/hyperlink" Target="https://podminky.urs.cz/item/CS_URS_2022_02/783306801" TargetMode="External" /><Relationship Id="rId26" Type="http://schemas.openxmlformats.org/officeDocument/2006/relationships/hyperlink" Target="https://podminky.urs.cz/item/CS_URS_2022_02/783314201" TargetMode="External" /><Relationship Id="rId27" Type="http://schemas.openxmlformats.org/officeDocument/2006/relationships/hyperlink" Target="https://podminky.urs.cz/item/CS_URS_2022_02/783317101" TargetMode="External" /><Relationship Id="rId28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20</v>
      </c>
      <c r="AL7" s="23"/>
      <c r="AM7" s="23"/>
      <c r="AN7" s="28" t="s">
        <v>19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21</v>
      </c>
      <c r="E8" s="23"/>
      <c r="F8" s="23"/>
      <c r="G8" s="23"/>
      <c r="H8" s="23"/>
      <c r="I8" s="23"/>
      <c r="J8" s="23"/>
      <c r="K8" s="28" t="s">
        <v>22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23</v>
      </c>
      <c r="AL8" s="23"/>
      <c r="AM8" s="23"/>
      <c r="AN8" s="34" t="s">
        <v>24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25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26</v>
      </c>
      <c r="AL10" s="23"/>
      <c r="AM10" s="23"/>
      <c r="AN10" s="28" t="s">
        <v>27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28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29</v>
      </c>
      <c r="AL11" s="23"/>
      <c r="AM11" s="23"/>
      <c r="AN11" s="28" t="s">
        <v>30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31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26</v>
      </c>
      <c r="AL13" s="23"/>
      <c r="AM13" s="23"/>
      <c r="AN13" s="35" t="s">
        <v>32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32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29</v>
      </c>
      <c r="AL14" s="23"/>
      <c r="AM14" s="23"/>
      <c r="AN14" s="35" t="s">
        <v>32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33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26</v>
      </c>
      <c r="AL16" s="23"/>
      <c r="AM16" s="23"/>
      <c r="AN16" s="28" t="s">
        <v>34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35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29</v>
      </c>
      <c r="AL17" s="23"/>
      <c r="AM17" s="23"/>
      <c r="AN17" s="28" t="s">
        <v>36</v>
      </c>
      <c r="AO17" s="23"/>
      <c r="AP17" s="23"/>
      <c r="AQ17" s="23"/>
      <c r="AR17" s="21"/>
      <c r="BE17" s="32"/>
      <c r="BS17" s="18" t="s">
        <v>37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38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26</v>
      </c>
      <c r="AL19" s="23"/>
      <c r="AM19" s="23"/>
      <c r="AN19" s="28" t="s">
        <v>19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39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29</v>
      </c>
      <c r="AL20" s="23"/>
      <c r="AM20" s="23"/>
      <c r="AN20" s="28" t="s">
        <v>19</v>
      </c>
      <c r="AO20" s="23"/>
      <c r="AP20" s="23"/>
      <c r="AQ20" s="23"/>
      <c r="AR20" s="21"/>
      <c r="BE20" s="32"/>
      <c r="BS20" s="18" t="s">
        <v>4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40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47.25" customHeight="1">
      <c r="B23" s="22"/>
      <c r="C23" s="23"/>
      <c r="D23" s="23"/>
      <c r="E23" s="37" t="s">
        <v>41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42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ROUND(AG54,2)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43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44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45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46</v>
      </c>
      <c r="E29" s="48"/>
      <c r="F29" s="33" t="s">
        <v>47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ROUND(AZ54,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ROUND(AV54,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48</v>
      </c>
      <c r="G30" s="48"/>
      <c r="H30" s="48"/>
      <c r="I30" s="48"/>
      <c r="J30" s="48"/>
      <c r="K30" s="48"/>
      <c r="L30" s="49">
        <v>0.14999999999999999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ROUND(BA54,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ROUND(AW54,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49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ROUND(BB54,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50</v>
      </c>
      <c r="G32" s="48"/>
      <c r="H32" s="48"/>
      <c r="I32" s="48"/>
      <c r="J32" s="48"/>
      <c r="K32" s="48"/>
      <c r="L32" s="49">
        <v>0.14999999999999999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ROUND(BC54,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51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ROUND(BD54,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3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9"/>
    </row>
    <row r="35" s="2" customFormat="1" ht="25.92" customHeight="1">
      <c r="A35" s="39"/>
      <c r="B35" s="40"/>
      <c r="C35" s="53"/>
      <c r="D35" s="54" t="s">
        <v>52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53</v>
      </c>
      <c r="U35" s="55"/>
      <c r="V35" s="55"/>
      <c r="W35" s="55"/>
      <c r="X35" s="57" t="s">
        <v>54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6.96" customHeight="1">
      <c r="A37" s="39"/>
      <c r="B37" s="60"/>
      <c r="C37" s="61"/>
      <c r="D37" s="61"/>
      <c r="E37" s="61"/>
      <c r="F37" s="61"/>
      <c r="G37" s="61"/>
      <c r="H37" s="61"/>
      <c r="I37" s="61"/>
      <c r="J37" s="61"/>
      <c r="K37" s="61"/>
      <c r="L37" s="61"/>
      <c r="M37" s="61"/>
      <c r="N37" s="61"/>
      <c r="O37" s="61"/>
      <c r="P37" s="61"/>
      <c r="Q37" s="61"/>
      <c r="R37" s="61"/>
      <c r="S37" s="61"/>
      <c r="T37" s="61"/>
      <c r="U37" s="61"/>
      <c r="V37" s="61"/>
      <c r="W37" s="61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61"/>
      <c r="AM37" s="61"/>
      <c r="AN37" s="61"/>
      <c r="AO37" s="61"/>
      <c r="AP37" s="61"/>
      <c r="AQ37" s="61"/>
      <c r="AR37" s="45"/>
      <c r="BE37" s="39"/>
    </row>
    <row r="41" s="2" customFormat="1" ht="6.96" customHeight="1">
      <c r="A41" s="39"/>
      <c r="B41" s="62"/>
      <c r="C41" s="63"/>
      <c r="D41" s="63"/>
      <c r="E41" s="63"/>
      <c r="F41" s="63"/>
      <c r="G41" s="63"/>
      <c r="H41" s="63"/>
      <c r="I41" s="63"/>
      <c r="J41" s="63"/>
      <c r="K41" s="63"/>
      <c r="L41" s="63"/>
      <c r="M41" s="63"/>
      <c r="N41" s="63"/>
      <c r="O41" s="63"/>
      <c r="P41" s="63"/>
      <c r="Q41" s="63"/>
      <c r="R41" s="63"/>
      <c r="S41" s="63"/>
      <c r="T41" s="63"/>
      <c r="U41" s="63"/>
      <c r="V41" s="63"/>
      <c r="W41" s="63"/>
      <c r="X41" s="63"/>
      <c r="Y41" s="63"/>
      <c r="Z41" s="63"/>
      <c r="AA41" s="63"/>
      <c r="AB41" s="63"/>
      <c r="AC41" s="63"/>
      <c r="AD41" s="63"/>
      <c r="AE41" s="63"/>
      <c r="AF41" s="63"/>
      <c r="AG41" s="63"/>
      <c r="AH41" s="63"/>
      <c r="AI41" s="63"/>
      <c r="AJ41" s="63"/>
      <c r="AK41" s="63"/>
      <c r="AL41" s="63"/>
      <c r="AM41" s="63"/>
      <c r="AN41" s="63"/>
      <c r="AO41" s="63"/>
      <c r="AP41" s="63"/>
      <c r="AQ41" s="63"/>
      <c r="AR41" s="45"/>
      <c r="BE41" s="39"/>
    </row>
    <row r="42" s="2" customFormat="1" ht="24.96" customHeight="1">
      <c r="A42" s="39"/>
      <c r="B42" s="40"/>
      <c r="C42" s="24" t="s">
        <v>55</v>
      </c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  <c r="AF42" s="41"/>
      <c r="AG42" s="41"/>
      <c r="AH42" s="41"/>
      <c r="AI42" s="41"/>
      <c r="AJ42" s="41"/>
      <c r="AK42" s="41"/>
      <c r="AL42" s="41"/>
      <c r="AM42" s="41"/>
      <c r="AN42" s="41"/>
      <c r="AO42" s="41"/>
      <c r="AP42" s="41"/>
      <c r="AQ42" s="41"/>
      <c r="AR42" s="45"/>
      <c r="BE42" s="39"/>
    </row>
    <row r="43" s="2" customFormat="1" ht="6.96" customHeight="1">
      <c r="A43" s="39"/>
      <c r="B43" s="40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1"/>
      <c r="W43" s="41"/>
      <c r="X43" s="41"/>
      <c r="Y43" s="41"/>
      <c r="Z43" s="41"/>
      <c r="AA43" s="41"/>
      <c r="AB43" s="41"/>
      <c r="AC43" s="41"/>
      <c r="AD43" s="41"/>
      <c r="AE43" s="41"/>
      <c r="AF43" s="41"/>
      <c r="AG43" s="41"/>
      <c r="AH43" s="41"/>
      <c r="AI43" s="41"/>
      <c r="AJ43" s="41"/>
      <c r="AK43" s="41"/>
      <c r="AL43" s="41"/>
      <c r="AM43" s="41"/>
      <c r="AN43" s="41"/>
      <c r="AO43" s="41"/>
      <c r="AP43" s="41"/>
      <c r="AQ43" s="41"/>
      <c r="AR43" s="45"/>
      <c r="BE43" s="39"/>
    </row>
    <row r="44" s="4" customFormat="1" ht="12" customHeight="1">
      <c r="A44" s="4"/>
      <c r="B44" s="64"/>
      <c r="C44" s="33" t="s">
        <v>13</v>
      </c>
      <c r="D44" s="65"/>
      <c r="E44" s="65"/>
      <c r="F44" s="65"/>
      <c r="G44" s="65"/>
      <c r="H44" s="65"/>
      <c r="I44" s="65"/>
      <c r="J44" s="65"/>
      <c r="K44" s="65"/>
      <c r="L44" s="65" t="str">
        <f>K5</f>
        <v>MT-22-014</v>
      </c>
      <c r="M44" s="65"/>
      <c r="N44" s="65"/>
      <c r="O44" s="65"/>
      <c r="P44" s="65"/>
      <c r="Q44" s="65"/>
      <c r="R44" s="65"/>
      <c r="S44" s="65"/>
      <c r="T44" s="65"/>
      <c r="U44" s="65"/>
      <c r="V44" s="65"/>
      <c r="W44" s="65"/>
      <c r="X44" s="65"/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5"/>
      <c r="AK44" s="65"/>
      <c r="AL44" s="65"/>
      <c r="AM44" s="65"/>
      <c r="AN44" s="65"/>
      <c r="AO44" s="65"/>
      <c r="AP44" s="65"/>
      <c r="AQ44" s="65"/>
      <c r="AR44" s="66"/>
      <c r="BE44" s="4"/>
    </row>
    <row r="45" s="5" customFormat="1" ht="36.96" customHeight="1">
      <c r="A45" s="5"/>
      <c r="B45" s="67"/>
      <c r="C45" s="68" t="s">
        <v>16</v>
      </c>
      <c r="D45" s="69"/>
      <c r="E45" s="69"/>
      <c r="F45" s="69"/>
      <c r="G45" s="69"/>
      <c r="H45" s="69"/>
      <c r="I45" s="69"/>
      <c r="J45" s="69"/>
      <c r="K45" s="69"/>
      <c r="L45" s="70" t="str">
        <f>K6</f>
        <v>Výměna obvodového a střešního pláště skladovací haly</v>
      </c>
      <c r="M45" s="69"/>
      <c r="N45" s="69"/>
      <c r="O45" s="69"/>
      <c r="P45" s="69"/>
      <c r="Q45" s="69"/>
      <c r="R45" s="69"/>
      <c r="S45" s="69"/>
      <c r="T45" s="69"/>
      <c r="U45" s="69"/>
      <c r="V45" s="69"/>
      <c r="W45" s="69"/>
      <c r="X45" s="69"/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  <c r="AN45" s="69"/>
      <c r="AO45" s="69"/>
      <c r="AP45" s="69"/>
      <c r="AQ45" s="69"/>
      <c r="AR45" s="71"/>
      <c r="BE45" s="5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  <c r="AF46" s="41"/>
      <c r="AG46" s="41"/>
      <c r="AH46" s="41"/>
      <c r="AI46" s="41"/>
      <c r="AJ46" s="41"/>
      <c r="AK46" s="41"/>
      <c r="AL46" s="41"/>
      <c r="AM46" s="41"/>
      <c r="AN46" s="41"/>
      <c r="AO46" s="41"/>
      <c r="AP46" s="41"/>
      <c r="AQ46" s="41"/>
      <c r="AR46" s="45"/>
      <c r="BE46" s="39"/>
    </row>
    <row r="47" s="2" customFormat="1" ht="12" customHeight="1">
      <c r="A47" s="39"/>
      <c r="B47" s="40"/>
      <c r="C47" s="33" t="s">
        <v>21</v>
      </c>
      <c r="D47" s="41"/>
      <c r="E47" s="41"/>
      <c r="F47" s="41"/>
      <c r="G47" s="41"/>
      <c r="H47" s="41"/>
      <c r="I47" s="41"/>
      <c r="J47" s="41"/>
      <c r="K47" s="41"/>
      <c r="L47" s="72" t="str">
        <f>IF(K8="","",K8)</f>
        <v>Olomouc, Nová ulice</v>
      </c>
      <c r="M47" s="41"/>
      <c r="N47" s="41"/>
      <c r="O47" s="41"/>
      <c r="P47" s="41"/>
      <c r="Q47" s="41"/>
      <c r="R47" s="41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  <c r="AF47" s="41"/>
      <c r="AG47" s="41"/>
      <c r="AH47" s="41"/>
      <c r="AI47" s="33" t="s">
        <v>23</v>
      </c>
      <c r="AJ47" s="41"/>
      <c r="AK47" s="41"/>
      <c r="AL47" s="41"/>
      <c r="AM47" s="73" t="str">
        <f>IF(AN8= "","",AN8)</f>
        <v>7. 7. 2022</v>
      </c>
      <c r="AN47" s="73"/>
      <c r="AO47" s="41"/>
      <c r="AP47" s="41"/>
      <c r="AQ47" s="41"/>
      <c r="AR47" s="45"/>
      <c r="B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  <c r="AF48" s="41"/>
      <c r="AG48" s="41"/>
      <c r="AH48" s="41"/>
      <c r="AI48" s="41"/>
      <c r="AJ48" s="41"/>
      <c r="AK48" s="41"/>
      <c r="AL48" s="41"/>
      <c r="AM48" s="41"/>
      <c r="AN48" s="41"/>
      <c r="AO48" s="41"/>
      <c r="AP48" s="41"/>
      <c r="AQ48" s="41"/>
      <c r="AR48" s="45"/>
      <c r="BE48" s="39"/>
    </row>
    <row r="49" s="2" customFormat="1" ht="15.15" customHeight="1">
      <c r="A49" s="39"/>
      <c r="B49" s="40"/>
      <c r="C49" s="33" t="s">
        <v>25</v>
      </c>
      <c r="D49" s="41"/>
      <c r="E49" s="41"/>
      <c r="F49" s="41"/>
      <c r="G49" s="41"/>
      <c r="H49" s="41"/>
      <c r="I49" s="41"/>
      <c r="J49" s="41"/>
      <c r="K49" s="41"/>
      <c r="L49" s="65" t="str">
        <f>IF(E11= "","",E11)</f>
        <v>Fakultní nemocnice Olomouc</v>
      </c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1"/>
      <c r="AI49" s="33" t="s">
        <v>33</v>
      </c>
      <c r="AJ49" s="41"/>
      <c r="AK49" s="41"/>
      <c r="AL49" s="41"/>
      <c r="AM49" s="74" t="str">
        <f>IF(E17="","",E17)</f>
        <v>Ing. Martin Trokan</v>
      </c>
      <c r="AN49" s="65"/>
      <c r="AO49" s="65"/>
      <c r="AP49" s="65"/>
      <c r="AQ49" s="41"/>
      <c r="AR49" s="45"/>
      <c r="AS49" s="75" t="s">
        <v>56</v>
      </c>
      <c r="AT49" s="76"/>
      <c r="AU49" s="77"/>
      <c r="AV49" s="77"/>
      <c r="AW49" s="77"/>
      <c r="AX49" s="77"/>
      <c r="AY49" s="77"/>
      <c r="AZ49" s="77"/>
      <c r="BA49" s="77"/>
      <c r="BB49" s="77"/>
      <c r="BC49" s="77"/>
      <c r="BD49" s="78"/>
      <c r="BE49" s="39"/>
    </row>
    <row r="50" s="2" customFormat="1" ht="15.15" customHeight="1">
      <c r="A50" s="39"/>
      <c r="B50" s="40"/>
      <c r="C50" s="33" t="s">
        <v>31</v>
      </c>
      <c r="D50" s="41"/>
      <c r="E50" s="41"/>
      <c r="F50" s="41"/>
      <c r="G50" s="41"/>
      <c r="H50" s="41"/>
      <c r="I50" s="41"/>
      <c r="J50" s="41"/>
      <c r="K50" s="41"/>
      <c r="L50" s="65" t="str">
        <f>IF(E14= "Vyplň údaj","",E14)</f>
        <v/>
      </c>
      <c r="M50" s="41"/>
      <c r="N50" s="41"/>
      <c r="O50" s="41"/>
      <c r="P50" s="41"/>
      <c r="Q50" s="41"/>
      <c r="R50" s="41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  <c r="AF50" s="41"/>
      <c r="AG50" s="41"/>
      <c r="AH50" s="41"/>
      <c r="AI50" s="33" t="s">
        <v>38</v>
      </c>
      <c r="AJ50" s="41"/>
      <c r="AK50" s="41"/>
      <c r="AL50" s="41"/>
      <c r="AM50" s="74" t="str">
        <f>IF(E20="","",E20)</f>
        <v>Tomáš Slíva</v>
      </c>
      <c r="AN50" s="65"/>
      <c r="AO50" s="65"/>
      <c r="AP50" s="65"/>
      <c r="AQ50" s="41"/>
      <c r="AR50" s="45"/>
      <c r="AS50" s="79"/>
      <c r="AT50" s="80"/>
      <c r="AU50" s="81"/>
      <c r="AV50" s="81"/>
      <c r="AW50" s="81"/>
      <c r="AX50" s="81"/>
      <c r="AY50" s="81"/>
      <c r="AZ50" s="81"/>
      <c r="BA50" s="81"/>
      <c r="BB50" s="81"/>
      <c r="BC50" s="81"/>
      <c r="BD50" s="82"/>
      <c r="BE50" s="39"/>
    </row>
    <row r="51" s="2" customFormat="1" ht="10.8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  <c r="AF51" s="41"/>
      <c r="AG51" s="41"/>
      <c r="AH51" s="41"/>
      <c r="AI51" s="41"/>
      <c r="AJ51" s="41"/>
      <c r="AK51" s="41"/>
      <c r="AL51" s="41"/>
      <c r="AM51" s="41"/>
      <c r="AN51" s="41"/>
      <c r="AO51" s="41"/>
      <c r="AP51" s="41"/>
      <c r="AQ51" s="41"/>
      <c r="AR51" s="45"/>
      <c r="AS51" s="83"/>
      <c r="AT51" s="84"/>
      <c r="AU51" s="85"/>
      <c r="AV51" s="85"/>
      <c r="AW51" s="85"/>
      <c r="AX51" s="85"/>
      <c r="AY51" s="85"/>
      <c r="AZ51" s="85"/>
      <c r="BA51" s="85"/>
      <c r="BB51" s="85"/>
      <c r="BC51" s="85"/>
      <c r="BD51" s="86"/>
      <c r="BE51" s="39"/>
    </row>
    <row r="52" s="2" customFormat="1" ht="29.28" customHeight="1">
      <c r="A52" s="39"/>
      <c r="B52" s="40"/>
      <c r="C52" s="87" t="s">
        <v>57</v>
      </c>
      <c r="D52" s="88"/>
      <c r="E52" s="88"/>
      <c r="F52" s="88"/>
      <c r="G52" s="88"/>
      <c r="H52" s="89"/>
      <c r="I52" s="90" t="s">
        <v>58</v>
      </c>
      <c r="J52" s="88"/>
      <c r="K52" s="88"/>
      <c r="L52" s="88"/>
      <c r="M52" s="88"/>
      <c r="N52" s="88"/>
      <c r="O52" s="88"/>
      <c r="P52" s="88"/>
      <c r="Q52" s="88"/>
      <c r="R52" s="88"/>
      <c r="S52" s="88"/>
      <c r="T52" s="88"/>
      <c r="U52" s="88"/>
      <c r="V52" s="88"/>
      <c r="W52" s="88"/>
      <c r="X52" s="88"/>
      <c r="Y52" s="88"/>
      <c r="Z52" s="88"/>
      <c r="AA52" s="88"/>
      <c r="AB52" s="88"/>
      <c r="AC52" s="88"/>
      <c r="AD52" s="88"/>
      <c r="AE52" s="88"/>
      <c r="AF52" s="88"/>
      <c r="AG52" s="91" t="s">
        <v>59</v>
      </c>
      <c r="AH52" s="88"/>
      <c r="AI52" s="88"/>
      <c r="AJ52" s="88"/>
      <c r="AK52" s="88"/>
      <c r="AL52" s="88"/>
      <c r="AM52" s="88"/>
      <c r="AN52" s="90" t="s">
        <v>60</v>
      </c>
      <c r="AO52" s="88"/>
      <c r="AP52" s="88"/>
      <c r="AQ52" s="92" t="s">
        <v>61</v>
      </c>
      <c r="AR52" s="45"/>
      <c r="AS52" s="93" t="s">
        <v>62</v>
      </c>
      <c r="AT52" s="94" t="s">
        <v>63</v>
      </c>
      <c r="AU52" s="94" t="s">
        <v>64</v>
      </c>
      <c r="AV52" s="94" t="s">
        <v>65</v>
      </c>
      <c r="AW52" s="94" t="s">
        <v>66</v>
      </c>
      <c r="AX52" s="94" t="s">
        <v>67</v>
      </c>
      <c r="AY52" s="94" t="s">
        <v>68</v>
      </c>
      <c r="AZ52" s="94" t="s">
        <v>69</v>
      </c>
      <c r="BA52" s="94" t="s">
        <v>70</v>
      </c>
      <c r="BB52" s="94" t="s">
        <v>71</v>
      </c>
      <c r="BC52" s="94" t="s">
        <v>72</v>
      </c>
      <c r="BD52" s="95" t="s">
        <v>73</v>
      </c>
      <c r="BE52" s="39"/>
    </row>
    <row r="53" s="2" customFormat="1" ht="10.8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  <c r="AF53" s="41"/>
      <c r="AG53" s="41"/>
      <c r="AH53" s="41"/>
      <c r="AI53" s="41"/>
      <c r="AJ53" s="41"/>
      <c r="AK53" s="41"/>
      <c r="AL53" s="41"/>
      <c r="AM53" s="41"/>
      <c r="AN53" s="41"/>
      <c r="AO53" s="41"/>
      <c r="AP53" s="41"/>
      <c r="AQ53" s="41"/>
      <c r="AR53" s="45"/>
      <c r="AS53" s="96"/>
      <c r="AT53" s="97"/>
      <c r="AU53" s="97"/>
      <c r="AV53" s="97"/>
      <c r="AW53" s="97"/>
      <c r="AX53" s="97"/>
      <c r="AY53" s="97"/>
      <c r="AZ53" s="97"/>
      <c r="BA53" s="97"/>
      <c r="BB53" s="97"/>
      <c r="BC53" s="97"/>
      <c r="BD53" s="98"/>
      <c r="BE53" s="39"/>
    </row>
    <row r="54" s="6" customFormat="1" ht="32.4" customHeight="1">
      <c r="A54" s="6"/>
      <c r="B54" s="99"/>
      <c r="C54" s="100" t="s">
        <v>74</v>
      </c>
      <c r="D54" s="101"/>
      <c r="E54" s="101"/>
      <c r="F54" s="101"/>
      <c r="G54" s="101"/>
      <c r="H54" s="101"/>
      <c r="I54" s="101"/>
      <c r="J54" s="101"/>
      <c r="K54" s="101"/>
      <c r="L54" s="101"/>
      <c r="M54" s="101"/>
      <c r="N54" s="101"/>
      <c r="O54" s="101"/>
      <c r="P54" s="101"/>
      <c r="Q54" s="101"/>
      <c r="R54" s="101"/>
      <c r="S54" s="101"/>
      <c r="T54" s="101"/>
      <c r="U54" s="101"/>
      <c r="V54" s="101"/>
      <c r="W54" s="101"/>
      <c r="X54" s="101"/>
      <c r="Y54" s="101"/>
      <c r="Z54" s="101"/>
      <c r="AA54" s="101"/>
      <c r="AB54" s="101"/>
      <c r="AC54" s="101"/>
      <c r="AD54" s="101"/>
      <c r="AE54" s="101"/>
      <c r="AF54" s="101"/>
      <c r="AG54" s="102">
        <f>ROUND(AG55,2)</f>
        <v>0</v>
      </c>
      <c r="AH54" s="102"/>
      <c r="AI54" s="102"/>
      <c r="AJ54" s="102"/>
      <c r="AK54" s="102"/>
      <c r="AL54" s="102"/>
      <c r="AM54" s="102"/>
      <c r="AN54" s="103">
        <f>SUM(AG54,AT54)</f>
        <v>0</v>
      </c>
      <c r="AO54" s="103"/>
      <c r="AP54" s="103"/>
      <c r="AQ54" s="104" t="s">
        <v>19</v>
      </c>
      <c r="AR54" s="105"/>
      <c r="AS54" s="106">
        <f>ROUND(AS55,2)</f>
        <v>0</v>
      </c>
      <c r="AT54" s="107">
        <f>ROUND(SUM(AV54:AW54),2)</f>
        <v>0</v>
      </c>
      <c r="AU54" s="108">
        <f>ROUND(AU55,5)</f>
        <v>0</v>
      </c>
      <c r="AV54" s="107">
        <f>ROUND(AZ54*L29,2)</f>
        <v>0</v>
      </c>
      <c r="AW54" s="107">
        <f>ROUND(BA54*L30,2)</f>
        <v>0</v>
      </c>
      <c r="AX54" s="107">
        <f>ROUND(BB54*L29,2)</f>
        <v>0</v>
      </c>
      <c r="AY54" s="107">
        <f>ROUND(BC54*L30,2)</f>
        <v>0</v>
      </c>
      <c r="AZ54" s="107">
        <f>ROUND(AZ55,2)</f>
        <v>0</v>
      </c>
      <c r="BA54" s="107">
        <f>ROUND(BA55,2)</f>
        <v>0</v>
      </c>
      <c r="BB54" s="107">
        <f>ROUND(BB55,2)</f>
        <v>0</v>
      </c>
      <c r="BC54" s="107">
        <f>ROUND(BC55,2)</f>
        <v>0</v>
      </c>
      <c r="BD54" s="109">
        <f>ROUND(BD55,2)</f>
        <v>0</v>
      </c>
      <c r="BE54" s="6"/>
      <c r="BS54" s="110" t="s">
        <v>75</v>
      </c>
      <c r="BT54" s="110" t="s">
        <v>76</v>
      </c>
      <c r="BV54" s="110" t="s">
        <v>77</v>
      </c>
      <c r="BW54" s="110" t="s">
        <v>5</v>
      </c>
      <c r="BX54" s="110" t="s">
        <v>78</v>
      </c>
      <c r="CL54" s="110" t="s">
        <v>19</v>
      </c>
    </row>
    <row r="55" s="7" customFormat="1" ht="24.75" customHeight="1">
      <c r="A55" s="111" t="s">
        <v>79</v>
      </c>
      <c r="B55" s="112"/>
      <c r="C55" s="113"/>
      <c r="D55" s="114" t="s">
        <v>14</v>
      </c>
      <c r="E55" s="114"/>
      <c r="F55" s="114"/>
      <c r="G55" s="114"/>
      <c r="H55" s="114"/>
      <c r="I55" s="115"/>
      <c r="J55" s="114" t="s">
        <v>17</v>
      </c>
      <c r="K55" s="114"/>
      <c r="L55" s="114"/>
      <c r="M55" s="114"/>
      <c r="N55" s="114"/>
      <c r="O55" s="114"/>
      <c r="P55" s="114"/>
      <c r="Q55" s="114"/>
      <c r="R55" s="114"/>
      <c r="S55" s="114"/>
      <c r="T55" s="114"/>
      <c r="U55" s="114"/>
      <c r="V55" s="114"/>
      <c r="W55" s="114"/>
      <c r="X55" s="114"/>
      <c r="Y55" s="114"/>
      <c r="Z55" s="114"/>
      <c r="AA55" s="114"/>
      <c r="AB55" s="114"/>
      <c r="AC55" s="114"/>
      <c r="AD55" s="114"/>
      <c r="AE55" s="114"/>
      <c r="AF55" s="114"/>
      <c r="AG55" s="116">
        <f>'MT-22-014 - Výměna obvodo...'!J28</f>
        <v>0</v>
      </c>
      <c r="AH55" s="115"/>
      <c r="AI55" s="115"/>
      <c r="AJ55" s="115"/>
      <c r="AK55" s="115"/>
      <c r="AL55" s="115"/>
      <c r="AM55" s="115"/>
      <c r="AN55" s="116">
        <f>SUM(AG55,AT55)</f>
        <v>0</v>
      </c>
      <c r="AO55" s="115"/>
      <c r="AP55" s="115"/>
      <c r="AQ55" s="117" t="s">
        <v>80</v>
      </c>
      <c r="AR55" s="118"/>
      <c r="AS55" s="119">
        <v>0</v>
      </c>
      <c r="AT55" s="120">
        <f>ROUND(SUM(AV55:AW55),2)</f>
        <v>0</v>
      </c>
      <c r="AU55" s="121">
        <f>'MT-22-014 - Výměna obvodo...'!P80</f>
        <v>0</v>
      </c>
      <c r="AV55" s="120">
        <f>'MT-22-014 - Výměna obvodo...'!J31</f>
        <v>0</v>
      </c>
      <c r="AW55" s="120">
        <f>'MT-22-014 - Výměna obvodo...'!J32</f>
        <v>0</v>
      </c>
      <c r="AX55" s="120">
        <f>'MT-22-014 - Výměna obvodo...'!J33</f>
        <v>0</v>
      </c>
      <c r="AY55" s="120">
        <f>'MT-22-014 - Výměna obvodo...'!J34</f>
        <v>0</v>
      </c>
      <c r="AZ55" s="120">
        <f>'MT-22-014 - Výměna obvodo...'!F31</f>
        <v>0</v>
      </c>
      <c r="BA55" s="120">
        <f>'MT-22-014 - Výměna obvodo...'!F32</f>
        <v>0</v>
      </c>
      <c r="BB55" s="120">
        <f>'MT-22-014 - Výměna obvodo...'!F33</f>
        <v>0</v>
      </c>
      <c r="BC55" s="120">
        <f>'MT-22-014 - Výměna obvodo...'!F34</f>
        <v>0</v>
      </c>
      <c r="BD55" s="122">
        <f>'MT-22-014 - Výměna obvodo...'!F35</f>
        <v>0</v>
      </c>
      <c r="BE55" s="7"/>
      <c r="BT55" s="123" t="s">
        <v>81</v>
      </c>
      <c r="BU55" s="123" t="s">
        <v>82</v>
      </c>
      <c r="BV55" s="123" t="s">
        <v>77</v>
      </c>
      <c r="BW55" s="123" t="s">
        <v>5</v>
      </c>
      <c r="BX55" s="123" t="s">
        <v>78</v>
      </c>
      <c r="CL55" s="123" t="s">
        <v>19</v>
      </c>
    </row>
    <row r="56" s="2" customFormat="1" ht="30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41"/>
      <c r="M56" s="41"/>
      <c r="N56" s="41"/>
      <c r="O56" s="41"/>
      <c r="P56" s="41"/>
      <c r="Q56" s="41"/>
      <c r="R56" s="41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  <c r="AF56" s="41"/>
      <c r="AG56" s="41"/>
      <c r="AH56" s="41"/>
      <c r="AI56" s="41"/>
      <c r="AJ56" s="41"/>
      <c r="AK56" s="41"/>
      <c r="AL56" s="41"/>
      <c r="AM56" s="41"/>
      <c r="AN56" s="41"/>
      <c r="AO56" s="41"/>
      <c r="AP56" s="41"/>
      <c r="AQ56" s="41"/>
      <c r="AR56" s="45"/>
      <c r="AS56" s="39"/>
      <c r="AT56" s="39"/>
      <c r="AU56" s="39"/>
      <c r="AV56" s="39"/>
      <c r="AW56" s="39"/>
      <c r="AX56" s="39"/>
      <c r="AY56" s="39"/>
      <c r="AZ56" s="39"/>
      <c r="BA56" s="39"/>
      <c r="BB56" s="39"/>
      <c r="BC56" s="39"/>
      <c r="BD56" s="39"/>
      <c r="BE56" s="39"/>
    </row>
    <row r="57" s="2" customFormat="1" ht="6.96" customHeight="1">
      <c r="A57" s="39"/>
      <c r="B57" s="60"/>
      <c r="C57" s="61"/>
      <c r="D57" s="61"/>
      <c r="E57" s="61"/>
      <c r="F57" s="61"/>
      <c r="G57" s="61"/>
      <c r="H57" s="61"/>
      <c r="I57" s="61"/>
      <c r="J57" s="61"/>
      <c r="K57" s="61"/>
      <c r="L57" s="61"/>
      <c r="M57" s="61"/>
      <c r="N57" s="61"/>
      <c r="O57" s="61"/>
      <c r="P57" s="61"/>
      <c r="Q57" s="61"/>
      <c r="R57" s="61"/>
      <c r="S57" s="61"/>
      <c r="T57" s="61"/>
      <c r="U57" s="61"/>
      <c r="V57" s="61"/>
      <c r="W57" s="61"/>
      <c r="X57" s="61"/>
      <c r="Y57" s="61"/>
      <c r="Z57" s="61"/>
      <c r="AA57" s="61"/>
      <c r="AB57" s="61"/>
      <c r="AC57" s="61"/>
      <c r="AD57" s="61"/>
      <c r="AE57" s="61"/>
      <c r="AF57" s="61"/>
      <c r="AG57" s="61"/>
      <c r="AH57" s="61"/>
      <c r="AI57" s="61"/>
      <c r="AJ57" s="61"/>
      <c r="AK57" s="61"/>
      <c r="AL57" s="61"/>
      <c r="AM57" s="61"/>
      <c r="AN57" s="61"/>
      <c r="AO57" s="61"/>
      <c r="AP57" s="61"/>
      <c r="AQ57" s="61"/>
      <c r="AR57" s="45"/>
      <c r="AS57" s="39"/>
      <c r="AT57" s="39"/>
      <c r="AU57" s="39"/>
      <c r="AV57" s="39"/>
      <c r="AW57" s="39"/>
      <c r="AX57" s="39"/>
      <c r="AY57" s="39"/>
      <c r="AZ57" s="39"/>
      <c r="BA57" s="39"/>
      <c r="BB57" s="39"/>
      <c r="BC57" s="39"/>
      <c r="BD57" s="39"/>
      <c r="BE57" s="39"/>
    </row>
  </sheetData>
  <sheetProtection sheet="1" formatColumns="0" formatRows="0" objects="1" scenarios="1" spinCount="100000" saltValue="JXrewNhialOEF8puObSzIRwyvlpJkvAP00gksls8XEhS7NyJpBTvCeWDL3Upmy8Q5H+9OvvLDPBbPK73/iTBcw==" hashValue="S20kaGU/EBpCVkQXcayssAOocH0Q4PSwHr1fuGTp5Rwgmg27Jgbpd7ekrRlVIlxm52VDZoZgqNrTwBxOrKe07w==" algorithmName="SHA-512" password="CC35"/>
  <mergeCells count="42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AR2:BE2"/>
  </mergeCells>
  <hyperlinks>
    <hyperlink ref="A55" location="'MT-22-014 - Výměna obvodo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5</v>
      </c>
    </row>
    <row r="3" s="1" customFormat="1" ht="6.96" customHeight="1">
      <c r="B3" s="124"/>
      <c r="C3" s="125"/>
      <c r="D3" s="125"/>
      <c r="E3" s="125"/>
      <c r="F3" s="125"/>
      <c r="G3" s="125"/>
      <c r="H3" s="125"/>
      <c r="I3" s="125"/>
      <c r="J3" s="125"/>
      <c r="K3" s="125"/>
      <c r="L3" s="21"/>
      <c r="AT3" s="18" t="s">
        <v>83</v>
      </c>
    </row>
    <row r="4" s="1" customFormat="1" ht="24.96" customHeight="1">
      <c r="B4" s="21"/>
      <c r="D4" s="126" t="s">
        <v>84</v>
      </c>
      <c r="L4" s="21"/>
      <c r="M4" s="127" t="s">
        <v>10</v>
      </c>
      <c r="AT4" s="18" t="s">
        <v>4</v>
      </c>
    </row>
    <row r="5" s="1" customFormat="1" ht="6.96" customHeight="1">
      <c r="B5" s="21"/>
      <c r="L5" s="21"/>
    </row>
    <row r="6" s="2" customFormat="1" ht="12" customHeight="1">
      <c r="A6" s="39"/>
      <c r="B6" s="45"/>
      <c r="C6" s="39"/>
      <c r="D6" s="128" t="s">
        <v>16</v>
      </c>
      <c r="E6" s="39"/>
      <c r="F6" s="39"/>
      <c r="G6" s="39"/>
      <c r="H6" s="39"/>
      <c r="I6" s="39"/>
      <c r="J6" s="39"/>
      <c r="K6" s="39"/>
      <c r="L6" s="129"/>
      <c r="S6" s="39"/>
      <c r="T6" s="39"/>
      <c r="U6" s="39"/>
      <c r="V6" s="39"/>
      <c r="W6" s="39"/>
      <c r="X6" s="39"/>
      <c r="Y6" s="39"/>
      <c r="Z6" s="39"/>
      <c r="AA6" s="39"/>
      <c r="AB6" s="39"/>
      <c r="AC6" s="39"/>
      <c r="AD6" s="39"/>
      <c r="AE6" s="39"/>
    </row>
    <row r="7" s="2" customFormat="1" ht="16.5" customHeight="1">
      <c r="A7" s="39"/>
      <c r="B7" s="45"/>
      <c r="C7" s="39"/>
      <c r="D7" s="39"/>
      <c r="E7" s="130" t="s">
        <v>17</v>
      </c>
      <c r="F7" s="39"/>
      <c r="G7" s="39"/>
      <c r="H7" s="39"/>
      <c r="I7" s="39"/>
      <c r="J7" s="39"/>
      <c r="K7" s="39"/>
      <c r="L7" s="129"/>
      <c r="S7" s="39"/>
      <c r="T7" s="39"/>
      <c r="U7" s="39"/>
      <c r="V7" s="39"/>
      <c r="W7" s="39"/>
      <c r="X7" s="39"/>
      <c r="Y7" s="39"/>
      <c r="Z7" s="39"/>
      <c r="AA7" s="39"/>
      <c r="AB7" s="39"/>
      <c r="AC7" s="39"/>
      <c r="AD7" s="39"/>
      <c r="AE7" s="39"/>
    </row>
    <row r="8" s="2" customFormat="1">
      <c r="A8" s="39"/>
      <c r="B8" s="45"/>
      <c r="C8" s="39"/>
      <c r="D8" s="39"/>
      <c r="E8" s="39"/>
      <c r="F8" s="39"/>
      <c r="G8" s="39"/>
      <c r="H8" s="39"/>
      <c r="I8" s="39"/>
      <c r="J8" s="39"/>
      <c r="K8" s="39"/>
      <c r="L8" s="129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2" customHeight="1">
      <c r="A9" s="39"/>
      <c r="B9" s="45"/>
      <c r="C9" s="39"/>
      <c r="D9" s="128" t="s">
        <v>18</v>
      </c>
      <c r="E9" s="39"/>
      <c r="F9" s="131" t="s">
        <v>19</v>
      </c>
      <c r="G9" s="39"/>
      <c r="H9" s="39"/>
      <c r="I9" s="128" t="s">
        <v>20</v>
      </c>
      <c r="J9" s="131" t="s">
        <v>19</v>
      </c>
      <c r="K9" s="39"/>
      <c r="L9" s="129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28" t="s">
        <v>21</v>
      </c>
      <c r="E10" s="39"/>
      <c r="F10" s="131" t="s">
        <v>22</v>
      </c>
      <c r="G10" s="39"/>
      <c r="H10" s="39"/>
      <c r="I10" s="128" t="s">
        <v>23</v>
      </c>
      <c r="J10" s="132" t="str">
        <f>'Rekapitulace stavby'!AN8</f>
        <v>7. 7. 2022</v>
      </c>
      <c r="K10" s="39"/>
      <c r="L10" s="129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0.8" customHeight="1">
      <c r="A11" s="39"/>
      <c r="B11" s="45"/>
      <c r="C11" s="39"/>
      <c r="D11" s="39"/>
      <c r="E11" s="39"/>
      <c r="F11" s="39"/>
      <c r="G11" s="39"/>
      <c r="H11" s="39"/>
      <c r="I11" s="39"/>
      <c r="J11" s="39"/>
      <c r="K11" s="39"/>
      <c r="L11" s="129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28" t="s">
        <v>25</v>
      </c>
      <c r="E12" s="39"/>
      <c r="F12" s="39"/>
      <c r="G12" s="39"/>
      <c r="H12" s="39"/>
      <c r="I12" s="128" t="s">
        <v>26</v>
      </c>
      <c r="J12" s="131" t="s">
        <v>27</v>
      </c>
      <c r="K12" s="39"/>
      <c r="L12" s="129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8" customHeight="1">
      <c r="A13" s="39"/>
      <c r="B13" s="45"/>
      <c r="C13" s="39"/>
      <c r="D13" s="39"/>
      <c r="E13" s="131" t="s">
        <v>28</v>
      </c>
      <c r="F13" s="39"/>
      <c r="G13" s="39"/>
      <c r="H13" s="39"/>
      <c r="I13" s="128" t="s">
        <v>29</v>
      </c>
      <c r="J13" s="131" t="s">
        <v>30</v>
      </c>
      <c r="K13" s="39"/>
      <c r="L13" s="129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6.96" customHeight="1">
      <c r="A14" s="39"/>
      <c r="B14" s="45"/>
      <c r="C14" s="39"/>
      <c r="D14" s="39"/>
      <c r="E14" s="39"/>
      <c r="F14" s="39"/>
      <c r="G14" s="39"/>
      <c r="H14" s="39"/>
      <c r="I14" s="39"/>
      <c r="J14" s="39"/>
      <c r="K14" s="39"/>
      <c r="L14" s="129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2" customHeight="1">
      <c r="A15" s="39"/>
      <c r="B15" s="45"/>
      <c r="C15" s="39"/>
      <c r="D15" s="128" t="s">
        <v>31</v>
      </c>
      <c r="E15" s="39"/>
      <c r="F15" s="39"/>
      <c r="G15" s="39"/>
      <c r="H15" s="39"/>
      <c r="I15" s="128" t="s">
        <v>26</v>
      </c>
      <c r="J15" s="34" t="str">
        <f>'Rekapitulace stavby'!AN13</f>
        <v>Vyplň údaj</v>
      </c>
      <c r="K15" s="39"/>
      <c r="L15" s="129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8" customHeight="1">
      <c r="A16" s="39"/>
      <c r="B16" s="45"/>
      <c r="C16" s="39"/>
      <c r="D16" s="39"/>
      <c r="E16" s="34" t="str">
        <f>'Rekapitulace stavby'!E14</f>
        <v>Vyplň údaj</v>
      </c>
      <c r="F16" s="131"/>
      <c r="G16" s="131"/>
      <c r="H16" s="131"/>
      <c r="I16" s="128" t="s">
        <v>29</v>
      </c>
      <c r="J16" s="34" t="str">
        <f>'Rekapitulace stavby'!AN14</f>
        <v>Vyplň údaj</v>
      </c>
      <c r="K16" s="39"/>
      <c r="L16" s="129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6.96" customHeight="1">
      <c r="A17" s="39"/>
      <c r="B17" s="45"/>
      <c r="C17" s="39"/>
      <c r="D17" s="39"/>
      <c r="E17" s="39"/>
      <c r="F17" s="39"/>
      <c r="G17" s="39"/>
      <c r="H17" s="39"/>
      <c r="I17" s="39"/>
      <c r="J17" s="39"/>
      <c r="K17" s="39"/>
      <c r="L17" s="129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2" customHeight="1">
      <c r="A18" s="39"/>
      <c r="B18" s="45"/>
      <c r="C18" s="39"/>
      <c r="D18" s="128" t="s">
        <v>33</v>
      </c>
      <c r="E18" s="39"/>
      <c r="F18" s="39"/>
      <c r="G18" s="39"/>
      <c r="H18" s="39"/>
      <c r="I18" s="128" t="s">
        <v>26</v>
      </c>
      <c r="J18" s="131" t="s">
        <v>34</v>
      </c>
      <c r="K18" s="39"/>
      <c r="L18" s="129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8" customHeight="1">
      <c r="A19" s="39"/>
      <c r="B19" s="45"/>
      <c r="C19" s="39"/>
      <c r="D19" s="39"/>
      <c r="E19" s="131" t="s">
        <v>35</v>
      </c>
      <c r="F19" s="39"/>
      <c r="G19" s="39"/>
      <c r="H19" s="39"/>
      <c r="I19" s="128" t="s">
        <v>29</v>
      </c>
      <c r="J19" s="131" t="s">
        <v>36</v>
      </c>
      <c r="K19" s="39"/>
      <c r="L19" s="129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6.96" customHeight="1">
      <c r="A20" s="39"/>
      <c r="B20" s="45"/>
      <c r="C20" s="39"/>
      <c r="D20" s="39"/>
      <c r="E20" s="39"/>
      <c r="F20" s="39"/>
      <c r="G20" s="39"/>
      <c r="H20" s="39"/>
      <c r="I20" s="39"/>
      <c r="J20" s="39"/>
      <c r="K20" s="39"/>
      <c r="L20" s="129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2" customHeight="1">
      <c r="A21" s="39"/>
      <c r="B21" s="45"/>
      <c r="C21" s="39"/>
      <c r="D21" s="128" t="s">
        <v>38</v>
      </c>
      <c r="E21" s="39"/>
      <c r="F21" s="39"/>
      <c r="G21" s="39"/>
      <c r="H21" s="39"/>
      <c r="I21" s="128" t="s">
        <v>26</v>
      </c>
      <c r="J21" s="131" t="s">
        <v>19</v>
      </c>
      <c r="K21" s="39"/>
      <c r="L21" s="129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8" customHeight="1">
      <c r="A22" s="39"/>
      <c r="B22" s="45"/>
      <c r="C22" s="39"/>
      <c r="D22" s="39"/>
      <c r="E22" s="131" t="s">
        <v>39</v>
      </c>
      <c r="F22" s="39"/>
      <c r="G22" s="39"/>
      <c r="H22" s="39"/>
      <c r="I22" s="128" t="s">
        <v>29</v>
      </c>
      <c r="J22" s="131" t="s">
        <v>19</v>
      </c>
      <c r="K22" s="39"/>
      <c r="L22" s="129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6.96" customHeight="1">
      <c r="A23" s="39"/>
      <c r="B23" s="45"/>
      <c r="C23" s="39"/>
      <c r="D23" s="39"/>
      <c r="E23" s="39"/>
      <c r="F23" s="39"/>
      <c r="G23" s="39"/>
      <c r="H23" s="39"/>
      <c r="I23" s="39"/>
      <c r="J23" s="39"/>
      <c r="K23" s="39"/>
      <c r="L23" s="129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2" customHeight="1">
      <c r="A24" s="39"/>
      <c r="B24" s="45"/>
      <c r="C24" s="39"/>
      <c r="D24" s="128" t="s">
        <v>40</v>
      </c>
      <c r="E24" s="39"/>
      <c r="F24" s="39"/>
      <c r="G24" s="39"/>
      <c r="H24" s="39"/>
      <c r="I24" s="39"/>
      <c r="J24" s="39"/>
      <c r="K24" s="39"/>
      <c r="L24" s="129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8" customFormat="1" ht="71.25" customHeight="1">
      <c r="A25" s="133"/>
      <c r="B25" s="134"/>
      <c r="C25" s="133"/>
      <c r="D25" s="133"/>
      <c r="E25" s="135" t="s">
        <v>41</v>
      </c>
      <c r="F25" s="135"/>
      <c r="G25" s="135"/>
      <c r="H25" s="135"/>
      <c r="I25" s="133"/>
      <c r="J25" s="133"/>
      <c r="K25" s="133"/>
      <c r="L25" s="136"/>
      <c r="S25" s="133"/>
      <c r="T25" s="133"/>
      <c r="U25" s="133"/>
      <c r="V25" s="133"/>
      <c r="W25" s="133"/>
      <c r="X25" s="133"/>
      <c r="Y25" s="133"/>
      <c r="Z25" s="133"/>
      <c r="AA25" s="133"/>
      <c r="AB25" s="133"/>
      <c r="AC25" s="133"/>
      <c r="AD25" s="133"/>
      <c r="AE25" s="133"/>
    </row>
    <row r="26" s="2" customFormat="1" ht="6.96" customHeight="1">
      <c r="A26" s="39"/>
      <c r="B26" s="45"/>
      <c r="C26" s="39"/>
      <c r="D26" s="39"/>
      <c r="E26" s="39"/>
      <c r="F26" s="39"/>
      <c r="G26" s="39"/>
      <c r="H26" s="39"/>
      <c r="I26" s="39"/>
      <c r="J26" s="39"/>
      <c r="K26" s="39"/>
      <c r="L26" s="12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137"/>
      <c r="E27" s="137"/>
      <c r="F27" s="137"/>
      <c r="G27" s="137"/>
      <c r="H27" s="137"/>
      <c r="I27" s="137"/>
      <c r="J27" s="137"/>
      <c r="K27" s="137"/>
      <c r="L27" s="12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25.44" customHeight="1">
      <c r="A28" s="39"/>
      <c r="B28" s="45"/>
      <c r="C28" s="39"/>
      <c r="D28" s="138" t="s">
        <v>42</v>
      </c>
      <c r="E28" s="39"/>
      <c r="F28" s="39"/>
      <c r="G28" s="39"/>
      <c r="H28" s="39"/>
      <c r="I28" s="39"/>
      <c r="J28" s="139">
        <f>ROUND(J80, 2)</f>
        <v>0</v>
      </c>
      <c r="K28" s="39"/>
      <c r="L28" s="129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37"/>
      <c r="E29" s="137"/>
      <c r="F29" s="137"/>
      <c r="G29" s="137"/>
      <c r="H29" s="137"/>
      <c r="I29" s="137"/>
      <c r="J29" s="137"/>
      <c r="K29" s="137"/>
      <c r="L29" s="129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14.4" customHeight="1">
      <c r="A30" s="39"/>
      <c r="B30" s="45"/>
      <c r="C30" s="39"/>
      <c r="D30" s="39"/>
      <c r="E30" s="39"/>
      <c r="F30" s="140" t="s">
        <v>44</v>
      </c>
      <c r="G30" s="39"/>
      <c r="H30" s="39"/>
      <c r="I30" s="140" t="s">
        <v>43</v>
      </c>
      <c r="J30" s="140" t="s">
        <v>45</v>
      </c>
      <c r="K30" s="39"/>
      <c r="L30" s="129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14.4" customHeight="1">
      <c r="A31" s="39"/>
      <c r="B31" s="45"/>
      <c r="C31" s="39"/>
      <c r="D31" s="141" t="s">
        <v>46</v>
      </c>
      <c r="E31" s="128" t="s">
        <v>47</v>
      </c>
      <c r="F31" s="142">
        <f>ROUND((SUM(BE80:BE321)),  2)</f>
        <v>0</v>
      </c>
      <c r="G31" s="39"/>
      <c r="H31" s="39"/>
      <c r="I31" s="143">
        <v>0.20999999999999999</v>
      </c>
      <c r="J31" s="142">
        <f>ROUND(((SUM(BE80:BE321))*I31),  2)</f>
        <v>0</v>
      </c>
      <c r="K31" s="39"/>
      <c r="L31" s="129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128" t="s">
        <v>48</v>
      </c>
      <c r="F32" s="142">
        <f>ROUND((SUM(BF80:BF321)),  2)</f>
        <v>0</v>
      </c>
      <c r="G32" s="39"/>
      <c r="H32" s="39"/>
      <c r="I32" s="143">
        <v>0.14999999999999999</v>
      </c>
      <c r="J32" s="142">
        <f>ROUND(((SUM(BF80:BF321))*I32),  2)</f>
        <v>0</v>
      </c>
      <c r="K32" s="39"/>
      <c r="L32" s="129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hidden="1" s="2" customFormat="1" ht="14.4" customHeight="1">
      <c r="A33" s="39"/>
      <c r="B33" s="45"/>
      <c r="C33" s="39"/>
      <c r="D33" s="39"/>
      <c r="E33" s="128" t="s">
        <v>49</v>
      </c>
      <c r="F33" s="142">
        <f>ROUND((SUM(BG80:BG321)),  2)</f>
        <v>0</v>
      </c>
      <c r="G33" s="39"/>
      <c r="H33" s="39"/>
      <c r="I33" s="143">
        <v>0.20999999999999999</v>
      </c>
      <c r="J33" s="142">
        <f>0</f>
        <v>0</v>
      </c>
      <c r="K33" s="39"/>
      <c r="L33" s="129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hidden="1" s="2" customFormat="1" ht="14.4" customHeight="1">
      <c r="A34" s="39"/>
      <c r="B34" s="45"/>
      <c r="C34" s="39"/>
      <c r="D34" s="39"/>
      <c r="E34" s="128" t="s">
        <v>50</v>
      </c>
      <c r="F34" s="142">
        <f>ROUND((SUM(BH80:BH321)),  2)</f>
        <v>0</v>
      </c>
      <c r="G34" s="39"/>
      <c r="H34" s="39"/>
      <c r="I34" s="143">
        <v>0.14999999999999999</v>
      </c>
      <c r="J34" s="142">
        <f>0</f>
        <v>0</v>
      </c>
      <c r="K34" s="39"/>
      <c r="L34" s="12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28" t="s">
        <v>51</v>
      </c>
      <c r="F35" s="142">
        <f>ROUND((SUM(BI80:BI321)),  2)</f>
        <v>0</v>
      </c>
      <c r="G35" s="39"/>
      <c r="H35" s="39"/>
      <c r="I35" s="143">
        <v>0</v>
      </c>
      <c r="J35" s="142">
        <f>0</f>
        <v>0</v>
      </c>
      <c r="K35" s="39"/>
      <c r="L35" s="129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6.96" customHeight="1">
      <c r="A36" s="39"/>
      <c r="B36" s="45"/>
      <c r="C36" s="39"/>
      <c r="D36" s="39"/>
      <c r="E36" s="39"/>
      <c r="F36" s="39"/>
      <c r="G36" s="39"/>
      <c r="H36" s="39"/>
      <c r="I36" s="39"/>
      <c r="J36" s="39"/>
      <c r="K36" s="39"/>
      <c r="L36" s="12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s="2" customFormat="1" ht="25.44" customHeight="1">
      <c r="A37" s="39"/>
      <c r="B37" s="45"/>
      <c r="C37" s="144"/>
      <c r="D37" s="145" t="s">
        <v>52</v>
      </c>
      <c r="E37" s="146"/>
      <c r="F37" s="146"/>
      <c r="G37" s="147" t="s">
        <v>53</v>
      </c>
      <c r="H37" s="148" t="s">
        <v>54</v>
      </c>
      <c r="I37" s="146"/>
      <c r="J37" s="149">
        <f>SUM(J28:J35)</f>
        <v>0</v>
      </c>
      <c r="K37" s="150"/>
      <c r="L37" s="12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14.4" customHeight="1">
      <c r="A38" s="39"/>
      <c r="B38" s="151"/>
      <c r="C38" s="152"/>
      <c r="D38" s="152"/>
      <c r="E38" s="152"/>
      <c r="F38" s="152"/>
      <c r="G38" s="152"/>
      <c r="H38" s="152"/>
      <c r="I38" s="152"/>
      <c r="J38" s="152"/>
      <c r="K38" s="152"/>
      <c r="L38" s="129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42" hidden="1" s="2" customFormat="1" ht="6.96" customHeight="1">
      <c r="A42" s="39"/>
      <c r="B42" s="153"/>
      <c r="C42" s="154"/>
      <c r="D42" s="154"/>
      <c r="E42" s="154"/>
      <c r="F42" s="154"/>
      <c r="G42" s="154"/>
      <c r="H42" s="154"/>
      <c r="I42" s="154"/>
      <c r="J42" s="154"/>
      <c r="K42" s="154"/>
      <c r="L42" s="129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hidden="1" s="2" customFormat="1" ht="24.96" customHeight="1">
      <c r="A43" s="39"/>
      <c r="B43" s="40"/>
      <c r="C43" s="24" t="s">
        <v>85</v>
      </c>
      <c r="D43" s="41"/>
      <c r="E43" s="41"/>
      <c r="F43" s="41"/>
      <c r="G43" s="41"/>
      <c r="H43" s="41"/>
      <c r="I43" s="41"/>
      <c r="J43" s="41"/>
      <c r="K43" s="41"/>
      <c r="L43" s="129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</row>
    <row r="44" hidden="1" s="2" customFormat="1" ht="6.96" customHeight="1">
      <c r="A44" s="39"/>
      <c r="B44" s="40"/>
      <c r="C44" s="41"/>
      <c r="D44" s="41"/>
      <c r="E44" s="41"/>
      <c r="F44" s="41"/>
      <c r="G44" s="41"/>
      <c r="H44" s="41"/>
      <c r="I44" s="41"/>
      <c r="J44" s="41"/>
      <c r="K44" s="41"/>
      <c r="L44" s="129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hidden="1" s="2" customFormat="1" ht="12" customHeight="1">
      <c r="A45" s="39"/>
      <c r="B45" s="40"/>
      <c r="C45" s="33" t="s">
        <v>16</v>
      </c>
      <c r="D45" s="41"/>
      <c r="E45" s="41"/>
      <c r="F45" s="41"/>
      <c r="G45" s="41"/>
      <c r="H45" s="41"/>
      <c r="I45" s="41"/>
      <c r="J45" s="41"/>
      <c r="K45" s="41"/>
      <c r="L45" s="129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hidden="1" s="2" customFormat="1" ht="16.5" customHeight="1">
      <c r="A46" s="39"/>
      <c r="B46" s="40"/>
      <c r="C46" s="41"/>
      <c r="D46" s="41"/>
      <c r="E46" s="70" t="str">
        <f>E7</f>
        <v>Výměna obvodového a střešního pláště skladovací haly</v>
      </c>
      <c r="F46" s="41"/>
      <c r="G46" s="41"/>
      <c r="H46" s="41"/>
      <c r="I46" s="41"/>
      <c r="J46" s="41"/>
      <c r="K46" s="41"/>
      <c r="L46" s="129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hidden="1" s="2" customFormat="1" ht="6.96" customHeight="1">
      <c r="A47" s="39"/>
      <c r="B47" s="40"/>
      <c r="C47" s="41"/>
      <c r="D47" s="41"/>
      <c r="E47" s="41"/>
      <c r="F47" s="41"/>
      <c r="G47" s="41"/>
      <c r="H47" s="41"/>
      <c r="I47" s="41"/>
      <c r="J47" s="41"/>
      <c r="K47" s="41"/>
      <c r="L47" s="129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hidden="1" s="2" customFormat="1" ht="12" customHeight="1">
      <c r="A48" s="39"/>
      <c r="B48" s="40"/>
      <c r="C48" s="33" t="s">
        <v>21</v>
      </c>
      <c r="D48" s="41"/>
      <c r="E48" s="41"/>
      <c r="F48" s="28" t="str">
        <f>F10</f>
        <v>Olomouc, Nová ulice</v>
      </c>
      <c r="G48" s="41"/>
      <c r="H48" s="41"/>
      <c r="I48" s="33" t="s">
        <v>23</v>
      </c>
      <c r="J48" s="73" t="str">
        <f>IF(J10="","",J10)</f>
        <v>7. 7. 2022</v>
      </c>
      <c r="K48" s="41"/>
      <c r="L48" s="129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hidden="1" s="2" customFormat="1" ht="6.96" customHeight="1">
      <c r="A49" s="39"/>
      <c r="B49" s="40"/>
      <c r="C49" s="41"/>
      <c r="D49" s="41"/>
      <c r="E49" s="41"/>
      <c r="F49" s="41"/>
      <c r="G49" s="41"/>
      <c r="H49" s="41"/>
      <c r="I49" s="41"/>
      <c r="J49" s="41"/>
      <c r="K49" s="41"/>
      <c r="L49" s="129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hidden="1" s="2" customFormat="1" ht="15.15" customHeight="1">
      <c r="A50" s="39"/>
      <c r="B50" s="40"/>
      <c r="C50" s="33" t="s">
        <v>25</v>
      </c>
      <c r="D50" s="41"/>
      <c r="E50" s="41"/>
      <c r="F50" s="28" t="str">
        <f>E13</f>
        <v>Fakultní nemocnice Olomouc</v>
      </c>
      <c r="G50" s="41"/>
      <c r="H50" s="41"/>
      <c r="I50" s="33" t="s">
        <v>33</v>
      </c>
      <c r="J50" s="37" t="str">
        <f>E19</f>
        <v>Ing. Martin Trokan</v>
      </c>
      <c r="K50" s="41"/>
      <c r="L50" s="129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hidden="1" s="2" customFormat="1" ht="15.15" customHeight="1">
      <c r="A51" s="39"/>
      <c r="B51" s="40"/>
      <c r="C51" s="33" t="s">
        <v>31</v>
      </c>
      <c r="D51" s="41"/>
      <c r="E51" s="41"/>
      <c r="F51" s="28" t="str">
        <f>IF(E16="","",E16)</f>
        <v>Vyplň údaj</v>
      </c>
      <c r="G51" s="41"/>
      <c r="H51" s="41"/>
      <c r="I51" s="33" t="s">
        <v>38</v>
      </c>
      <c r="J51" s="37" t="str">
        <f>E22</f>
        <v>Tomáš Slíva</v>
      </c>
      <c r="K51" s="41"/>
      <c r="L51" s="129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hidden="1" s="2" customFormat="1" ht="10.32" customHeight="1">
      <c r="A52" s="39"/>
      <c r="B52" s="40"/>
      <c r="C52" s="41"/>
      <c r="D52" s="41"/>
      <c r="E52" s="41"/>
      <c r="F52" s="41"/>
      <c r="G52" s="41"/>
      <c r="H52" s="41"/>
      <c r="I52" s="41"/>
      <c r="J52" s="41"/>
      <c r="K52" s="41"/>
      <c r="L52" s="129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hidden="1" s="2" customFormat="1" ht="29.28" customHeight="1">
      <c r="A53" s="39"/>
      <c r="B53" s="40"/>
      <c r="C53" s="155" t="s">
        <v>86</v>
      </c>
      <c r="D53" s="156"/>
      <c r="E53" s="156"/>
      <c r="F53" s="156"/>
      <c r="G53" s="156"/>
      <c r="H53" s="156"/>
      <c r="I53" s="156"/>
      <c r="J53" s="157" t="s">
        <v>87</v>
      </c>
      <c r="K53" s="156"/>
      <c r="L53" s="129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hidden="1" s="2" customFormat="1" ht="10.32" customHeight="1">
      <c r="A54" s="39"/>
      <c r="B54" s="40"/>
      <c r="C54" s="41"/>
      <c r="D54" s="41"/>
      <c r="E54" s="41"/>
      <c r="F54" s="41"/>
      <c r="G54" s="41"/>
      <c r="H54" s="41"/>
      <c r="I54" s="41"/>
      <c r="J54" s="41"/>
      <c r="K54" s="41"/>
      <c r="L54" s="129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hidden="1" s="2" customFormat="1" ht="22.8" customHeight="1">
      <c r="A55" s="39"/>
      <c r="B55" s="40"/>
      <c r="C55" s="158" t="s">
        <v>74</v>
      </c>
      <c r="D55" s="41"/>
      <c r="E55" s="41"/>
      <c r="F55" s="41"/>
      <c r="G55" s="41"/>
      <c r="H55" s="41"/>
      <c r="I55" s="41"/>
      <c r="J55" s="103">
        <f>J80</f>
        <v>0</v>
      </c>
      <c r="K55" s="41"/>
      <c r="L55" s="129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  <c r="AU55" s="18" t="s">
        <v>88</v>
      </c>
    </row>
    <row r="56" hidden="1" s="9" customFormat="1" ht="24.96" customHeight="1">
      <c r="A56" s="9"/>
      <c r="B56" s="159"/>
      <c r="C56" s="160"/>
      <c r="D56" s="161" t="s">
        <v>89</v>
      </c>
      <c r="E56" s="162"/>
      <c r="F56" s="162"/>
      <c r="G56" s="162"/>
      <c r="H56" s="162"/>
      <c r="I56" s="162"/>
      <c r="J56" s="163">
        <f>J81</f>
        <v>0</v>
      </c>
      <c r="K56" s="160"/>
      <c r="L56" s="164"/>
      <c r="S56" s="9"/>
      <c r="T56" s="9"/>
      <c r="U56" s="9"/>
      <c r="V56" s="9"/>
      <c r="W56" s="9"/>
      <c r="X56" s="9"/>
      <c r="Y56" s="9"/>
      <c r="Z56" s="9"/>
      <c r="AA56" s="9"/>
      <c r="AB56" s="9"/>
      <c r="AC56" s="9"/>
      <c r="AD56" s="9"/>
      <c r="AE56" s="9"/>
    </row>
    <row r="57" hidden="1" s="10" customFormat="1" ht="19.92" customHeight="1">
      <c r="A57" s="10"/>
      <c r="B57" s="165"/>
      <c r="C57" s="166"/>
      <c r="D57" s="167" t="s">
        <v>90</v>
      </c>
      <c r="E57" s="168"/>
      <c r="F57" s="168"/>
      <c r="G57" s="168"/>
      <c r="H57" s="168"/>
      <c r="I57" s="168"/>
      <c r="J57" s="169">
        <f>J82</f>
        <v>0</v>
      </c>
      <c r="K57" s="166"/>
      <c r="L57" s="170"/>
      <c r="S57" s="10"/>
      <c r="T57" s="10"/>
      <c r="U57" s="10"/>
      <c r="V57" s="10"/>
      <c r="W57" s="10"/>
      <c r="X57" s="10"/>
      <c r="Y57" s="10"/>
      <c r="Z57" s="10"/>
      <c r="AA57" s="10"/>
      <c r="AB57" s="10"/>
      <c r="AC57" s="10"/>
      <c r="AD57" s="10"/>
      <c r="AE57" s="10"/>
    </row>
    <row r="58" hidden="1" s="10" customFormat="1" ht="19.92" customHeight="1">
      <c r="A58" s="10"/>
      <c r="B58" s="165"/>
      <c r="C58" s="166"/>
      <c r="D58" s="167" t="s">
        <v>91</v>
      </c>
      <c r="E58" s="168"/>
      <c r="F58" s="168"/>
      <c r="G58" s="168"/>
      <c r="H58" s="168"/>
      <c r="I58" s="168"/>
      <c r="J58" s="169">
        <f>J89</f>
        <v>0</v>
      </c>
      <c r="K58" s="166"/>
      <c r="L58" s="170"/>
      <c r="S58" s="10"/>
      <c r="T58" s="10"/>
      <c r="U58" s="10"/>
      <c r="V58" s="10"/>
      <c r="W58" s="10"/>
      <c r="X58" s="10"/>
      <c r="Y58" s="10"/>
      <c r="Z58" s="10"/>
      <c r="AA58" s="10"/>
      <c r="AB58" s="10"/>
      <c r="AC58" s="10"/>
      <c r="AD58" s="10"/>
      <c r="AE58" s="10"/>
    </row>
    <row r="59" hidden="1" s="9" customFormat="1" ht="24.96" customHeight="1">
      <c r="A59" s="9"/>
      <c r="B59" s="159"/>
      <c r="C59" s="160"/>
      <c r="D59" s="161" t="s">
        <v>92</v>
      </c>
      <c r="E59" s="162"/>
      <c r="F59" s="162"/>
      <c r="G59" s="162"/>
      <c r="H59" s="162"/>
      <c r="I59" s="162"/>
      <c r="J59" s="163">
        <f>J113</f>
        <v>0</v>
      </c>
      <c r="K59" s="160"/>
      <c r="L59" s="164"/>
      <c r="S59" s="9"/>
      <c r="T59" s="9"/>
      <c r="U59" s="9"/>
      <c r="V59" s="9"/>
      <c r="W59" s="9"/>
      <c r="X59" s="9"/>
      <c r="Y59" s="9"/>
      <c r="Z59" s="9"/>
      <c r="AA59" s="9"/>
      <c r="AB59" s="9"/>
      <c r="AC59" s="9"/>
      <c r="AD59" s="9"/>
      <c r="AE59" s="9"/>
    </row>
    <row r="60" hidden="1" s="10" customFormat="1" ht="19.92" customHeight="1">
      <c r="A60" s="10"/>
      <c r="B60" s="165"/>
      <c r="C60" s="166"/>
      <c r="D60" s="167" t="s">
        <v>93</v>
      </c>
      <c r="E60" s="168"/>
      <c r="F60" s="168"/>
      <c r="G60" s="168"/>
      <c r="H60" s="168"/>
      <c r="I60" s="168"/>
      <c r="J60" s="169">
        <f>J114</f>
        <v>0</v>
      </c>
      <c r="K60" s="166"/>
      <c r="L60" s="170"/>
      <c r="S60" s="10"/>
      <c r="T60" s="10"/>
      <c r="U60" s="10"/>
      <c r="V60" s="10"/>
      <c r="W60" s="10"/>
      <c r="X60" s="10"/>
      <c r="Y60" s="10"/>
      <c r="Z60" s="10"/>
      <c r="AA60" s="10"/>
      <c r="AB60" s="10"/>
      <c r="AC60" s="10"/>
      <c r="AD60" s="10"/>
      <c r="AE60" s="10"/>
    </row>
    <row r="61" hidden="1" s="10" customFormat="1" ht="19.92" customHeight="1">
      <c r="A61" s="10"/>
      <c r="B61" s="165"/>
      <c r="C61" s="166"/>
      <c r="D61" s="167" t="s">
        <v>94</v>
      </c>
      <c r="E61" s="168"/>
      <c r="F61" s="168"/>
      <c r="G61" s="168"/>
      <c r="H61" s="168"/>
      <c r="I61" s="168"/>
      <c r="J61" s="169">
        <f>J180</f>
        <v>0</v>
      </c>
      <c r="K61" s="166"/>
      <c r="L61" s="170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hidden="1" s="10" customFormat="1" ht="19.92" customHeight="1">
      <c r="A62" s="10"/>
      <c r="B62" s="165"/>
      <c r="C62" s="166"/>
      <c r="D62" s="167" t="s">
        <v>95</v>
      </c>
      <c r="E62" s="168"/>
      <c r="F62" s="168"/>
      <c r="G62" s="168"/>
      <c r="H62" s="168"/>
      <c r="I62" s="168"/>
      <c r="J62" s="169">
        <f>J279</f>
        <v>0</v>
      </c>
      <c r="K62" s="166"/>
      <c r="L62" s="170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hidden="1" s="2" customFormat="1" ht="21.84" customHeight="1">
      <c r="A63" s="39"/>
      <c r="B63" s="40"/>
      <c r="C63" s="41"/>
      <c r="D63" s="41"/>
      <c r="E63" s="41"/>
      <c r="F63" s="41"/>
      <c r="G63" s="41"/>
      <c r="H63" s="41"/>
      <c r="I63" s="41"/>
      <c r="J63" s="41"/>
      <c r="K63" s="41"/>
      <c r="L63" s="129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</row>
    <row r="64" hidden="1" s="2" customFormat="1" ht="6.96" customHeight="1">
      <c r="A64" s="39"/>
      <c r="B64" s="60"/>
      <c r="C64" s="61"/>
      <c r="D64" s="61"/>
      <c r="E64" s="61"/>
      <c r="F64" s="61"/>
      <c r="G64" s="61"/>
      <c r="H64" s="61"/>
      <c r="I64" s="61"/>
      <c r="J64" s="61"/>
      <c r="K64" s="61"/>
      <c r="L64" s="129"/>
      <c r="S64" s="39"/>
      <c r="T64" s="39"/>
      <c r="U64" s="39"/>
      <c r="V64" s="39"/>
      <c r="W64" s="39"/>
      <c r="X64" s="39"/>
      <c r="Y64" s="39"/>
      <c r="Z64" s="39"/>
      <c r="AA64" s="39"/>
      <c r="AB64" s="39"/>
      <c r="AC64" s="39"/>
      <c r="AD64" s="39"/>
      <c r="AE64" s="39"/>
    </row>
    <row r="65" hidden="1"/>
    <row r="66" hidden="1"/>
    <row r="67" hidden="1"/>
    <row r="68" s="2" customFormat="1" ht="6.96" customHeight="1">
      <c r="A68" s="39"/>
      <c r="B68" s="62"/>
      <c r="C68" s="63"/>
      <c r="D68" s="63"/>
      <c r="E68" s="63"/>
      <c r="F68" s="63"/>
      <c r="G68" s="63"/>
      <c r="H68" s="63"/>
      <c r="I68" s="63"/>
      <c r="J68" s="63"/>
      <c r="K68" s="63"/>
      <c r="L68" s="129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69" s="2" customFormat="1" ht="24.96" customHeight="1">
      <c r="A69" s="39"/>
      <c r="B69" s="40"/>
      <c r="C69" s="24" t="s">
        <v>96</v>
      </c>
      <c r="D69" s="41"/>
      <c r="E69" s="41"/>
      <c r="F69" s="41"/>
      <c r="G69" s="41"/>
      <c r="H69" s="41"/>
      <c r="I69" s="41"/>
      <c r="J69" s="41"/>
      <c r="K69" s="41"/>
      <c r="L69" s="129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6.96" customHeight="1">
      <c r="A70" s="39"/>
      <c r="B70" s="40"/>
      <c r="C70" s="41"/>
      <c r="D70" s="41"/>
      <c r="E70" s="41"/>
      <c r="F70" s="41"/>
      <c r="G70" s="41"/>
      <c r="H70" s="41"/>
      <c r="I70" s="41"/>
      <c r="J70" s="41"/>
      <c r="K70" s="41"/>
      <c r="L70" s="129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12" customHeight="1">
      <c r="A71" s="39"/>
      <c r="B71" s="40"/>
      <c r="C71" s="33" t="s">
        <v>16</v>
      </c>
      <c r="D71" s="41"/>
      <c r="E71" s="41"/>
      <c r="F71" s="41"/>
      <c r="G71" s="41"/>
      <c r="H71" s="41"/>
      <c r="I71" s="41"/>
      <c r="J71" s="41"/>
      <c r="K71" s="41"/>
      <c r="L71" s="129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16.5" customHeight="1">
      <c r="A72" s="39"/>
      <c r="B72" s="40"/>
      <c r="C72" s="41"/>
      <c r="D72" s="41"/>
      <c r="E72" s="70" t="str">
        <f>E7</f>
        <v>Výměna obvodového a střešního pláště skladovací haly</v>
      </c>
      <c r="F72" s="41"/>
      <c r="G72" s="41"/>
      <c r="H72" s="41"/>
      <c r="I72" s="41"/>
      <c r="J72" s="41"/>
      <c r="K72" s="41"/>
      <c r="L72" s="129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6.96" customHeight="1">
      <c r="A73" s="39"/>
      <c r="B73" s="40"/>
      <c r="C73" s="41"/>
      <c r="D73" s="41"/>
      <c r="E73" s="41"/>
      <c r="F73" s="41"/>
      <c r="G73" s="41"/>
      <c r="H73" s="41"/>
      <c r="I73" s="41"/>
      <c r="J73" s="41"/>
      <c r="K73" s="41"/>
      <c r="L73" s="129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12" customHeight="1">
      <c r="A74" s="39"/>
      <c r="B74" s="40"/>
      <c r="C74" s="33" t="s">
        <v>21</v>
      </c>
      <c r="D74" s="41"/>
      <c r="E74" s="41"/>
      <c r="F74" s="28" t="str">
        <f>F10</f>
        <v>Olomouc, Nová ulice</v>
      </c>
      <c r="G74" s="41"/>
      <c r="H74" s="41"/>
      <c r="I74" s="33" t="s">
        <v>23</v>
      </c>
      <c r="J74" s="73" t="str">
        <f>IF(J10="","",J10)</f>
        <v>7. 7. 2022</v>
      </c>
      <c r="K74" s="41"/>
      <c r="L74" s="129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6.96" customHeight="1">
      <c r="A75" s="39"/>
      <c r="B75" s="40"/>
      <c r="C75" s="41"/>
      <c r="D75" s="41"/>
      <c r="E75" s="41"/>
      <c r="F75" s="41"/>
      <c r="G75" s="41"/>
      <c r="H75" s="41"/>
      <c r="I75" s="41"/>
      <c r="J75" s="41"/>
      <c r="K75" s="41"/>
      <c r="L75" s="129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5.15" customHeight="1">
      <c r="A76" s="39"/>
      <c r="B76" s="40"/>
      <c r="C76" s="33" t="s">
        <v>25</v>
      </c>
      <c r="D76" s="41"/>
      <c r="E76" s="41"/>
      <c r="F76" s="28" t="str">
        <f>E13</f>
        <v>Fakultní nemocnice Olomouc</v>
      </c>
      <c r="G76" s="41"/>
      <c r="H76" s="41"/>
      <c r="I76" s="33" t="s">
        <v>33</v>
      </c>
      <c r="J76" s="37" t="str">
        <f>E19</f>
        <v>Ing. Martin Trokan</v>
      </c>
      <c r="K76" s="41"/>
      <c r="L76" s="129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5.15" customHeight="1">
      <c r="A77" s="39"/>
      <c r="B77" s="40"/>
      <c r="C77" s="33" t="s">
        <v>31</v>
      </c>
      <c r="D77" s="41"/>
      <c r="E77" s="41"/>
      <c r="F77" s="28" t="str">
        <f>IF(E16="","",E16)</f>
        <v>Vyplň údaj</v>
      </c>
      <c r="G77" s="41"/>
      <c r="H77" s="41"/>
      <c r="I77" s="33" t="s">
        <v>38</v>
      </c>
      <c r="J77" s="37" t="str">
        <f>E22</f>
        <v>Tomáš Slíva</v>
      </c>
      <c r="K77" s="41"/>
      <c r="L77" s="129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0.32" customHeight="1">
      <c r="A78" s="39"/>
      <c r="B78" s="40"/>
      <c r="C78" s="41"/>
      <c r="D78" s="41"/>
      <c r="E78" s="41"/>
      <c r="F78" s="41"/>
      <c r="G78" s="41"/>
      <c r="H78" s="41"/>
      <c r="I78" s="41"/>
      <c r="J78" s="41"/>
      <c r="K78" s="41"/>
      <c r="L78" s="129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11" customFormat="1" ht="29.28" customHeight="1">
      <c r="A79" s="171"/>
      <c r="B79" s="172"/>
      <c r="C79" s="173" t="s">
        <v>97</v>
      </c>
      <c r="D79" s="174" t="s">
        <v>61</v>
      </c>
      <c r="E79" s="174" t="s">
        <v>57</v>
      </c>
      <c r="F79" s="174" t="s">
        <v>58</v>
      </c>
      <c r="G79" s="174" t="s">
        <v>98</v>
      </c>
      <c r="H79" s="174" t="s">
        <v>99</v>
      </c>
      <c r="I79" s="174" t="s">
        <v>100</v>
      </c>
      <c r="J79" s="174" t="s">
        <v>87</v>
      </c>
      <c r="K79" s="175" t="s">
        <v>101</v>
      </c>
      <c r="L79" s="176"/>
      <c r="M79" s="93" t="s">
        <v>19</v>
      </c>
      <c r="N79" s="94" t="s">
        <v>46</v>
      </c>
      <c r="O79" s="94" t="s">
        <v>102</v>
      </c>
      <c r="P79" s="94" t="s">
        <v>103</v>
      </c>
      <c r="Q79" s="94" t="s">
        <v>104</v>
      </c>
      <c r="R79" s="94" t="s">
        <v>105</v>
      </c>
      <c r="S79" s="94" t="s">
        <v>106</v>
      </c>
      <c r="T79" s="95" t="s">
        <v>107</v>
      </c>
      <c r="U79" s="171"/>
      <c r="V79" s="171"/>
      <c r="W79" s="171"/>
      <c r="X79" s="171"/>
      <c r="Y79" s="171"/>
      <c r="Z79" s="171"/>
      <c r="AA79" s="171"/>
      <c r="AB79" s="171"/>
      <c r="AC79" s="171"/>
      <c r="AD79" s="171"/>
      <c r="AE79" s="171"/>
    </row>
    <row r="80" s="2" customFormat="1" ht="22.8" customHeight="1">
      <c r="A80" s="39"/>
      <c r="B80" s="40"/>
      <c r="C80" s="100" t="s">
        <v>108</v>
      </c>
      <c r="D80" s="41"/>
      <c r="E80" s="41"/>
      <c r="F80" s="41"/>
      <c r="G80" s="41"/>
      <c r="H80" s="41"/>
      <c r="I80" s="41"/>
      <c r="J80" s="177">
        <f>BK80</f>
        <v>0</v>
      </c>
      <c r="K80" s="41"/>
      <c r="L80" s="45"/>
      <c r="M80" s="96"/>
      <c r="N80" s="178"/>
      <c r="O80" s="97"/>
      <c r="P80" s="179">
        <f>P81+P113</f>
        <v>0</v>
      </c>
      <c r="Q80" s="97"/>
      <c r="R80" s="179">
        <f>R81+R113</f>
        <v>16.313573859999998</v>
      </c>
      <c r="S80" s="97"/>
      <c r="T80" s="180">
        <f>T81+T113</f>
        <v>7.178445</v>
      </c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  <c r="AT80" s="18" t="s">
        <v>75</v>
      </c>
      <c r="AU80" s="18" t="s">
        <v>88</v>
      </c>
      <c r="BK80" s="181">
        <f>BK81+BK113</f>
        <v>0</v>
      </c>
    </row>
    <row r="81" s="12" customFormat="1" ht="25.92" customHeight="1">
      <c r="A81" s="12"/>
      <c r="B81" s="182"/>
      <c r="C81" s="183"/>
      <c r="D81" s="184" t="s">
        <v>75</v>
      </c>
      <c r="E81" s="185" t="s">
        <v>109</v>
      </c>
      <c r="F81" s="185" t="s">
        <v>110</v>
      </c>
      <c r="G81" s="183"/>
      <c r="H81" s="183"/>
      <c r="I81" s="186"/>
      <c r="J81" s="187">
        <f>BK81</f>
        <v>0</v>
      </c>
      <c r="K81" s="183"/>
      <c r="L81" s="188"/>
      <c r="M81" s="189"/>
      <c r="N81" s="190"/>
      <c r="O81" s="190"/>
      <c r="P81" s="191">
        <f>P82+P89</f>
        <v>0</v>
      </c>
      <c r="Q81" s="190"/>
      <c r="R81" s="191">
        <f>R82+R89</f>
        <v>0</v>
      </c>
      <c r="S81" s="190"/>
      <c r="T81" s="192">
        <f>T82+T89</f>
        <v>0</v>
      </c>
      <c r="U81" s="12"/>
      <c r="V81" s="12"/>
      <c r="W81" s="12"/>
      <c r="X81" s="12"/>
      <c r="Y81" s="12"/>
      <c r="Z81" s="12"/>
      <c r="AA81" s="12"/>
      <c r="AB81" s="12"/>
      <c r="AC81" s="12"/>
      <c r="AD81" s="12"/>
      <c r="AE81" s="12"/>
      <c r="AR81" s="193" t="s">
        <v>81</v>
      </c>
      <c r="AT81" s="194" t="s">
        <v>75</v>
      </c>
      <c r="AU81" s="194" t="s">
        <v>76</v>
      </c>
      <c r="AY81" s="193" t="s">
        <v>111</v>
      </c>
      <c r="BK81" s="195">
        <f>BK82+BK89</f>
        <v>0</v>
      </c>
    </row>
    <row r="82" s="12" customFormat="1" ht="22.8" customHeight="1">
      <c r="A82" s="12"/>
      <c r="B82" s="182"/>
      <c r="C82" s="183"/>
      <c r="D82" s="184" t="s">
        <v>75</v>
      </c>
      <c r="E82" s="196" t="s">
        <v>81</v>
      </c>
      <c r="F82" s="196" t="s">
        <v>112</v>
      </c>
      <c r="G82" s="183"/>
      <c r="H82" s="183"/>
      <c r="I82" s="186"/>
      <c r="J82" s="197">
        <f>BK82</f>
        <v>0</v>
      </c>
      <c r="K82" s="183"/>
      <c r="L82" s="188"/>
      <c r="M82" s="189"/>
      <c r="N82" s="190"/>
      <c r="O82" s="190"/>
      <c r="P82" s="191">
        <f>SUM(P83:P88)</f>
        <v>0</v>
      </c>
      <c r="Q82" s="190"/>
      <c r="R82" s="191">
        <f>SUM(R83:R88)</f>
        <v>0</v>
      </c>
      <c r="S82" s="190"/>
      <c r="T82" s="192">
        <f>SUM(T83:T88)</f>
        <v>0</v>
      </c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R82" s="193" t="s">
        <v>81</v>
      </c>
      <c r="AT82" s="194" t="s">
        <v>75</v>
      </c>
      <c r="AU82" s="194" t="s">
        <v>81</v>
      </c>
      <c r="AY82" s="193" t="s">
        <v>111</v>
      </c>
      <c r="BK82" s="195">
        <f>SUM(BK83:BK88)</f>
        <v>0</v>
      </c>
    </row>
    <row r="83" s="2" customFormat="1" ht="49.05" customHeight="1">
      <c r="A83" s="39"/>
      <c r="B83" s="40"/>
      <c r="C83" s="198" t="s">
        <v>81</v>
      </c>
      <c r="D83" s="198" t="s">
        <v>113</v>
      </c>
      <c r="E83" s="199" t="s">
        <v>114</v>
      </c>
      <c r="F83" s="200" t="s">
        <v>115</v>
      </c>
      <c r="G83" s="201" t="s">
        <v>116</v>
      </c>
      <c r="H83" s="202">
        <v>200</v>
      </c>
      <c r="I83" s="203"/>
      <c r="J83" s="204">
        <f>ROUND(I83*H83,2)</f>
        <v>0</v>
      </c>
      <c r="K83" s="200" t="s">
        <v>117</v>
      </c>
      <c r="L83" s="45"/>
      <c r="M83" s="205" t="s">
        <v>19</v>
      </c>
      <c r="N83" s="206" t="s">
        <v>47</v>
      </c>
      <c r="O83" s="85"/>
      <c r="P83" s="207">
        <f>O83*H83</f>
        <v>0</v>
      </c>
      <c r="Q83" s="207">
        <v>0</v>
      </c>
      <c r="R83" s="207">
        <f>Q83*H83</f>
        <v>0</v>
      </c>
      <c r="S83" s="207">
        <v>0</v>
      </c>
      <c r="T83" s="208">
        <f>S83*H83</f>
        <v>0</v>
      </c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R83" s="209" t="s">
        <v>118</v>
      </c>
      <c r="AT83" s="209" t="s">
        <v>113</v>
      </c>
      <c r="AU83" s="209" t="s">
        <v>83</v>
      </c>
      <c r="AY83" s="18" t="s">
        <v>111</v>
      </c>
      <c r="BE83" s="210">
        <f>IF(N83="základní",J83,0)</f>
        <v>0</v>
      </c>
      <c r="BF83" s="210">
        <f>IF(N83="snížená",J83,0)</f>
        <v>0</v>
      </c>
      <c r="BG83" s="210">
        <f>IF(N83="zákl. přenesená",J83,0)</f>
        <v>0</v>
      </c>
      <c r="BH83" s="210">
        <f>IF(N83="sníž. přenesená",J83,0)</f>
        <v>0</v>
      </c>
      <c r="BI83" s="210">
        <f>IF(N83="nulová",J83,0)</f>
        <v>0</v>
      </c>
      <c r="BJ83" s="18" t="s">
        <v>81</v>
      </c>
      <c r="BK83" s="210">
        <f>ROUND(I83*H83,2)</f>
        <v>0</v>
      </c>
      <c r="BL83" s="18" t="s">
        <v>118</v>
      </c>
      <c r="BM83" s="209" t="s">
        <v>119</v>
      </c>
    </row>
    <row r="84" s="2" customFormat="1">
      <c r="A84" s="39"/>
      <c r="B84" s="40"/>
      <c r="C84" s="41"/>
      <c r="D84" s="211" t="s">
        <v>120</v>
      </c>
      <c r="E84" s="41"/>
      <c r="F84" s="212" t="s">
        <v>121</v>
      </c>
      <c r="G84" s="41"/>
      <c r="H84" s="41"/>
      <c r="I84" s="213"/>
      <c r="J84" s="41"/>
      <c r="K84" s="41"/>
      <c r="L84" s="45"/>
      <c r="M84" s="214"/>
      <c r="N84" s="215"/>
      <c r="O84" s="85"/>
      <c r="P84" s="85"/>
      <c r="Q84" s="85"/>
      <c r="R84" s="85"/>
      <c r="S84" s="85"/>
      <c r="T84" s="86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  <c r="AT84" s="18" t="s">
        <v>120</v>
      </c>
      <c r="AU84" s="18" t="s">
        <v>83</v>
      </c>
    </row>
    <row r="85" s="2" customFormat="1" ht="33" customHeight="1">
      <c r="A85" s="39"/>
      <c r="B85" s="40"/>
      <c r="C85" s="198" t="s">
        <v>83</v>
      </c>
      <c r="D85" s="198" t="s">
        <v>113</v>
      </c>
      <c r="E85" s="199" t="s">
        <v>122</v>
      </c>
      <c r="F85" s="200" t="s">
        <v>123</v>
      </c>
      <c r="G85" s="201" t="s">
        <v>124</v>
      </c>
      <c r="H85" s="202">
        <v>10</v>
      </c>
      <c r="I85" s="203"/>
      <c r="J85" s="204">
        <f>ROUND(I85*H85,2)</f>
        <v>0</v>
      </c>
      <c r="K85" s="200" t="s">
        <v>117</v>
      </c>
      <c r="L85" s="45"/>
      <c r="M85" s="205" t="s">
        <v>19</v>
      </c>
      <c r="N85" s="206" t="s">
        <v>47</v>
      </c>
      <c r="O85" s="85"/>
      <c r="P85" s="207">
        <f>O85*H85</f>
        <v>0</v>
      </c>
      <c r="Q85" s="207">
        <v>0</v>
      </c>
      <c r="R85" s="207">
        <f>Q85*H85</f>
        <v>0</v>
      </c>
      <c r="S85" s="207">
        <v>0</v>
      </c>
      <c r="T85" s="208">
        <f>S85*H85</f>
        <v>0</v>
      </c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  <c r="AR85" s="209" t="s">
        <v>118</v>
      </c>
      <c r="AT85" s="209" t="s">
        <v>113</v>
      </c>
      <c r="AU85" s="209" t="s">
        <v>83</v>
      </c>
      <c r="AY85" s="18" t="s">
        <v>111</v>
      </c>
      <c r="BE85" s="210">
        <f>IF(N85="základní",J85,0)</f>
        <v>0</v>
      </c>
      <c r="BF85" s="210">
        <f>IF(N85="snížená",J85,0)</f>
        <v>0</v>
      </c>
      <c r="BG85" s="210">
        <f>IF(N85="zákl. přenesená",J85,0)</f>
        <v>0</v>
      </c>
      <c r="BH85" s="210">
        <f>IF(N85="sníž. přenesená",J85,0)</f>
        <v>0</v>
      </c>
      <c r="BI85" s="210">
        <f>IF(N85="nulová",J85,0)</f>
        <v>0</v>
      </c>
      <c r="BJ85" s="18" t="s">
        <v>81</v>
      </c>
      <c r="BK85" s="210">
        <f>ROUND(I85*H85,2)</f>
        <v>0</v>
      </c>
      <c r="BL85" s="18" t="s">
        <v>118</v>
      </c>
      <c r="BM85" s="209" t="s">
        <v>125</v>
      </c>
    </row>
    <row r="86" s="2" customFormat="1">
      <c r="A86" s="39"/>
      <c r="B86" s="40"/>
      <c r="C86" s="41"/>
      <c r="D86" s="211" t="s">
        <v>120</v>
      </c>
      <c r="E86" s="41"/>
      <c r="F86" s="212" t="s">
        <v>126</v>
      </c>
      <c r="G86" s="41"/>
      <c r="H86" s="41"/>
      <c r="I86" s="213"/>
      <c r="J86" s="41"/>
      <c r="K86" s="41"/>
      <c r="L86" s="45"/>
      <c r="M86" s="214"/>
      <c r="N86" s="215"/>
      <c r="O86" s="85"/>
      <c r="P86" s="85"/>
      <c r="Q86" s="85"/>
      <c r="R86" s="85"/>
      <c r="S86" s="85"/>
      <c r="T86" s="86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T86" s="18" t="s">
        <v>120</v>
      </c>
      <c r="AU86" s="18" t="s">
        <v>83</v>
      </c>
    </row>
    <row r="87" s="2" customFormat="1" ht="44.25" customHeight="1">
      <c r="A87" s="39"/>
      <c r="B87" s="40"/>
      <c r="C87" s="198" t="s">
        <v>127</v>
      </c>
      <c r="D87" s="198" t="s">
        <v>113</v>
      </c>
      <c r="E87" s="199" t="s">
        <v>128</v>
      </c>
      <c r="F87" s="200" t="s">
        <v>129</v>
      </c>
      <c r="G87" s="201" t="s">
        <v>124</v>
      </c>
      <c r="H87" s="202">
        <v>30</v>
      </c>
      <c r="I87" s="203"/>
      <c r="J87" s="204">
        <f>ROUND(I87*H87,2)</f>
        <v>0</v>
      </c>
      <c r="K87" s="200" t="s">
        <v>117</v>
      </c>
      <c r="L87" s="45"/>
      <c r="M87" s="205" t="s">
        <v>19</v>
      </c>
      <c r="N87" s="206" t="s">
        <v>47</v>
      </c>
      <c r="O87" s="85"/>
      <c r="P87" s="207">
        <f>O87*H87</f>
        <v>0</v>
      </c>
      <c r="Q87" s="207">
        <v>0</v>
      </c>
      <c r="R87" s="207">
        <f>Q87*H87</f>
        <v>0</v>
      </c>
      <c r="S87" s="207">
        <v>0</v>
      </c>
      <c r="T87" s="208">
        <f>S87*H87</f>
        <v>0</v>
      </c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R87" s="209" t="s">
        <v>118</v>
      </c>
      <c r="AT87" s="209" t="s">
        <v>113</v>
      </c>
      <c r="AU87" s="209" t="s">
        <v>83</v>
      </c>
      <c r="AY87" s="18" t="s">
        <v>111</v>
      </c>
      <c r="BE87" s="210">
        <f>IF(N87="základní",J87,0)</f>
        <v>0</v>
      </c>
      <c r="BF87" s="210">
        <f>IF(N87="snížená",J87,0)</f>
        <v>0</v>
      </c>
      <c r="BG87" s="210">
        <f>IF(N87="zákl. přenesená",J87,0)</f>
        <v>0</v>
      </c>
      <c r="BH87" s="210">
        <f>IF(N87="sníž. přenesená",J87,0)</f>
        <v>0</v>
      </c>
      <c r="BI87" s="210">
        <f>IF(N87="nulová",J87,0)</f>
        <v>0</v>
      </c>
      <c r="BJ87" s="18" t="s">
        <v>81</v>
      </c>
      <c r="BK87" s="210">
        <f>ROUND(I87*H87,2)</f>
        <v>0</v>
      </c>
      <c r="BL87" s="18" t="s">
        <v>118</v>
      </c>
      <c r="BM87" s="209" t="s">
        <v>130</v>
      </c>
    </row>
    <row r="88" s="2" customFormat="1">
      <c r="A88" s="39"/>
      <c r="B88" s="40"/>
      <c r="C88" s="41"/>
      <c r="D88" s="211" t="s">
        <v>120</v>
      </c>
      <c r="E88" s="41"/>
      <c r="F88" s="212" t="s">
        <v>131</v>
      </c>
      <c r="G88" s="41"/>
      <c r="H88" s="41"/>
      <c r="I88" s="213"/>
      <c r="J88" s="41"/>
      <c r="K88" s="41"/>
      <c r="L88" s="45"/>
      <c r="M88" s="214"/>
      <c r="N88" s="215"/>
      <c r="O88" s="85"/>
      <c r="P88" s="85"/>
      <c r="Q88" s="85"/>
      <c r="R88" s="85"/>
      <c r="S88" s="85"/>
      <c r="T88" s="86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T88" s="18" t="s">
        <v>120</v>
      </c>
      <c r="AU88" s="18" t="s">
        <v>83</v>
      </c>
    </row>
    <row r="89" s="12" customFormat="1" ht="22.8" customHeight="1">
      <c r="A89" s="12"/>
      <c r="B89" s="182"/>
      <c r="C89" s="183"/>
      <c r="D89" s="184" t="s">
        <v>75</v>
      </c>
      <c r="E89" s="196" t="s">
        <v>132</v>
      </c>
      <c r="F89" s="196" t="s">
        <v>133</v>
      </c>
      <c r="G89" s="183"/>
      <c r="H89" s="183"/>
      <c r="I89" s="186"/>
      <c r="J89" s="197">
        <f>BK89</f>
        <v>0</v>
      </c>
      <c r="K89" s="183"/>
      <c r="L89" s="188"/>
      <c r="M89" s="189"/>
      <c r="N89" s="190"/>
      <c r="O89" s="190"/>
      <c r="P89" s="191">
        <f>SUM(P90:P112)</f>
        <v>0</v>
      </c>
      <c r="Q89" s="190"/>
      <c r="R89" s="191">
        <f>SUM(R90:R112)</f>
        <v>0</v>
      </c>
      <c r="S89" s="190"/>
      <c r="T89" s="192">
        <f>SUM(T90:T112)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193" t="s">
        <v>81</v>
      </c>
      <c r="AT89" s="194" t="s">
        <v>75</v>
      </c>
      <c r="AU89" s="194" t="s">
        <v>81</v>
      </c>
      <c r="AY89" s="193" t="s">
        <v>111</v>
      </c>
      <c r="BK89" s="195">
        <f>SUM(BK90:BK112)</f>
        <v>0</v>
      </c>
    </row>
    <row r="90" s="2" customFormat="1" ht="37.8" customHeight="1">
      <c r="A90" s="39"/>
      <c r="B90" s="40"/>
      <c r="C90" s="198" t="s">
        <v>118</v>
      </c>
      <c r="D90" s="198" t="s">
        <v>113</v>
      </c>
      <c r="E90" s="199" t="s">
        <v>134</v>
      </c>
      <c r="F90" s="200" t="s">
        <v>135</v>
      </c>
      <c r="G90" s="201" t="s">
        <v>136</v>
      </c>
      <c r="H90" s="202">
        <v>10</v>
      </c>
      <c r="I90" s="203"/>
      <c r="J90" s="204">
        <f>ROUND(I90*H90,2)</f>
        <v>0</v>
      </c>
      <c r="K90" s="200" t="s">
        <v>117</v>
      </c>
      <c r="L90" s="45"/>
      <c r="M90" s="205" t="s">
        <v>19</v>
      </c>
      <c r="N90" s="206" t="s">
        <v>47</v>
      </c>
      <c r="O90" s="85"/>
      <c r="P90" s="207">
        <f>O90*H90</f>
        <v>0</v>
      </c>
      <c r="Q90" s="207">
        <v>0</v>
      </c>
      <c r="R90" s="207">
        <f>Q90*H90</f>
        <v>0</v>
      </c>
      <c r="S90" s="207">
        <v>0</v>
      </c>
      <c r="T90" s="208">
        <f>S90*H90</f>
        <v>0</v>
      </c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R90" s="209" t="s">
        <v>118</v>
      </c>
      <c r="AT90" s="209" t="s">
        <v>113</v>
      </c>
      <c r="AU90" s="209" t="s">
        <v>83</v>
      </c>
      <c r="AY90" s="18" t="s">
        <v>111</v>
      </c>
      <c r="BE90" s="210">
        <f>IF(N90="základní",J90,0)</f>
        <v>0</v>
      </c>
      <c r="BF90" s="210">
        <f>IF(N90="snížená",J90,0)</f>
        <v>0</v>
      </c>
      <c r="BG90" s="210">
        <f>IF(N90="zákl. přenesená",J90,0)</f>
        <v>0</v>
      </c>
      <c r="BH90" s="210">
        <f>IF(N90="sníž. přenesená",J90,0)</f>
        <v>0</v>
      </c>
      <c r="BI90" s="210">
        <f>IF(N90="nulová",J90,0)</f>
        <v>0</v>
      </c>
      <c r="BJ90" s="18" t="s">
        <v>81</v>
      </c>
      <c r="BK90" s="210">
        <f>ROUND(I90*H90,2)</f>
        <v>0</v>
      </c>
      <c r="BL90" s="18" t="s">
        <v>118</v>
      </c>
      <c r="BM90" s="209" t="s">
        <v>137</v>
      </c>
    </row>
    <row r="91" s="2" customFormat="1">
      <c r="A91" s="39"/>
      <c r="B91" s="40"/>
      <c r="C91" s="41"/>
      <c r="D91" s="211" t="s">
        <v>120</v>
      </c>
      <c r="E91" s="41"/>
      <c r="F91" s="212" t="s">
        <v>138</v>
      </c>
      <c r="G91" s="41"/>
      <c r="H91" s="41"/>
      <c r="I91" s="213"/>
      <c r="J91" s="41"/>
      <c r="K91" s="41"/>
      <c r="L91" s="45"/>
      <c r="M91" s="214"/>
      <c r="N91" s="215"/>
      <c r="O91" s="85"/>
      <c r="P91" s="85"/>
      <c r="Q91" s="85"/>
      <c r="R91" s="85"/>
      <c r="S91" s="85"/>
      <c r="T91" s="86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T91" s="18" t="s">
        <v>120</v>
      </c>
      <c r="AU91" s="18" t="s">
        <v>83</v>
      </c>
    </row>
    <row r="92" s="13" customFormat="1">
      <c r="A92" s="13"/>
      <c r="B92" s="216"/>
      <c r="C92" s="217"/>
      <c r="D92" s="218" t="s">
        <v>139</v>
      </c>
      <c r="E92" s="219" t="s">
        <v>19</v>
      </c>
      <c r="F92" s="220" t="s">
        <v>140</v>
      </c>
      <c r="G92" s="217"/>
      <c r="H92" s="219" t="s">
        <v>19</v>
      </c>
      <c r="I92" s="221"/>
      <c r="J92" s="217"/>
      <c r="K92" s="217"/>
      <c r="L92" s="222"/>
      <c r="M92" s="223"/>
      <c r="N92" s="224"/>
      <c r="O92" s="224"/>
      <c r="P92" s="224"/>
      <c r="Q92" s="224"/>
      <c r="R92" s="224"/>
      <c r="S92" s="224"/>
      <c r="T92" s="225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T92" s="226" t="s">
        <v>139</v>
      </c>
      <c r="AU92" s="226" t="s">
        <v>83</v>
      </c>
      <c r="AV92" s="13" t="s">
        <v>81</v>
      </c>
      <c r="AW92" s="13" t="s">
        <v>37</v>
      </c>
      <c r="AX92" s="13" t="s">
        <v>76</v>
      </c>
      <c r="AY92" s="226" t="s">
        <v>111</v>
      </c>
    </row>
    <row r="93" s="13" customFormat="1">
      <c r="A93" s="13"/>
      <c r="B93" s="216"/>
      <c r="C93" s="217"/>
      <c r="D93" s="218" t="s">
        <v>139</v>
      </c>
      <c r="E93" s="219" t="s">
        <v>19</v>
      </c>
      <c r="F93" s="220" t="s">
        <v>141</v>
      </c>
      <c r="G93" s="217"/>
      <c r="H93" s="219" t="s">
        <v>19</v>
      </c>
      <c r="I93" s="221"/>
      <c r="J93" s="217"/>
      <c r="K93" s="217"/>
      <c r="L93" s="222"/>
      <c r="M93" s="223"/>
      <c r="N93" s="224"/>
      <c r="O93" s="224"/>
      <c r="P93" s="224"/>
      <c r="Q93" s="224"/>
      <c r="R93" s="224"/>
      <c r="S93" s="224"/>
      <c r="T93" s="225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26" t="s">
        <v>139</v>
      </c>
      <c r="AU93" s="226" t="s">
        <v>83</v>
      </c>
      <c r="AV93" s="13" t="s">
        <v>81</v>
      </c>
      <c r="AW93" s="13" t="s">
        <v>37</v>
      </c>
      <c r="AX93" s="13" t="s">
        <v>76</v>
      </c>
      <c r="AY93" s="226" t="s">
        <v>111</v>
      </c>
    </row>
    <row r="94" s="13" customFormat="1">
      <c r="A94" s="13"/>
      <c r="B94" s="216"/>
      <c r="C94" s="217"/>
      <c r="D94" s="218" t="s">
        <v>139</v>
      </c>
      <c r="E94" s="219" t="s">
        <v>19</v>
      </c>
      <c r="F94" s="220" t="s">
        <v>142</v>
      </c>
      <c r="G94" s="217"/>
      <c r="H94" s="219" t="s">
        <v>19</v>
      </c>
      <c r="I94" s="221"/>
      <c r="J94" s="217"/>
      <c r="K94" s="217"/>
      <c r="L94" s="222"/>
      <c r="M94" s="223"/>
      <c r="N94" s="224"/>
      <c r="O94" s="224"/>
      <c r="P94" s="224"/>
      <c r="Q94" s="224"/>
      <c r="R94" s="224"/>
      <c r="S94" s="224"/>
      <c r="T94" s="225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26" t="s">
        <v>139</v>
      </c>
      <c r="AU94" s="226" t="s">
        <v>83</v>
      </c>
      <c r="AV94" s="13" t="s">
        <v>81</v>
      </c>
      <c r="AW94" s="13" t="s">
        <v>37</v>
      </c>
      <c r="AX94" s="13" t="s">
        <v>76</v>
      </c>
      <c r="AY94" s="226" t="s">
        <v>111</v>
      </c>
    </row>
    <row r="95" s="13" customFormat="1">
      <c r="A95" s="13"/>
      <c r="B95" s="216"/>
      <c r="C95" s="217"/>
      <c r="D95" s="218" t="s">
        <v>139</v>
      </c>
      <c r="E95" s="219" t="s">
        <v>19</v>
      </c>
      <c r="F95" s="220" t="s">
        <v>143</v>
      </c>
      <c r="G95" s="217"/>
      <c r="H95" s="219" t="s">
        <v>19</v>
      </c>
      <c r="I95" s="221"/>
      <c r="J95" s="217"/>
      <c r="K95" s="217"/>
      <c r="L95" s="222"/>
      <c r="M95" s="223"/>
      <c r="N95" s="224"/>
      <c r="O95" s="224"/>
      <c r="P95" s="224"/>
      <c r="Q95" s="224"/>
      <c r="R95" s="224"/>
      <c r="S95" s="224"/>
      <c r="T95" s="225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26" t="s">
        <v>139</v>
      </c>
      <c r="AU95" s="226" t="s">
        <v>83</v>
      </c>
      <c r="AV95" s="13" t="s">
        <v>81</v>
      </c>
      <c r="AW95" s="13" t="s">
        <v>37</v>
      </c>
      <c r="AX95" s="13" t="s">
        <v>76</v>
      </c>
      <c r="AY95" s="226" t="s">
        <v>111</v>
      </c>
    </row>
    <row r="96" s="14" customFormat="1">
      <c r="A96" s="14"/>
      <c r="B96" s="227"/>
      <c r="C96" s="228"/>
      <c r="D96" s="218" t="s">
        <v>139</v>
      </c>
      <c r="E96" s="229" t="s">
        <v>19</v>
      </c>
      <c r="F96" s="230" t="s">
        <v>144</v>
      </c>
      <c r="G96" s="228"/>
      <c r="H96" s="231">
        <v>10</v>
      </c>
      <c r="I96" s="232"/>
      <c r="J96" s="228"/>
      <c r="K96" s="228"/>
      <c r="L96" s="233"/>
      <c r="M96" s="234"/>
      <c r="N96" s="235"/>
      <c r="O96" s="235"/>
      <c r="P96" s="235"/>
      <c r="Q96" s="235"/>
      <c r="R96" s="235"/>
      <c r="S96" s="235"/>
      <c r="T96" s="236"/>
      <c r="U96" s="14"/>
      <c r="V96" s="14"/>
      <c r="W96" s="14"/>
      <c r="X96" s="14"/>
      <c r="Y96" s="14"/>
      <c r="Z96" s="14"/>
      <c r="AA96" s="14"/>
      <c r="AB96" s="14"/>
      <c r="AC96" s="14"/>
      <c r="AD96" s="14"/>
      <c r="AE96" s="14"/>
      <c r="AT96" s="237" t="s">
        <v>139</v>
      </c>
      <c r="AU96" s="237" t="s">
        <v>83</v>
      </c>
      <c r="AV96" s="14" t="s">
        <v>83</v>
      </c>
      <c r="AW96" s="14" t="s">
        <v>37</v>
      </c>
      <c r="AX96" s="14" t="s">
        <v>76</v>
      </c>
      <c r="AY96" s="237" t="s">
        <v>111</v>
      </c>
    </row>
    <row r="97" s="15" customFormat="1">
      <c r="A97" s="15"/>
      <c r="B97" s="238"/>
      <c r="C97" s="239"/>
      <c r="D97" s="218" t="s">
        <v>139</v>
      </c>
      <c r="E97" s="240" t="s">
        <v>19</v>
      </c>
      <c r="F97" s="241" t="s">
        <v>145</v>
      </c>
      <c r="G97" s="239"/>
      <c r="H97" s="242">
        <v>10</v>
      </c>
      <c r="I97" s="243"/>
      <c r="J97" s="239"/>
      <c r="K97" s="239"/>
      <c r="L97" s="244"/>
      <c r="M97" s="245"/>
      <c r="N97" s="246"/>
      <c r="O97" s="246"/>
      <c r="P97" s="246"/>
      <c r="Q97" s="246"/>
      <c r="R97" s="246"/>
      <c r="S97" s="246"/>
      <c r="T97" s="247"/>
      <c r="U97" s="15"/>
      <c r="V97" s="15"/>
      <c r="W97" s="15"/>
      <c r="X97" s="15"/>
      <c r="Y97" s="15"/>
      <c r="Z97" s="15"/>
      <c r="AA97" s="15"/>
      <c r="AB97" s="15"/>
      <c r="AC97" s="15"/>
      <c r="AD97" s="15"/>
      <c r="AE97" s="15"/>
      <c r="AT97" s="248" t="s">
        <v>139</v>
      </c>
      <c r="AU97" s="248" t="s">
        <v>83</v>
      </c>
      <c r="AV97" s="15" t="s">
        <v>118</v>
      </c>
      <c r="AW97" s="15" t="s">
        <v>37</v>
      </c>
      <c r="AX97" s="15" t="s">
        <v>81</v>
      </c>
      <c r="AY97" s="248" t="s">
        <v>111</v>
      </c>
    </row>
    <row r="98" s="2" customFormat="1" ht="44.25" customHeight="1">
      <c r="A98" s="39"/>
      <c r="B98" s="40"/>
      <c r="C98" s="198" t="s">
        <v>146</v>
      </c>
      <c r="D98" s="198" t="s">
        <v>113</v>
      </c>
      <c r="E98" s="199" t="s">
        <v>147</v>
      </c>
      <c r="F98" s="200" t="s">
        <v>148</v>
      </c>
      <c r="G98" s="201" t="s">
        <v>124</v>
      </c>
      <c r="H98" s="202">
        <v>2</v>
      </c>
      <c r="I98" s="203"/>
      <c r="J98" s="204">
        <f>ROUND(I98*H98,2)</f>
        <v>0</v>
      </c>
      <c r="K98" s="200" t="s">
        <v>117</v>
      </c>
      <c r="L98" s="45"/>
      <c r="M98" s="205" t="s">
        <v>19</v>
      </c>
      <c r="N98" s="206" t="s">
        <v>47</v>
      </c>
      <c r="O98" s="85"/>
      <c r="P98" s="207">
        <f>O98*H98</f>
        <v>0</v>
      </c>
      <c r="Q98" s="207">
        <v>0</v>
      </c>
      <c r="R98" s="207">
        <f>Q98*H98</f>
        <v>0</v>
      </c>
      <c r="S98" s="207">
        <v>0</v>
      </c>
      <c r="T98" s="208">
        <f>S98*H98</f>
        <v>0</v>
      </c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R98" s="209" t="s">
        <v>118</v>
      </c>
      <c r="AT98" s="209" t="s">
        <v>113</v>
      </c>
      <c r="AU98" s="209" t="s">
        <v>83</v>
      </c>
      <c r="AY98" s="18" t="s">
        <v>111</v>
      </c>
      <c r="BE98" s="210">
        <f>IF(N98="základní",J98,0)</f>
        <v>0</v>
      </c>
      <c r="BF98" s="210">
        <f>IF(N98="snížená",J98,0)</f>
        <v>0</v>
      </c>
      <c r="BG98" s="210">
        <f>IF(N98="zákl. přenesená",J98,0)</f>
        <v>0</v>
      </c>
      <c r="BH98" s="210">
        <f>IF(N98="sníž. přenesená",J98,0)</f>
        <v>0</v>
      </c>
      <c r="BI98" s="210">
        <f>IF(N98="nulová",J98,0)</f>
        <v>0</v>
      </c>
      <c r="BJ98" s="18" t="s">
        <v>81</v>
      </c>
      <c r="BK98" s="210">
        <f>ROUND(I98*H98,2)</f>
        <v>0</v>
      </c>
      <c r="BL98" s="18" t="s">
        <v>118</v>
      </c>
      <c r="BM98" s="209" t="s">
        <v>149</v>
      </c>
    </row>
    <row r="99" s="2" customFormat="1">
      <c r="A99" s="39"/>
      <c r="B99" s="40"/>
      <c r="C99" s="41"/>
      <c r="D99" s="211" t="s">
        <v>120</v>
      </c>
      <c r="E99" s="41"/>
      <c r="F99" s="212" t="s">
        <v>150</v>
      </c>
      <c r="G99" s="41"/>
      <c r="H99" s="41"/>
      <c r="I99" s="213"/>
      <c r="J99" s="41"/>
      <c r="K99" s="41"/>
      <c r="L99" s="45"/>
      <c r="M99" s="214"/>
      <c r="N99" s="215"/>
      <c r="O99" s="85"/>
      <c r="P99" s="85"/>
      <c r="Q99" s="85"/>
      <c r="R99" s="85"/>
      <c r="S99" s="85"/>
      <c r="T99" s="86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T99" s="18" t="s">
        <v>120</v>
      </c>
      <c r="AU99" s="18" t="s">
        <v>83</v>
      </c>
    </row>
    <row r="100" s="13" customFormat="1">
      <c r="A100" s="13"/>
      <c r="B100" s="216"/>
      <c r="C100" s="217"/>
      <c r="D100" s="218" t="s">
        <v>139</v>
      </c>
      <c r="E100" s="219" t="s">
        <v>19</v>
      </c>
      <c r="F100" s="220" t="s">
        <v>151</v>
      </c>
      <c r="G100" s="217"/>
      <c r="H100" s="219" t="s">
        <v>19</v>
      </c>
      <c r="I100" s="221"/>
      <c r="J100" s="217"/>
      <c r="K100" s="217"/>
      <c r="L100" s="222"/>
      <c r="M100" s="223"/>
      <c r="N100" s="224"/>
      <c r="O100" s="224"/>
      <c r="P100" s="224"/>
      <c r="Q100" s="224"/>
      <c r="R100" s="224"/>
      <c r="S100" s="224"/>
      <c r="T100" s="225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26" t="s">
        <v>139</v>
      </c>
      <c r="AU100" s="226" t="s">
        <v>83</v>
      </c>
      <c r="AV100" s="13" t="s">
        <v>81</v>
      </c>
      <c r="AW100" s="13" t="s">
        <v>37</v>
      </c>
      <c r="AX100" s="13" t="s">
        <v>76</v>
      </c>
      <c r="AY100" s="226" t="s">
        <v>111</v>
      </c>
    </row>
    <row r="101" s="14" customFormat="1">
      <c r="A101" s="14"/>
      <c r="B101" s="227"/>
      <c r="C101" s="228"/>
      <c r="D101" s="218" t="s">
        <v>139</v>
      </c>
      <c r="E101" s="229" t="s">
        <v>19</v>
      </c>
      <c r="F101" s="230" t="s">
        <v>83</v>
      </c>
      <c r="G101" s="228"/>
      <c r="H101" s="231">
        <v>2</v>
      </c>
      <c r="I101" s="232"/>
      <c r="J101" s="228"/>
      <c r="K101" s="228"/>
      <c r="L101" s="233"/>
      <c r="M101" s="234"/>
      <c r="N101" s="235"/>
      <c r="O101" s="235"/>
      <c r="P101" s="235"/>
      <c r="Q101" s="235"/>
      <c r="R101" s="235"/>
      <c r="S101" s="235"/>
      <c r="T101" s="236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T101" s="237" t="s">
        <v>139</v>
      </c>
      <c r="AU101" s="237" t="s">
        <v>83</v>
      </c>
      <c r="AV101" s="14" t="s">
        <v>83</v>
      </c>
      <c r="AW101" s="14" t="s">
        <v>37</v>
      </c>
      <c r="AX101" s="14" t="s">
        <v>76</v>
      </c>
      <c r="AY101" s="237" t="s">
        <v>111</v>
      </c>
    </row>
    <row r="102" s="15" customFormat="1">
      <c r="A102" s="15"/>
      <c r="B102" s="238"/>
      <c r="C102" s="239"/>
      <c r="D102" s="218" t="s">
        <v>139</v>
      </c>
      <c r="E102" s="240" t="s">
        <v>19</v>
      </c>
      <c r="F102" s="241" t="s">
        <v>145</v>
      </c>
      <c r="G102" s="239"/>
      <c r="H102" s="242">
        <v>2</v>
      </c>
      <c r="I102" s="243"/>
      <c r="J102" s="239"/>
      <c r="K102" s="239"/>
      <c r="L102" s="244"/>
      <c r="M102" s="245"/>
      <c r="N102" s="246"/>
      <c r="O102" s="246"/>
      <c r="P102" s="246"/>
      <c r="Q102" s="246"/>
      <c r="R102" s="246"/>
      <c r="S102" s="246"/>
      <c r="T102" s="247"/>
      <c r="U102" s="15"/>
      <c r="V102" s="15"/>
      <c r="W102" s="15"/>
      <c r="X102" s="15"/>
      <c r="Y102" s="15"/>
      <c r="Z102" s="15"/>
      <c r="AA102" s="15"/>
      <c r="AB102" s="15"/>
      <c r="AC102" s="15"/>
      <c r="AD102" s="15"/>
      <c r="AE102" s="15"/>
      <c r="AT102" s="248" t="s">
        <v>139</v>
      </c>
      <c r="AU102" s="248" t="s">
        <v>83</v>
      </c>
      <c r="AV102" s="15" t="s">
        <v>118</v>
      </c>
      <c r="AW102" s="15" t="s">
        <v>37</v>
      </c>
      <c r="AX102" s="15" t="s">
        <v>81</v>
      </c>
      <c r="AY102" s="248" t="s">
        <v>111</v>
      </c>
    </row>
    <row r="103" s="2" customFormat="1" ht="49.05" customHeight="1">
      <c r="A103" s="39"/>
      <c r="B103" s="40"/>
      <c r="C103" s="198" t="s">
        <v>152</v>
      </c>
      <c r="D103" s="198" t="s">
        <v>113</v>
      </c>
      <c r="E103" s="199" t="s">
        <v>153</v>
      </c>
      <c r="F103" s="200" t="s">
        <v>154</v>
      </c>
      <c r="G103" s="201" t="s">
        <v>124</v>
      </c>
      <c r="H103" s="202">
        <v>30</v>
      </c>
      <c r="I103" s="203"/>
      <c r="J103" s="204">
        <f>ROUND(I103*H103,2)</f>
        <v>0</v>
      </c>
      <c r="K103" s="200" t="s">
        <v>117</v>
      </c>
      <c r="L103" s="45"/>
      <c r="M103" s="205" t="s">
        <v>19</v>
      </c>
      <c r="N103" s="206" t="s">
        <v>47</v>
      </c>
      <c r="O103" s="85"/>
      <c r="P103" s="207">
        <f>O103*H103</f>
        <v>0</v>
      </c>
      <c r="Q103" s="207">
        <v>0</v>
      </c>
      <c r="R103" s="207">
        <f>Q103*H103</f>
        <v>0</v>
      </c>
      <c r="S103" s="207">
        <v>0</v>
      </c>
      <c r="T103" s="208">
        <f>S103*H103</f>
        <v>0</v>
      </c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R103" s="209" t="s">
        <v>118</v>
      </c>
      <c r="AT103" s="209" t="s">
        <v>113</v>
      </c>
      <c r="AU103" s="209" t="s">
        <v>83</v>
      </c>
      <c r="AY103" s="18" t="s">
        <v>111</v>
      </c>
      <c r="BE103" s="210">
        <f>IF(N103="základní",J103,0)</f>
        <v>0</v>
      </c>
      <c r="BF103" s="210">
        <f>IF(N103="snížená",J103,0)</f>
        <v>0</v>
      </c>
      <c r="BG103" s="210">
        <f>IF(N103="zákl. přenesená",J103,0)</f>
        <v>0</v>
      </c>
      <c r="BH103" s="210">
        <f>IF(N103="sníž. přenesená",J103,0)</f>
        <v>0</v>
      </c>
      <c r="BI103" s="210">
        <f>IF(N103="nulová",J103,0)</f>
        <v>0</v>
      </c>
      <c r="BJ103" s="18" t="s">
        <v>81</v>
      </c>
      <c r="BK103" s="210">
        <f>ROUND(I103*H103,2)</f>
        <v>0</v>
      </c>
      <c r="BL103" s="18" t="s">
        <v>118</v>
      </c>
      <c r="BM103" s="209" t="s">
        <v>155</v>
      </c>
    </row>
    <row r="104" s="2" customFormat="1">
      <c r="A104" s="39"/>
      <c r="B104" s="40"/>
      <c r="C104" s="41"/>
      <c r="D104" s="211" t="s">
        <v>120</v>
      </c>
      <c r="E104" s="41"/>
      <c r="F104" s="212" t="s">
        <v>156</v>
      </c>
      <c r="G104" s="41"/>
      <c r="H104" s="41"/>
      <c r="I104" s="213"/>
      <c r="J104" s="41"/>
      <c r="K104" s="41"/>
      <c r="L104" s="45"/>
      <c r="M104" s="214"/>
      <c r="N104" s="215"/>
      <c r="O104" s="85"/>
      <c r="P104" s="85"/>
      <c r="Q104" s="85"/>
      <c r="R104" s="85"/>
      <c r="S104" s="85"/>
      <c r="T104" s="86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T104" s="18" t="s">
        <v>120</v>
      </c>
      <c r="AU104" s="18" t="s">
        <v>83</v>
      </c>
    </row>
    <row r="105" s="13" customFormat="1">
      <c r="A105" s="13"/>
      <c r="B105" s="216"/>
      <c r="C105" s="217"/>
      <c r="D105" s="218" t="s">
        <v>139</v>
      </c>
      <c r="E105" s="219" t="s">
        <v>19</v>
      </c>
      <c r="F105" s="220" t="s">
        <v>151</v>
      </c>
      <c r="G105" s="217"/>
      <c r="H105" s="219" t="s">
        <v>19</v>
      </c>
      <c r="I105" s="221"/>
      <c r="J105" s="217"/>
      <c r="K105" s="217"/>
      <c r="L105" s="222"/>
      <c r="M105" s="223"/>
      <c r="N105" s="224"/>
      <c r="O105" s="224"/>
      <c r="P105" s="224"/>
      <c r="Q105" s="224"/>
      <c r="R105" s="224"/>
      <c r="S105" s="224"/>
      <c r="T105" s="225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26" t="s">
        <v>139</v>
      </c>
      <c r="AU105" s="226" t="s">
        <v>83</v>
      </c>
      <c r="AV105" s="13" t="s">
        <v>81</v>
      </c>
      <c r="AW105" s="13" t="s">
        <v>37</v>
      </c>
      <c r="AX105" s="13" t="s">
        <v>76</v>
      </c>
      <c r="AY105" s="226" t="s">
        <v>111</v>
      </c>
    </row>
    <row r="106" s="14" customFormat="1">
      <c r="A106" s="14"/>
      <c r="B106" s="227"/>
      <c r="C106" s="228"/>
      <c r="D106" s="218" t="s">
        <v>139</v>
      </c>
      <c r="E106" s="229" t="s">
        <v>19</v>
      </c>
      <c r="F106" s="230" t="s">
        <v>157</v>
      </c>
      <c r="G106" s="228"/>
      <c r="H106" s="231">
        <v>30</v>
      </c>
      <c r="I106" s="232"/>
      <c r="J106" s="228"/>
      <c r="K106" s="228"/>
      <c r="L106" s="233"/>
      <c r="M106" s="234"/>
      <c r="N106" s="235"/>
      <c r="O106" s="235"/>
      <c r="P106" s="235"/>
      <c r="Q106" s="235"/>
      <c r="R106" s="235"/>
      <c r="S106" s="235"/>
      <c r="T106" s="236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37" t="s">
        <v>139</v>
      </c>
      <c r="AU106" s="237" t="s">
        <v>83</v>
      </c>
      <c r="AV106" s="14" t="s">
        <v>83</v>
      </c>
      <c r="AW106" s="14" t="s">
        <v>37</v>
      </c>
      <c r="AX106" s="14" t="s">
        <v>76</v>
      </c>
      <c r="AY106" s="237" t="s">
        <v>111</v>
      </c>
    </row>
    <row r="107" s="15" customFormat="1">
      <c r="A107" s="15"/>
      <c r="B107" s="238"/>
      <c r="C107" s="239"/>
      <c r="D107" s="218" t="s">
        <v>139</v>
      </c>
      <c r="E107" s="240" t="s">
        <v>19</v>
      </c>
      <c r="F107" s="241" t="s">
        <v>145</v>
      </c>
      <c r="G107" s="239"/>
      <c r="H107" s="242">
        <v>30</v>
      </c>
      <c r="I107" s="243"/>
      <c r="J107" s="239"/>
      <c r="K107" s="239"/>
      <c r="L107" s="244"/>
      <c r="M107" s="245"/>
      <c r="N107" s="246"/>
      <c r="O107" s="246"/>
      <c r="P107" s="246"/>
      <c r="Q107" s="246"/>
      <c r="R107" s="246"/>
      <c r="S107" s="246"/>
      <c r="T107" s="247"/>
      <c r="U107" s="15"/>
      <c r="V107" s="15"/>
      <c r="W107" s="15"/>
      <c r="X107" s="15"/>
      <c r="Y107" s="15"/>
      <c r="Z107" s="15"/>
      <c r="AA107" s="15"/>
      <c r="AB107" s="15"/>
      <c r="AC107" s="15"/>
      <c r="AD107" s="15"/>
      <c r="AE107" s="15"/>
      <c r="AT107" s="248" t="s">
        <v>139</v>
      </c>
      <c r="AU107" s="248" t="s">
        <v>83</v>
      </c>
      <c r="AV107" s="15" t="s">
        <v>118</v>
      </c>
      <c r="AW107" s="15" t="s">
        <v>37</v>
      </c>
      <c r="AX107" s="15" t="s">
        <v>81</v>
      </c>
      <c r="AY107" s="248" t="s">
        <v>111</v>
      </c>
    </row>
    <row r="108" s="2" customFormat="1" ht="49.05" customHeight="1">
      <c r="A108" s="39"/>
      <c r="B108" s="40"/>
      <c r="C108" s="198" t="s">
        <v>158</v>
      </c>
      <c r="D108" s="198" t="s">
        <v>113</v>
      </c>
      <c r="E108" s="199" t="s">
        <v>159</v>
      </c>
      <c r="F108" s="200" t="s">
        <v>160</v>
      </c>
      <c r="G108" s="201" t="s">
        <v>124</v>
      </c>
      <c r="H108" s="202">
        <v>2</v>
      </c>
      <c r="I108" s="203"/>
      <c r="J108" s="204">
        <f>ROUND(I108*H108,2)</f>
        <v>0</v>
      </c>
      <c r="K108" s="200" t="s">
        <v>117</v>
      </c>
      <c r="L108" s="45"/>
      <c r="M108" s="205" t="s">
        <v>19</v>
      </c>
      <c r="N108" s="206" t="s">
        <v>47</v>
      </c>
      <c r="O108" s="85"/>
      <c r="P108" s="207">
        <f>O108*H108</f>
        <v>0</v>
      </c>
      <c r="Q108" s="207">
        <v>0</v>
      </c>
      <c r="R108" s="207">
        <f>Q108*H108</f>
        <v>0</v>
      </c>
      <c r="S108" s="207">
        <v>0</v>
      </c>
      <c r="T108" s="208">
        <f>S108*H108</f>
        <v>0</v>
      </c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R108" s="209" t="s">
        <v>118</v>
      </c>
      <c r="AT108" s="209" t="s">
        <v>113</v>
      </c>
      <c r="AU108" s="209" t="s">
        <v>83</v>
      </c>
      <c r="AY108" s="18" t="s">
        <v>111</v>
      </c>
      <c r="BE108" s="210">
        <f>IF(N108="základní",J108,0)</f>
        <v>0</v>
      </c>
      <c r="BF108" s="210">
        <f>IF(N108="snížená",J108,0)</f>
        <v>0</v>
      </c>
      <c r="BG108" s="210">
        <f>IF(N108="zákl. přenesená",J108,0)</f>
        <v>0</v>
      </c>
      <c r="BH108" s="210">
        <f>IF(N108="sníž. přenesená",J108,0)</f>
        <v>0</v>
      </c>
      <c r="BI108" s="210">
        <f>IF(N108="nulová",J108,0)</f>
        <v>0</v>
      </c>
      <c r="BJ108" s="18" t="s">
        <v>81</v>
      </c>
      <c r="BK108" s="210">
        <f>ROUND(I108*H108,2)</f>
        <v>0</v>
      </c>
      <c r="BL108" s="18" t="s">
        <v>118</v>
      </c>
      <c r="BM108" s="209" t="s">
        <v>161</v>
      </c>
    </row>
    <row r="109" s="2" customFormat="1">
      <c r="A109" s="39"/>
      <c r="B109" s="40"/>
      <c r="C109" s="41"/>
      <c r="D109" s="211" t="s">
        <v>120</v>
      </c>
      <c r="E109" s="41"/>
      <c r="F109" s="212" t="s">
        <v>162</v>
      </c>
      <c r="G109" s="41"/>
      <c r="H109" s="41"/>
      <c r="I109" s="213"/>
      <c r="J109" s="41"/>
      <c r="K109" s="41"/>
      <c r="L109" s="45"/>
      <c r="M109" s="214"/>
      <c r="N109" s="215"/>
      <c r="O109" s="85"/>
      <c r="P109" s="85"/>
      <c r="Q109" s="85"/>
      <c r="R109" s="85"/>
      <c r="S109" s="85"/>
      <c r="T109" s="86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T109" s="18" t="s">
        <v>120</v>
      </c>
      <c r="AU109" s="18" t="s">
        <v>83</v>
      </c>
    </row>
    <row r="110" s="13" customFormat="1">
      <c r="A110" s="13"/>
      <c r="B110" s="216"/>
      <c r="C110" s="217"/>
      <c r="D110" s="218" t="s">
        <v>139</v>
      </c>
      <c r="E110" s="219" t="s">
        <v>19</v>
      </c>
      <c r="F110" s="220" t="s">
        <v>151</v>
      </c>
      <c r="G110" s="217"/>
      <c r="H110" s="219" t="s">
        <v>19</v>
      </c>
      <c r="I110" s="221"/>
      <c r="J110" s="217"/>
      <c r="K110" s="217"/>
      <c r="L110" s="222"/>
      <c r="M110" s="223"/>
      <c r="N110" s="224"/>
      <c r="O110" s="224"/>
      <c r="P110" s="224"/>
      <c r="Q110" s="224"/>
      <c r="R110" s="224"/>
      <c r="S110" s="224"/>
      <c r="T110" s="225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26" t="s">
        <v>139</v>
      </c>
      <c r="AU110" s="226" t="s">
        <v>83</v>
      </c>
      <c r="AV110" s="13" t="s">
        <v>81</v>
      </c>
      <c r="AW110" s="13" t="s">
        <v>37</v>
      </c>
      <c r="AX110" s="13" t="s">
        <v>76</v>
      </c>
      <c r="AY110" s="226" t="s">
        <v>111</v>
      </c>
    </row>
    <row r="111" s="14" customFormat="1">
      <c r="A111" s="14"/>
      <c r="B111" s="227"/>
      <c r="C111" s="228"/>
      <c r="D111" s="218" t="s">
        <v>139</v>
      </c>
      <c r="E111" s="229" t="s">
        <v>19</v>
      </c>
      <c r="F111" s="230" t="s">
        <v>83</v>
      </c>
      <c r="G111" s="228"/>
      <c r="H111" s="231">
        <v>2</v>
      </c>
      <c r="I111" s="232"/>
      <c r="J111" s="228"/>
      <c r="K111" s="228"/>
      <c r="L111" s="233"/>
      <c r="M111" s="234"/>
      <c r="N111" s="235"/>
      <c r="O111" s="235"/>
      <c r="P111" s="235"/>
      <c r="Q111" s="235"/>
      <c r="R111" s="235"/>
      <c r="S111" s="235"/>
      <c r="T111" s="236"/>
      <c r="U111" s="14"/>
      <c r="V111" s="14"/>
      <c r="W111" s="14"/>
      <c r="X111" s="14"/>
      <c r="Y111" s="14"/>
      <c r="Z111" s="14"/>
      <c r="AA111" s="14"/>
      <c r="AB111" s="14"/>
      <c r="AC111" s="14"/>
      <c r="AD111" s="14"/>
      <c r="AE111" s="14"/>
      <c r="AT111" s="237" t="s">
        <v>139</v>
      </c>
      <c r="AU111" s="237" t="s">
        <v>83</v>
      </c>
      <c r="AV111" s="14" t="s">
        <v>83</v>
      </c>
      <c r="AW111" s="14" t="s">
        <v>37</v>
      </c>
      <c r="AX111" s="14" t="s">
        <v>76</v>
      </c>
      <c r="AY111" s="237" t="s">
        <v>111</v>
      </c>
    </row>
    <row r="112" s="15" customFormat="1">
      <c r="A112" s="15"/>
      <c r="B112" s="238"/>
      <c r="C112" s="239"/>
      <c r="D112" s="218" t="s">
        <v>139</v>
      </c>
      <c r="E112" s="240" t="s">
        <v>19</v>
      </c>
      <c r="F112" s="241" t="s">
        <v>145</v>
      </c>
      <c r="G112" s="239"/>
      <c r="H112" s="242">
        <v>2</v>
      </c>
      <c r="I112" s="243"/>
      <c r="J112" s="239"/>
      <c r="K112" s="239"/>
      <c r="L112" s="244"/>
      <c r="M112" s="245"/>
      <c r="N112" s="246"/>
      <c r="O112" s="246"/>
      <c r="P112" s="246"/>
      <c r="Q112" s="246"/>
      <c r="R112" s="246"/>
      <c r="S112" s="246"/>
      <c r="T112" s="247"/>
      <c r="U112" s="15"/>
      <c r="V112" s="15"/>
      <c r="W112" s="15"/>
      <c r="X112" s="15"/>
      <c r="Y112" s="15"/>
      <c r="Z112" s="15"/>
      <c r="AA112" s="15"/>
      <c r="AB112" s="15"/>
      <c r="AC112" s="15"/>
      <c r="AD112" s="15"/>
      <c r="AE112" s="15"/>
      <c r="AT112" s="248" t="s">
        <v>139</v>
      </c>
      <c r="AU112" s="248" t="s">
        <v>83</v>
      </c>
      <c r="AV112" s="15" t="s">
        <v>118</v>
      </c>
      <c r="AW112" s="15" t="s">
        <v>37</v>
      </c>
      <c r="AX112" s="15" t="s">
        <v>81</v>
      </c>
      <c r="AY112" s="248" t="s">
        <v>111</v>
      </c>
    </row>
    <row r="113" s="12" customFormat="1" ht="25.92" customHeight="1">
      <c r="A113" s="12"/>
      <c r="B113" s="182"/>
      <c r="C113" s="183"/>
      <c r="D113" s="184" t="s">
        <v>75</v>
      </c>
      <c r="E113" s="185" t="s">
        <v>163</v>
      </c>
      <c r="F113" s="185" t="s">
        <v>164</v>
      </c>
      <c r="G113" s="183"/>
      <c r="H113" s="183"/>
      <c r="I113" s="186"/>
      <c r="J113" s="187">
        <f>BK113</f>
        <v>0</v>
      </c>
      <c r="K113" s="183"/>
      <c r="L113" s="188"/>
      <c r="M113" s="189"/>
      <c r="N113" s="190"/>
      <c r="O113" s="190"/>
      <c r="P113" s="191">
        <f>P114+P180+P279</f>
        <v>0</v>
      </c>
      <c r="Q113" s="190"/>
      <c r="R113" s="191">
        <f>R114+R180+R279</f>
        <v>16.313573859999998</v>
      </c>
      <c r="S113" s="190"/>
      <c r="T113" s="192">
        <f>T114+T180+T279</f>
        <v>7.178445</v>
      </c>
      <c r="U113" s="12"/>
      <c r="V113" s="12"/>
      <c r="W113" s="12"/>
      <c r="X113" s="12"/>
      <c r="Y113" s="12"/>
      <c r="Z113" s="12"/>
      <c r="AA113" s="12"/>
      <c r="AB113" s="12"/>
      <c r="AC113" s="12"/>
      <c r="AD113" s="12"/>
      <c r="AE113" s="12"/>
      <c r="AR113" s="193" t="s">
        <v>83</v>
      </c>
      <c r="AT113" s="194" t="s">
        <v>75</v>
      </c>
      <c r="AU113" s="194" t="s">
        <v>76</v>
      </c>
      <c r="AY113" s="193" t="s">
        <v>111</v>
      </c>
      <c r="BK113" s="195">
        <f>BK114+BK180+BK279</f>
        <v>0</v>
      </c>
    </row>
    <row r="114" s="12" customFormat="1" ht="22.8" customHeight="1">
      <c r="A114" s="12"/>
      <c r="B114" s="182"/>
      <c r="C114" s="183"/>
      <c r="D114" s="184" t="s">
        <v>75</v>
      </c>
      <c r="E114" s="196" t="s">
        <v>165</v>
      </c>
      <c r="F114" s="196" t="s">
        <v>166</v>
      </c>
      <c r="G114" s="183"/>
      <c r="H114" s="183"/>
      <c r="I114" s="186"/>
      <c r="J114" s="197">
        <f>BK114</f>
        <v>0</v>
      </c>
      <c r="K114" s="183"/>
      <c r="L114" s="188"/>
      <c r="M114" s="189"/>
      <c r="N114" s="190"/>
      <c r="O114" s="190"/>
      <c r="P114" s="191">
        <f>SUM(P115:P179)</f>
        <v>0</v>
      </c>
      <c r="Q114" s="190"/>
      <c r="R114" s="191">
        <f>SUM(R115:R179)</f>
        <v>0.77964239999999996</v>
      </c>
      <c r="S114" s="190"/>
      <c r="T114" s="192">
        <f>SUM(T115:T179)</f>
        <v>0</v>
      </c>
      <c r="U114" s="12"/>
      <c r="V114" s="12"/>
      <c r="W114" s="12"/>
      <c r="X114" s="12"/>
      <c r="Y114" s="12"/>
      <c r="Z114" s="12"/>
      <c r="AA114" s="12"/>
      <c r="AB114" s="12"/>
      <c r="AC114" s="12"/>
      <c r="AD114" s="12"/>
      <c r="AE114" s="12"/>
      <c r="AR114" s="193" t="s">
        <v>83</v>
      </c>
      <c r="AT114" s="194" t="s">
        <v>75</v>
      </c>
      <c r="AU114" s="194" t="s">
        <v>81</v>
      </c>
      <c r="AY114" s="193" t="s">
        <v>111</v>
      </c>
      <c r="BK114" s="195">
        <f>SUM(BK115:BK179)</f>
        <v>0</v>
      </c>
    </row>
    <row r="115" s="2" customFormat="1" ht="37.8" customHeight="1">
      <c r="A115" s="39"/>
      <c r="B115" s="40"/>
      <c r="C115" s="198" t="s">
        <v>167</v>
      </c>
      <c r="D115" s="198" t="s">
        <v>113</v>
      </c>
      <c r="E115" s="199" t="s">
        <v>168</v>
      </c>
      <c r="F115" s="200" t="s">
        <v>169</v>
      </c>
      <c r="G115" s="201" t="s">
        <v>170</v>
      </c>
      <c r="H115" s="202">
        <v>45.399999999999999</v>
      </c>
      <c r="I115" s="203"/>
      <c r="J115" s="204">
        <f>ROUND(I115*H115,2)</f>
        <v>0</v>
      </c>
      <c r="K115" s="200" t="s">
        <v>117</v>
      </c>
      <c r="L115" s="45"/>
      <c r="M115" s="205" t="s">
        <v>19</v>
      </c>
      <c r="N115" s="206" t="s">
        <v>47</v>
      </c>
      <c r="O115" s="85"/>
      <c r="P115" s="207">
        <f>O115*H115</f>
        <v>0</v>
      </c>
      <c r="Q115" s="207">
        <v>0.0020300000000000001</v>
      </c>
      <c r="R115" s="207">
        <f>Q115*H115</f>
        <v>0.092162000000000008</v>
      </c>
      <c r="S115" s="207">
        <v>0</v>
      </c>
      <c r="T115" s="208">
        <f>S115*H115</f>
        <v>0</v>
      </c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R115" s="209" t="s">
        <v>171</v>
      </c>
      <c r="AT115" s="209" t="s">
        <v>113</v>
      </c>
      <c r="AU115" s="209" t="s">
        <v>83</v>
      </c>
      <c r="AY115" s="18" t="s">
        <v>111</v>
      </c>
      <c r="BE115" s="210">
        <f>IF(N115="základní",J115,0)</f>
        <v>0</v>
      </c>
      <c r="BF115" s="210">
        <f>IF(N115="snížená",J115,0)</f>
        <v>0</v>
      </c>
      <c r="BG115" s="210">
        <f>IF(N115="zákl. přenesená",J115,0)</f>
        <v>0</v>
      </c>
      <c r="BH115" s="210">
        <f>IF(N115="sníž. přenesená",J115,0)</f>
        <v>0</v>
      </c>
      <c r="BI115" s="210">
        <f>IF(N115="nulová",J115,0)</f>
        <v>0</v>
      </c>
      <c r="BJ115" s="18" t="s">
        <v>81</v>
      </c>
      <c r="BK115" s="210">
        <f>ROUND(I115*H115,2)</f>
        <v>0</v>
      </c>
      <c r="BL115" s="18" t="s">
        <v>171</v>
      </c>
      <c r="BM115" s="209" t="s">
        <v>172</v>
      </c>
    </row>
    <row r="116" s="2" customFormat="1">
      <c r="A116" s="39"/>
      <c r="B116" s="40"/>
      <c r="C116" s="41"/>
      <c r="D116" s="211" t="s">
        <v>120</v>
      </c>
      <c r="E116" s="41"/>
      <c r="F116" s="212" t="s">
        <v>173</v>
      </c>
      <c r="G116" s="41"/>
      <c r="H116" s="41"/>
      <c r="I116" s="213"/>
      <c r="J116" s="41"/>
      <c r="K116" s="41"/>
      <c r="L116" s="45"/>
      <c r="M116" s="214"/>
      <c r="N116" s="215"/>
      <c r="O116" s="85"/>
      <c r="P116" s="85"/>
      <c r="Q116" s="85"/>
      <c r="R116" s="85"/>
      <c r="S116" s="85"/>
      <c r="T116" s="86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T116" s="18" t="s">
        <v>120</v>
      </c>
      <c r="AU116" s="18" t="s">
        <v>83</v>
      </c>
    </row>
    <row r="117" s="13" customFormat="1">
      <c r="A117" s="13"/>
      <c r="B117" s="216"/>
      <c r="C117" s="217"/>
      <c r="D117" s="218" t="s">
        <v>139</v>
      </c>
      <c r="E117" s="219" t="s">
        <v>19</v>
      </c>
      <c r="F117" s="220" t="s">
        <v>140</v>
      </c>
      <c r="G117" s="217"/>
      <c r="H117" s="219" t="s">
        <v>19</v>
      </c>
      <c r="I117" s="221"/>
      <c r="J117" s="217"/>
      <c r="K117" s="217"/>
      <c r="L117" s="222"/>
      <c r="M117" s="223"/>
      <c r="N117" s="224"/>
      <c r="O117" s="224"/>
      <c r="P117" s="224"/>
      <c r="Q117" s="224"/>
      <c r="R117" s="224"/>
      <c r="S117" s="224"/>
      <c r="T117" s="225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26" t="s">
        <v>139</v>
      </c>
      <c r="AU117" s="226" t="s">
        <v>83</v>
      </c>
      <c r="AV117" s="13" t="s">
        <v>81</v>
      </c>
      <c r="AW117" s="13" t="s">
        <v>37</v>
      </c>
      <c r="AX117" s="13" t="s">
        <v>76</v>
      </c>
      <c r="AY117" s="226" t="s">
        <v>111</v>
      </c>
    </row>
    <row r="118" s="13" customFormat="1">
      <c r="A118" s="13"/>
      <c r="B118" s="216"/>
      <c r="C118" s="217"/>
      <c r="D118" s="218" t="s">
        <v>139</v>
      </c>
      <c r="E118" s="219" t="s">
        <v>19</v>
      </c>
      <c r="F118" s="220" t="s">
        <v>141</v>
      </c>
      <c r="G118" s="217"/>
      <c r="H118" s="219" t="s">
        <v>19</v>
      </c>
      <c r="I118" s="221"/>
      <c r="J118" s="217"/>
      <c r="K118" s="217"/>
      <c r="L118" s="222"/>
      <c r="M118" s="223"/>
      <c r="N118" s="224"/>
      <c r="O118" s="224"/>
      <c r="P118" s="224"/>
      <c r="Q118" s="224"/>
      <c r="R118" s="224"/>
      <c r="S118" s="224"/>
      <c r="T118" s="225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26" t="s">
        <v>139</v>
      </c>
      <c r="AU118" s="226" t="s">
        <v>83</v>
      </c>
      <c r="AV118" s="13" t="s">
        <v>81</v>
      </c>
      <c r="AW118" s="13" t="s">
        <v>37</v>
      </c>
      <c r="AX118" s="13" t="s">
        <v>76</v>
      </c>
      <c r="AY118" s="226" t="s">
        <v>111</v>
      </c>
    </row>
    <row r="119" s="13" customFormat="1">
      <c r="A119" s="13"/>
      <c r="B119" s="216"/>
      <c r="C119" s="217"/>
      <c r="D119" s="218" t="s">
        <v>139</v>
      </c>
      <c r="E119" s="219" t="s">
        <v>19</v>
      </c>
      <c r="F119" s="220" t="s">
        <v>142</v>
      </c>
      <c r="G119" s="217"/>
      <c r="H119" s="219" t="s">
        <v>19</v>
      </c>
      <c r="I119" s="221"/>
      <c r="J119" s="217"/>
      <c r="K119" s="217"/>
      <c r="L119" s="222"/>
      <c r="M119" s="223"/>
      <c r="N119" s="224"/>
      <c r="O119" s="224"/>
      <c r="P119" s="224"/>
      <c r="Q119" s="224"/>
      <c r="R119" s="224"/>
      <c r="S119" s="224"/>
      <c r="T119" s="225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26" t="s">
        <v>139</v>
      </c>
      <c r="AU119" s="226" t="s">
        <v>83</v>
      </c>
      <c r="AV119" s="13" t="s">
        <v>81</v>
      </c>
      <c r="AW119" s="13" t="s">
        <v>37</v>
      </c>
      <c r="AX119" s="13" t="s">
        <v>76</v>
      </c>
      <c r="AY119" s="226" t="s">
        <v>111</v>
      </c>
    </row>
    <row r="120" s="13" customFormat="1">
      <c r="A120" s="13"/>
      <c r="B120" s="216"/>
      <c r="C120" s="217"/>
      <c r="D120" s="218" t="s">
        <v>139</v>
      </c>
      <c r="E120" s="219" t="s">
        <v>19</v>
      </c>
      <c r="F120" s="220" t="s">
        <v>143</v>
      </c>
      <c r="G120" s="217"/>
      <c r="H120" s="219" t="s">
        <v>19</v>
      </c>
      <c r="I120" s="221"/>
      <c r="J120" s="217"/>
      <c r="K120" s="217"/>
      <c r="L120" s="222"/>
      <c r="M120" s="223"/>
      <c r="N120" s="224"/>
      <c r="O120" s="224"/>
      <c r="P120" s="224"/>
      <c r="Q120" s="224"/>
      <c r="R120" s="224"/>
      <c r="S120" s="224"/>
      <c r="T120" s="225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26" t="s">
        <v>139</v>
      </c>
      <c r="AU120" s="226" t="s">
        <v>83</v>
      </c>
      <c r="AV120" s="13" t="s">
        <v>81</v>
      </c>
      <c r="AW120" s="13" t="s">
        <v>37</v>
      </c>
      <c r="AX120" s="13" t="s">
        <v>76</v>
      </c>
      <c r="AY120" s="226" t="s">
        <v>111</v>
      </c>
    </row>
    <row r="121" s="13" customFormat="1">
      <c r="A121" s="13"/>
      <c r="B121" s="216"/>
      <c r="C121" s="217"/>
      <c r="D121" s="218" t="s">
        <v>139</v>
      </c>
      <c r="E121" s="219" t="s">
        <v>19</v>
      </c>
      <c r="F121" s="220" t="s">
        <v>174</v>
      </c>
      <c r="G121" s="217"/>
      <c r="H121" s="219" t="s">
        <v>19</v>
      </c>
      <c r="I121" s="221"/>
      <c r="J121" s="217"/>
      <c r="K121" s="217"/>
      <c r="L121" s="222"/>
      <c r="M121" s="223"/>
      <c r="N121" s="224"/>
      <c r="O121" s="224"/>
      <c r="P121" s="224"/>
      <c r="Q121" s="224"/>
      <c r="R121" s="224"/>
      <c r="S121" s="224"/>
      <c r="T121" s="225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26" t="s">
        <v>139</v>
      </c>
      <c r="AU121" s="226" t="s">
        <v>83</v>
      </c>
      <c r="AV121" s="13" t="s">
        <v>81</v>
      </c>
      <c r="AW121" s="13" t="s">
        <v>37</v>
      </c>
      <c r="AX121" s="13" t="s">
        <v>76</v>
      </c>
      <c r="AY121" s="226" t="s">
        <v>111</v>
      </c>
    </row>
    <row r="122" s="14" customFormat="1">
      <c r="A122" s="14"/>
      <c r="B122" s="227"/>
      <c r="C122" s="228"/>
      <c r="D122" s="218" t="s">
        <v>139</v>
      </c>
      <c r="E122" s="229" t="s">
        <v>19</v>
      </c>
      <c r="F122" s="230" t="s">
        <v>175</v>
      </c>
      <c r="G122" s="228"/>
      <c r="H122" s="231">
        <v>45.399999999999999</v>
      </c>
      <c r="I122" s="232"/>
      <c r="J122" s="228"/>
      <c r="K122" s="228"/>
      <c r="L122" s="233"/>
      <c r="M122" s="234"/>
      <c r="N122" s="235"/>
      <c r="O122" s="235"/>
      <c r="P122" s="235"/>
      <c r="Q122" s="235"/>
      <c r="R122" s="235"/>
      <c r="S122" s="235"/>
      <c r="T122" s="236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37" t="s">
        <v>139</v>
      </c>
      <c r="AU122" s="237" t="s">
        <v>83</v>
      </c>
      <c r="AV122" s="14" t="s">
        <v>83</v>
      </c>
      <c r="AW122" s="14" t="s">
        <v>37</v>
      </c>
      <c r="AX122" s="14" t="s">
        <v>76</v>
      </c>
      <c r="AY122" s="237" t="s">
        <v>111</v>
      </c>
    </row>
    <row r="123" s="15" customFormat="1">
      <c r="A123" s="15"/>
      <c r="B123" s="238"/>
      <c r="C123" s="239"/>
      <c r="D123" s="218" t="s">
        <v>139</v>
      </c>
      <c r="E123" s="240" t="s">
        <v>19</v>
      </c>
      <c r="F123" s="241" t="s">
        <v>145</v>
      </c>
      <c r="G123" s="239"/>
      <c r="H123" s="242">
        <v>45.399999999999999</v>
      </c>
      <c r="I123" s="243"/>
      <c r="J123" s="239"/>
      <c r="K123" s="239"/>
      <c r="L123" s="244"/>
      <c r="M123" s="245"/>
      <c r="N123" s="246"/>
      <c r="O123" s="246"/>
      <c r="P123" s="246"/>
      <c r="Q123" s="246"/>
      <c r="R123" s="246"/>
      <c r="S123" s="246"/>
      <c r="T123" s="247"/>
      <c r="U123" s="15"/>
      <c r="V123" s="15"/>
      <c r="W123" s="15"/>
      <c r="X123" s="15"/>
      <c r="Y123" s="15"/>
      <c r="Z123" s="15"/>
      <c r="AA123" s="15"/>
      <c r="AB123" s="15"/>
      <c r="AC123" s="15"/>
      <c r="AD123" s="15"/>
      <c r="AE123" s="15"/>
      <c r="AT123" s="248" t="s">
        <v>139</v>
      </c>
      <c r="AU123" s="248" t="s">
        <v>83</v>
      </c>
      <c r="AV123" s="15" t="s">
        <v>118</v>
      </c>
      <c r="AW123" s="15" t="s">
        <v>37</v>
      </c>
      <c r="AX123" s="15" t="s">
        <v>81</v>
      </c>
      <c r="AY123" s="248" t="s">
        <v>111</v>
      </c>
    </row>
    <row r="124" s="2" customFormat="1" ht="24.15" customHeight="1">
      <c r="A124" s="39"/>
      <c r="B124" s="40"/>
      <c r="C124" s="198" t="s">
        <v>132</v>
      </c>
      <c r="D124" s="198" t="s">
        <v>113</v>
      </c>
      <c r="E124" s="199" t="s">
        <v>176</v>
      </c>
      <c r="F124" s="200" t="s">
        <v>177</v>
      </c>
      <c r="G124" s="201" t="s">
        <v>170</v>
      </c>
      <c r="H124" s="202">
        <v>38.600000000000001</v>
      </c>
      <c r="I124" s="203"/>
      <c r="J124" s="204">
        <f>ROUND(I124*H124,2)</f>
        <v>0</v>
      </c>
      <c r="K124" s="200" t="s">
        <v>117</v>
      </c>
      <c r="L124" s="45"/>
      <c r="M124" s="205" t="s">
        <v>19</v>
      </c>
      <c r="N124" s="206" t="s">
        <v>47</v>
      </c>
      <c r="O124" s="85"/>
      <c r="P124" s="207">
        <f>O124*H124</f>
        <v>0</v>
      </c>
      <c r="Q124" s="207">
        <v>0.0020899999999999998</v>
      </c>
      <c r="R124" s="207">
        <f>Q124*H124</f>
        <v>0.080673999999999996</v>
      </c>
      <c r="S124" s="207">
        <v>0</v>
      </c>
      <c r="T124" s="208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09" t="s">
        <v>171</v>
      </c>
      <c r="AT124" s="209" t="s">
        <v>113</v>
      </c>
      <c r="AU124" s="209" t="s">
        <v>83</v>
      </c>
      <c r="AY124" s="18" t="s">
        <v>111</v>
      </c>
      <c r="BE124" s="210">
        <f>IF(N124="základní",J124,0)</f>
        <v>0</v>
      </c>
      <c r="BF124" s="210">
        <f>IF(N124="snížená",J124,0)</f>
        <v>0</v>
      </c>
      <c r="BG124" s="210">
        <f>IF(N124="zákl. přenesená",J124,0)</f>
        <v>0</v>
      </c>
      <c r="BH124" s="210">
        <f>IF(N124="sníž. přenesená",J124,0)</f>
        <v>0</v>
      </c>
      <c r="BI124" s="210">
        <f>IF(N124="nulová",J124,0)</f>
        <v>0</v>
      </c>
      <c r="BJ124" s="18" t="s">
        <v>81</v>
      </c>
      <c r="BK124" s="210">
        <f>ROUND(I124*H124,2)</f>
        <v>0</v>
      </c>
      <c r="BL124" s="18" t="s">
        <v>171</v>
      </c>
      <c r="BM124" s="209" t="s">
        <v>178</v>
      </c>
    </row>
    <row r="125" s="2" customFormat="1">
      <c r="A125" s="39"/>
      <c r="B125" s="40"/>
      <c r="C125" s="41"/>
      <c r="D125" s="211" t="s">
        <v>120</v>
      </c>
      <c r="E125" s="41"/>
      <c r="F125" s="212" t="s">
        <v>179</v>
      </c>
      <c r="G125" s="41"/>
      <c r="H125" s="41"/>
      <c r="I125" s="213"/>
      <c r="J125" s="41"/>
      <c r="K125" s="41"/>
      <c r="L125" s="45"/>
      <c r="M125" s="214"/>
      <c r="N125" s="215"/>
      <c r="O125" s="85"/>
      <c r="P125" s="85"/>
      <c r="Q125" s="85"/>
      <c r="R125" s="85"/>
      <c r="S125" s="85"/>
      <c r="T125" s="86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8" t="s">
        <v>120</v>
      </c>
      <c r="AU125" s="18" t="s">
        <v>83</v>
      </c>
    </row>
    <row r="126" s="13" customFormat="1">
      <c r="A126" s="13"/>
      <c r="B126" s="216"/>
      <c r="C126" s="217"/>
      <c r="D126" s="218" t="s">
        <v>139</v>
      </c>
      <c r="E126" s="219" t="s">
        <v>19</v>
      </c>
      <c r="F126" s="220" t="s">
        <v>140</v>
      </c>
      <c r="G126" s="217"/>
      <c r="H126" s="219" t="s">
        <v>19</v>
      </c>
      <c r="I126" s="221"/>
      <c r="J126" s="217"/>
      <c r="K126" s="217"/>
      <c r="L126" s="222"/>
      <c r="M126" s="223"/>
      <c r="N126" s="224"/>
      <c r="O126" s="224"/>
      <c r="P126" s="224"/>
      <c r="Q126" s="224"/>
      <c r="R126" s="224"/>
      <c r="S126" s="224"/>
      <c r="T126" s="225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26" t="s">
        <v>139</v>
      </c>
      <c r="AU126" s="226" t="s">
        <v>83</v>
      </c>
      <c r="AV126" s="13" t="s">
        <v>81</v>
      </c>
      <c r="AW126" s="13" t="s">
        <v>37</v>
      </c>
      <c r="AX126" s="13" t="s">
        <v>76</v>
      </c>
      <c r="AY126" s="226" t="s">
        <v>111</v>
      </c>
    </row>
    <row r="127" s="13" customFormat="1">
      <c r="A127" s="13"/>
      <c r="B127" s="216"/>
      <c r="C127" s="217"/>
      <c r="D127" s="218" t="s">
        <v>139</v>
      </c>
      <c r="E127" s="219" t="s">
        <v>19</v>
      </c>
      <c r="F127" s="220" t="s">
        <v>141</v>
      </c>
      <c r="G127" s="217"/>
      <c r="H127" s="219" t="s">
        <v>19</v>
      </c>
      <c r="I127" s="221"/>
      <c r="J127" s="217"/>
      <c r="K127" s="217"/>
      <c r="L127" s="222"/>
      <c r="M127" s="223"/>
      <c r="N127" s="224"/>
      <c r="O127" s="224"/>
      <c r="P127" s="224"/>
      <c r="Q127" s="224"/>
      <c r="R127" s="224"/>
      <c r="S127" s="224"/>
      <c r="T127" s="225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26" t="s">
        <v>139</v>
      </c>
      <c r="AU127" s="226" t="s">
        <v>83</v>
      </c>
      <c r="AV127" s="13" t="s">
        <v>81</v>
      </c>
      <c r="AW127" s="13" t="s">
        <v>37</v>
      </c>
      <c r="AX127" s="13" t="s">
        <v>76</v>
      </c>
      <c r="AY127" s="226" t="s">
        <v>111</v>
      </c>
    </row>
    <row r="128" s="13" customFormat="1">
      <c r="A128" s="13"/>
      <c r="B128" s="216"/>
      <c r="C128" s="217"/>
      <c r="D128" s="218" t="s">
        <v>139</v>
      </c>
      <c r="E128" s="219" t="s">
        <v>19</v>
      </c>
      <c r="F128" s="220" t="s">
        <v>142</v>
      </c>
      <c r="G128" s="217"/>
      <c r="H128" s="219" t="s">
        <v>19</v>
      </c>
      <c r="I128" s="221"/>
      <c r="J128" s="217"/>
      <c r="K128" s="217"/>
      <c r="L128" s="222"/>
      <c r="M128" s="223"/>
      <c r="N128" s="224"/>
      <c r="O128" s="224"/>
      <c r="P128" s="224"/>
      <c r="Q128" s="224"/>
      <c r="R128" s="224"/>
      <c r="S128" s="224"/>
      <c r="T128" s="225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26" t="s">
        <v>139</v>
      </c>
      <c r="AU128" s="226" t="s">
        <v>83</v>
      </c>
      <c r="AV128" s="13" t="s">
        <v>81</v>
      </c>
      <c r="AW128" s="13" t="s">
        <v>37</v>
      </c>
      <c r="AX128" s="13" t="s">
        <v>76</v>
      </c>
      <c r="AY128" s="226" t="s">
        <v>111</v>
      </c>
    </row>
    <row r="129" s="13" customFormat="1">
      <c r="A129" s="13"/>
      <c r="B129" s="216"/>
      <c r="C129" s="217"/>
      <c r="D129" s="218" t="s">
        <v>139</v>
      </c>
      <c r="E129" s="219" t="s">
        <v>19</v>
      </c>
      <c r="F129" s="220" t="s">
        <v>143</v>
      </c>
      <c r="G129" s="217"/>
      <c r="H129" s="219" t="s">
        <v>19</v>
      </c>
      <c r="I129" s="221"/>
      <c r="J129" s="217"/>
      <c r="K129" s="217"/>
      <c r="L129" s="222"/>
      <c r="M129" s="223"/>
      <c r="N129" s="224"/>
      <c r="O129" s="224"/>
      <c r="P129" s="224"/>
      <c r="Q129" s="224"/>
      <c r="R129" s="224"/>
      <c r="S129" s="224"/>
      <c r="T129" s="225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26" t="s">
        <v>139</v>
      </c>
      <c r="AU129" s="226" t="s">
        <v>83</v>
      </c>
      <c r="AV129" s="13" t="s">
        <v>81</v>
      </c>
      <c r="AW129" s="13" t="s">
        <v>37</v>
      </c>
      <c r="AX129" s="13" t="s">
        <v>76</v>
      </c>
      <c r="AY129" s="226" t="s">
        <v>111</v>
      </c>
    </row>
    <row r="130" s="13" customFormat="1">
      <c r="A130" s="13"/>
      <c r="B130" s="216"/>
      <c r="C130" s="217"/>
      <c r="D130" s="218" t="s">
        <v>139</v>
      </c>
      <c r="E130" s="219" t="s">
        <v>19</v>
      </c>
      <c r="F130" s="220" t="s">
        <v>174</v>
      </c>
      <c r="G130" s="217"/>
      <c r="H130" s="219" t="s">
        <v>19</v>
      </c>
      <c r="I130" s="221"/>
      <c r="J130" s="217"/>
      <c r="K130" s="217"/>
      <c r="L130" s="222"/>
      <c r="M130" s="223"/>
      <c r="N130" s="224"/>
      <c r="O130" s="224"/>
      <c r="P130" s="224"/>
      <c r="Q130" s="224"/>
      <c r="R130" s="224"/>
      <c r="S130" s="224"/>
      <c r="T130" s="225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26" t="s">
        <v>139</v>
      </c>
      <c r="AU130" s="226" t="s">
        <v>83</v>
      </c>
      <c r="AV130" s="13" t="s">
        <v>81</v>
      </c>
      <c r="AW130" s="13" t="s">
        <v>37</v>
      </c>
      <c r="AX130" s="13" t="s">
        <v>76</v>
      </c>
      <c r="AY130" s="226" t="s">
        <v>111</v>
      </c>
    </row>
    <row r="131" s="14" customFormat="1">
      <c r="A131" s="14"/>
      <c r="B131" s="227"/>
      <c r="C131" s="228"/>
      <c r="D131" s="218" t="s">
        <v>139</v>
      </c>
      <c r="E131" s="229" t="s">
        <v>19</v>
      </c>
      <c r="F131" s="230" t="s">
        <v>180</v>
      </c>
      <c r="G131" s="228"/>
      <c r="H131" s="231">
        <v>38.600000000000001</v>
      </c>
      <c r="I131" s="232"/>
      <c r="J131" s="228"/>
      <c r="K131" s="228"/>
      <c r="L131" s="233"/>
      <c r="M131" s="234"/>
      <c r="N131" s="235"/>
      <c r="O131" s="235"/>
      <c r="P131" s="235"/>
      <c r="Q131" s="235"/>
      <c r="R131" s="235"/>
      <c r="S131" s="235"/>
      <c r="T131" s="236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37" t="s">
        <v>139</v>
      </c>
      <c r="AU131" s="237" t="s">
        <v>83</v>
      </c>
      <c r="AV131" s="14" t="s">
        <v>83</v>
      </c>
      <c r="AW131" s="14" t="s">
        <v>37</v>
      </c>
      <c r="AX131" s="14" t="s">
        <v>76</v>
      </c>
      <c r="AY131" s="237" t="s">
        <v>111</v>
      </c>
    </row>
    <row r="132" s="15" customFormat="1">
      <c r="A132" s="15"/>
      <c r="B132" s="238"/>
      <c r="C132" s="239"/>
      <c r="D132" s="218" t="s">
        <v>139</v>
      </c>
      <c r="E132" s="240" t="s">
        <v>19</v>
      </c>
      <c r="F132" s="241" t="s">
        <v>145</v>
      </c>
      <c r="G132" s="239"/>
      <c r="H132" s="242">
        <v>38.600000000000001</v>
      </c>
      <c r="I132" s="243"/>
      <c r="J132" s="239"/>
      <c r="K132" s="239"/>
      <c r="L132" s="244"/>
      <c r="M132" s="245"/>
      <c r="N132" s="246"/>
      <c r="O132" s="246"/>
      <c r="P132" s="246"/>
      <c r="Q132" s="246"/>
      <c r="R132" s="246"/>
      <c r="S132" s="246"/>
      <c r="T132" s="247"/>
      <c r="U132" s="15"/>
      <c r="V132" s="15"/>
      <c r="W132" s="15"/>
      <c r="X132" s="15"/>
      <c r="Y132" s="15"/>
      <c r="Z132" s="15"/>
      <c r="AA132" s="15"/>
      <c r="AB132" s="15"/>
      <c r="AC132" s="15"/>
      <c r="AD132" s="15"/>
      <c r="AE132" s="15"/>
      <c r="AT132" s="248" t="s">
        <v>139</v>
      </c>
      <c r="AU132" s="248" t="s">
        <v>83</v>
      </c>
      <c r="AV132" s="15" t="s">
        <v>118</v>
      </c>
      <c r="AW132" s="15" t="s">
        <v>37</v>
      </c>
      <c r="AX132" s="15" t="s">
        <v>81</v>
      </c>
      <c r="AY132" s="248" t="s">
        <v>111</v>
      </c>
    </row>
    <row r="133" s="2" customFormat="1" ht="33" customHeight="1">
      <c r="A133" s="39"/>
      <c r="B133" s="40"/>
      <c r="C133" s="198" t="s">
        <v>144</v>
      </c>
      <c r="D133" s="198" t="s">
        <v>113</v>
      </c>
      <c r="E133" s="199" t="s">
        <v>181</v>
      </c>
      <c r="F133" s="200" t="s">
        <v>182</v>
      </c>
      <c r="G133" s="201" t="s">
        <v>170</v>
      </c>
      <c r="H133" s="202">
        <v>100.84</v>
      </c>
      <c r="I133" s="203"/>
      <c r="J133" s="204">
        <f>ROUND(I133*H133,2)</f>
        <v>0</v>
      </c>
      <c r="K133" s="200" t="s">
        <v>117</v>
      </c>
      <c r="L133" s="45"/>
      <c r="M133" s="205" t="s">
        <v>19</v>
      </c>
      <c r="N133" s="206" t="s">
        <v>47</v>
      </c>
      <c r="O133" s="85"/>
      <c r="P133" s="207">
        <f>O133*H133</f>
        <v>0</v>
      </c>
      <c r="Q133" s="207">
        <v>0.00106</v>
      </c>
      <c r="R133" s="207">
        <f>Q133*H133</f>
        <v>0.1068904</v>
      </c>
      <c r="S133" s="207">
        <v>0</v>
      </c>
      <c r="T133" s="208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09" t="s">
        <v>171</v>
      </c>
      <c r="AT133" s="209" t="s">
        <v>113</v>
      </c>
      <c r="AU133" s="209" t="s">
        <v>83</v>
      </c>
      <c r="AY133" s="18" t="s">
        <v>111</v>
      </c>
      <c r="BE133" s="210">
        <f>IF(N133="základní",J133,0)</f>
        <v>0</v>
      </c>
      <c r="BF133" s="210">
        <f>IF(N133="snížená",J133,0)</f>
        <v>0</v>
      </c>
      <c r="BG133" s="210">
        <f>IF(N133="zákl. přenesená",J133,0)</f>
        <v>0</v>
      </c>
      <c r="BH133" s="210">
        <f>IF(N133="sníž. přenesená",J133,0)</f>
        <v>0</v>
      </c>
      <c r="BI133" s="210">
        <f>IF(N133="nulová",J133,0)</f>
        <v>0</v>
      </c>
      <c r="BJ133" s="18" t="s">
        <v>81</v>
      </c>
      <c r="BK133" s="210">
        <f>ROUND(I133*H133,2)</f>
        <v>0</v>
      </c>
      <c r="BL133" s="18" t="s">
        <v>171</v>
      </c>
      <c r="BM133" s="209" t="s">
        <v>183</v>
      </c>
    </row>
    <row r="134" s="2" customFormat="1">
      <c r="A134" s="39"/>
      <c r="B134" s="40"/>
      <c r="C134" s="41"/>
      <c r="D134" s="211" t="s">
        <v>120</v>
      </c>
      <c r="E134" s="41"/>
      <c r="F134" s="212" t="s">
        <v>184</v>
      </c>
      <c r="G134" s="41"/>
      <c r="H134" s="41"/>
      <c r="I134" s="213"/>
      <c r="J134" s="41"/>
      <c r="K134" s="41"/>
      <c r="L134" s="45"/>
      <c r="M134" s="214"/>
      <c r="N134" s="215"/>
      <c r="O134" s="85"/>
      <c r="P134" s="85"/>
      <c r="Q134" s="85"/>
      <c r="R134" s="85"/>
      <c r="S134" s="85"/>
      <c r="T134" s="86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T134" s="18" t="s">
        <v>120</v>
      </c>
      <c r="AU134" s="18" t="s">
        <v>83</v>
      </c>
    </row>
    <row r="135" s="13" customFormat="1">
      <c r="A135" s="13"/>
      <c r="B135" s="216"/>
      <c r="C135" s="217"/>
      <c r="D135" s="218" t="s">
        <v>139</v>
      </c>
      <c r="E135" s="219" t="s">
        <v>19</v>
      </c>
      <c r="F135" s="220" t="s">
        <v>140</v>
      </c>
      <c r="G135" s="217"/>
      <c r="H135" s="219" t="s">
        <v>19</v>
      </c>
      <c r="I135" s="221"/>
      <c r="J135" s="217"/>
      <c r="K135" s="217"/>
      <c r="L135" s="222"/>
      <c r="M135" s="223"/>
      <c r="N135" s="224"/>
      <c r="O135" s="224"/>
      <c r="P135" s="224"/>
      <c r="Q135" s="224"/>
      <c r="R135" s="224"/>
      <c r="S135" s="224"/>
      <c r="T135" s="225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26" t="s">
        <v>139</v>
      </c>
      <c r="AU135" s="226" t="s">
        <v>83</v>
      </c>
      <c r="AV135" s="13" t="s">
        <v>81</v>
      </c>
      <c r="AW135" s="13" t="s">
        <v>37</v>
      </c>
      <c r="AX135" s="13" t="s">
        <v>76</v>
      </c>
      <c r="AY135" s="226" t="s">
        <v>111</v>
      </c>
    </row>
    <row r="136" s="13" customFormat="1">
      <c r="A136" s="13"/>
      <c r="B136" s="216"/>
      <c r="C136" s="217"/>
      <c r="D136" s="218" t="s">
        <v>139</v>
      </c>
      <c r="E136" s="219" t="s">
        <v>19</v>
      </c>
      <c r="F136" s="220" t="s">
        <v>141</v>
      </c>
      <c r="G136" s="217"/>
      <c r="H136" s="219" t="s">
        <v>19</v>
      </c>
      <c r="I136" s="221"/>
      <c r="J136" s="217"/>
      <c r="K136" s="217"/>
      <c r="L136" s="222"/>
      <c r="M136" s="223"/>
      <c r="N136" s="224"/>
      <c r="O136" s="224"/>
      <c r="P136" s="224"/>
      <c r="Q136" s="224"/>
      <c r="R136" s="224"/>
      <c r="S136" s="224"/>
      <c r="T136" s="225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26" t="s">
        <v>139</v>
      </c>
      <c r="AU136" s="226" t="s">
        <v>83</v>
      </c>
      <c r="AV136" s="13" t="s">
        <v>81</v>
      </c>
      <c r="AW136" s="13" t="s">
        <v>37</v>
      </c>
      <c r="AX136" s="13" t="s">
        <v>76</v>
      </c>
      <c r="AY136" s="226" t="s">
        <v>111</v>
      </c>
    </row>
    <row r="137" s="13" customFormat="1">
      <c r="A137" s="13"/>
      <c r="B137" s="216"/>
      <c r="C137" s="217"/>
      <c r="D137" s="218" t="s">
        <v>139</v>
      </c>
      <c r="E137" s="219" t="s">
        <v>19</v>
      </c>
      <c r="F137" s="220" t="s">
        <v>142</v>
      </c>
      <c r="G137" s="217"/>
      <c r="H137" s="219" t="s">
        <v>19</v>
      </c>
      <c r="I137" s="221"/>
      <c r="J137" s="217"/>
      <c r="K137" s="217"/>
      <c r="L137" s="222"/>
      <c r="M137" s="223"/>
      <c r="N137" s="224"/>
      <c r="O137" s="224"/>
      <c r="P137" s="224"/>
      <c r="Q137" s="224"/>
      <c r="R137" s="224"/>
      <c r="S137" s="224"/>
      <c r="T137" s="225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26" t="s">
        <v>139</v>
      </c>
      <c r="AU137" s="226" t="s">
        <v>83</v>
      </c>
      <c r="AV137" s="13" t="s">
        <v>81</v>
      </c>
      <c r="AW137" s="13" t="s">
        <v>37</v>
      </c>
      <c r="AX137" s="13" t="s">
        <v>76</v>
      </c>
      <c r="AY137" s="226" t="s">
        <v>111</v>
      </c>
    </row>
    <row r="138" s="13" customFormat="1">
      <c r="A138" s="13"/>
      <c r="B138" s="216"/>
      <c r="C138" s="217"/>
      <c r="D138" s="218" t="s">
        <v>139</v>
      </c>
      <c r="E138" s="219" t="s">
        <v>19</v>
      </c>
      <c r="F138" s="220" t="s">
        <v>143</v>
      </c>
      <c r="G138" s="217"/>
      <c r="H138" s="219" t="s">
        <v>19</v>
      </c>
      <c r="I138" s="221"/>
      <c r="J138" s="217"/>
      <c r="K138" s="217"/>
      <c r="L138" s="222"/>
      <c r="M138" s="223"/>
      <c r="N138" s="224"/>
      <c r="O138" s="224"/>
      <c r="P138" s="224"/>
      <c r="Q138" s="224"/>
      <c r="R138" s="224"/>
      <c r="S138" s="224"/>
      <c r="T138" s="225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26" t="s">
        <v>139</v>
      </c>
      <c r="AU138" s="226" t="s">
        <v>83</v>
      </c>
      <c r="AV138" s="13" t="s">
        <v>81</v>
      </c>
      <c r="AW138" s="13" t="s">
        <v>37</v>
      </c>
      <c r="AX138" s="13" t="s">
        <v>76</v>
      </c>
      <c r="AY138" s="226" t="s">
        <v>111</v>
      </c>
    </row>
    <row r="139" s="13" customFormat="1">
      <c r="A139" s="13"/>
      <c r="B139" s="216"/>
      <c r="C139" s="217"/>
      <c r="D139" s="218" t="s">
        <v>139</v>
      </c>
      <c r="E139" s="219" t="s">
        <v>19</v>
      </c>
      <c r="F139" s="220" t="s">
        <v>185</v>
      </c>
      <c r="G139" s="217"/>
      <c r="H139" s="219" t="s">
        <v>19</v>
      </c>
      <c r="I139" s="221"/>
      <c r="J139" s="217"/>
      <c r="K139" s="217"/>
      <c r="L139" s="222"/>
      <c r="M139" s="223"/>
      <c r="N139" s="224"/>
      <c r="O139" s="224"/>
      <c r="P139" s="224"/>
      <c r="Q139" s="224"/>
      <c r="R139" s="224"/>
      <c r="S139" s="224"/>
      <c r="T139" s="225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26" t="s">
        <v>139</v>
      </c>
      <c r="AU139" s="226" t="s">
        <v>83</v>
      </c>
      <c r="AV139" s="13" t="s">
        <v>81</v>
      </c>
      <c r="AW139" s="13" t="s">
        <v>37</v>
      </c>
      <c r="AX139" s="13" t="s">
        <v>76</v>
      </c>
      <c r="AY139" s="226" t="s">
        <v>111</v>
      </c>
    </row>
    <row r="140" s="14" customFormat="1">
      <c r="A140" s="14"/>
      <c r="B140" s="227"/>
      <c r="C140" s="228"/>
      <c r="D140" s="218" t="s">
        <v>139</v>
      </c>
      <c r="E140" s="229" t="s">
        <v>19</v>
      </c>
      <c r="F140" s="230" t="s">
        <v>186</v>
      </c>
      <c r="G140" s="228"/>
      <c r="H140" s="231">
        <v>100.84</v>
      </c>
      <c r="I140" s="232"/>
      <c r="J140" s="228"/>
      <c r="K140" s="228"/>
      <c r="L140" s="233"/>
      <c r="M140" s="234"/>
      <c r="N140" s="235"/>
      <c r="O140" s="235"/>
      <c r="P140" s="235"/>
      <c r="Q140" s="235"/>
      <c r="R140" s="235"/>
      <c r="S140" s="235"/>
      <c r="T140" s="236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37" t="s">
        <v>139</v>
      </c>
      <c r="AU140" s="237" t="s">
        <v>83</v>
      </c>
      <c r="AV140" s="14" t="s">
        <v>83</v>
      </c>
      <c r="AW140" s="14" t="s">
        <v>37</v>
      </c>
      <c r="AX140" s="14" t="s">
        <v>76</v>
      </c>
      <c r="AY140" s="237" t="s">
        <v>111</v>
      </c>
    </row>
    <row r="141" s="15" customFormat="1">
      <c r="A141" s="15"/>
      <c r="B141" s="238"/>
      <c r="C141" s="239"/>
      <c r="D141" s="218" t="s">
        <v>139</v>
      </c>
      <c r="E141" s="240" t="s">
        <v>19</v>
      </c>
      <c r="F141" s="241" t="s">
        <v>145</v>
      </c>
      <c r="G141" s="239"/>
      <c r="H141" s="242">
        <v>100.84</v>
      </c>
      <c r="I141" s="243"/>
      <c r="J141" s="239"/>
      <c r="K141" s="239"/>
      <c r="L141" s="244"/>
      <c r="M141" s="245"/>
      <c r="N141" s="246"/>
      <c r="O141" s="246"/>
      <c r="P141" s="246"/>
      <c r="Q141" s="246"/>
      <c r="R141" s="246"/>
      <c r="S141" s="246"/>
      <c r="T141" s="247"/>
      <c r="U141" s="15"/>
      <c r="V141" s="15"/>
      <c r="W141" s="15"/>
      <c r="X141" s="15"/>
      <c r="Y141" s="15"/>
      <c r="Z141" s="15"/>
      <c r="AA141" s="15"/>
      <c r="AB141" s="15"/>
      <c r="AC141" s="15"/>
      <c r="AD141" s="15"/>
      <c r="AE141" s="15"/>
      <c r="AT141" s="248" t="s">
        <v>139</v>
      </c>
      <c r="AU141" s="248" t="s">
        <v>83</v>
      </c>
      <c r="AV141" s="15" t="s">
        <v>118</v>
      </c>
      <c r="AW141" s="15" t="s">
        <v>37</v>
      </c>
      <c r="AX141" s="15" t="s">
        <v>81</v>
      </c>
      <c r="AY141" s="248" t="s">
        <v>111</v>
      </c>
    </row>
    <row r="142" s="2" customFormat="1" ht="37.8" customHeight="1">
      <c r="A142" s="39"/>
      <c r="B142" s="40"/>
      <c r="C142" s="198" t="s">
        <v>187</v>
      </c>
      <c r="D142" s="198" t="s">
        <v>113</v>
      </c>
      <c r="E142" s="199" t="s">
        <v>188</v>
      </c>
      <c r="F142" s="200" t="s">
        <v>189</v>
      </c>
      <c r="G142" s="201" t="s">
        <v>170</v>
      </c>
      <c r="H142" s="202">
        <v>36.600000000000001</v>
      </c>
      <c r="I142" s="203"/>
      <c r="J142" s="204">
        <f>ROUND(I142*H142,2)</f>
        <v>0</v>
      </c>
      <c r="K142" s="200" t="s">
        <v>117</v>
      </c>
      <c r="L142" s="45"/>
      <c r="M142" s="205" t="s">
        <v>19</v>
      </c>
      <c r="N142" s="206" t="s">
        <v>47</v>
      </c>
      <c r="O142" s="85"/>
      <c r="P142" s="207">
        <f>O142*H142</f>
        <v>0</v>
      </c>
      <c r="Q142" s="207">
        <v>0.00175</v>
      </c>
      <c r="R142" s="207">
        <f>Q142*H142</f>
        <v>0.06405000000000001</v>
      </c>
      <c r="S142" s="207">
        <v>0</v>
      </c>
      <c r="T142" s="208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09" t="s">
        <v>171</v>
      </c>
      <c r="AT142" s="209" t="s">
        <v>113</v>
      </c>
      <c r="AU142" s="209" t="s">
        <v>83</v>
      </c>
      <c r="AY142" s="18" t="s">
        <v>111</v>
      </c>
      <c r="BE142" s="210">
        <f>IF(N142="základní",J142,0)</f>
        <v>0</v>
      </c>
      <c r="BF142" s="210">
        <f>IF(N142="snížená",J142,0)</f>
        <v>0</v>
      </c>
      <c r="BG142" s="210">
        <f>IF(N142="zákl. přenesená",J142,0)</f>
        <v>0</v>
      </c>
      <c r="BH142" s="210">
        <f>IF(N142="sníž. přenesená",J142,0)</f>
        <v>0</v>
      </c>
      <c r="BI142" s="210">
        <f>IF(N142="nulová",J142,0)</f>
        <v>0</v>
      </c>
      <c r="BJ142" s="18" t="s">
        <v>81</v>
      </c>
      <c r="BK142" s="210">
        <f>ROUND(I142*H142,2)</f>
        <v>0</v>
      </c>
      <c r="BL142" s="18" t="s">
        <v>171</v>
      </c>
      <c r="BM142" s="209" t="s">
        <v>190</v>
      </c>
    </row>
    <row r="143" s="2" customFormat="1">
      <c r="A143" s="39"/>
      <c r="B143" s="40"/>
      <c r="C143" s="41"/>
      <c r="D143" s="211" t="s">
        <v>120</v>
      </c>
      <c r="E143" s="41"/>
      <c r="F143" s="212" t="s">
        <v>191</v>
      </c>
      <c r="G143" s="41"/>
      <c r="H143" s="41"/>
      <c r="I143" s="213"/>
      <c r="J143" s="41"/>
      <c r="K143" s="41"/>
      <c r="L143" s="45"/>
      <c r="M143" s="214"/>
      <c r="N143" s="215"/>
      <c r="O143" s="85"/>
      <c r="P143" s="85"/>
      <c r="Q143" s="85"/>
      <c r="R143" s="85"/>
      <c r="S143" s="85"/>
      <c r="T143" s="86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T143" s="18" t="s">
        <v>120</v>
      </c>
      <c r="AU143" s="18" t="s">
        <v>83</v>
      </c>
    </row>
    <row r="144" s="13" customFormat="1">
      <c r="A144" s="13"/>
      <c r="B144" s="216"/>
      <c r="C144" s="217"/>
      <c r="D144" s="218" t="s">
        <v>139</v>
      </c>
      <c r="E144" s="219" t="s">
        <v>19</v>
      </c>
      <c r="F144" s="220" t="s">
        <v>140</v>
      </c>
      <c r="G144" s="217"/>
      <c r="H144" s="219" t="s">
        <v>19</v>
      </c>
      <c r="I144" s="221"/>
      <c r="J144" s="217"/>
      <c r="K144" s="217"/>
      <c r="L144" s="222"/>
      <c r="M144" s="223"/>
      <c r="N144" s="224"/>
      <c r="O144" s="224"/>
      <c r="P144" s="224"/>
      <c r="Q144" s="224"/>
      <c r="R144" s="224"/>
      <c r="S144" s="224"/>
      <c r="T144" s="225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26" t="s">
        <v>139</v>
      </c>
      <c r="AU144" s="226" t="s">
        <v>83</v>
      </c>
      <c r="AV144" s="13" t="s">
        <v>81</v>
      </c>
      <c r="AW144" s="13" t="s">
        <v>37</v>
      </c>
      <c r="AX144" s="13" t="s">
        <v>76</v>
      </c>
      <c r="AY144" s="226" t="s">
        <v>111</v>
      </c>
    </row>
    <row r="145" s="13" customFormat="1">
      <c r="A145" s="13"/>
      <c r="B145" s="216"/>
      <c r="C145" s="217"/>
      <c r="D145" s="218" t="s">
        <v>139</v>
      </c>
      <c r="E145" s="219" t="s">
        <v>19</v>
      </c>
      <c r="F145" s="220" t="s">
        <v>141</v>
      </c>
      <c r="G145" s="217"/>
      <c r="H145" s="219" t="s">
        <v>19</v>
      </c>
      <c r="I145" s="221"/>
      <c r="J145" s="217"/>
      <c r="K145" s="217"/>
      <c r="L145" s="222"/>
      <c r="M145" s="223"/>
      <c r="N145" s="224"/>
      <c r="O145" s="224"/>
      <c r="P145" s="224"/>
      <c r="Q145" s="224"/>
      <c r="R145" s="224"/>
      <c r="S145" s="224"/>
      <c r="T145" s="225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26" t="s">
        <v>139</v>
      </c>
      <c r="AU145" s="226" t="s">
        <v>83</v>
      </c>
      <c r="AV145" s="13" t="s">
        <v>81</v>
      </c>
      <c r="AW145" s="13" t="s">
        <v>37</v>
      </c>
      <c r="AX145" s="13" t="s">
        <v>76</v>
      </c>
      <c r="AY145" s="226" t="s">
        <v>111</v>
      </c>
    </row>
    <row r="146" s="13" customFormat="1">
      <c r="A146" s="13"/>
      <c r="B146" s="216"/>
      <c r="C146" s="217"/>
      <c r="D146" s="218" t="s">
        <v>139</v>
      </c>
      <c r="E146" s="219" t="s">
        <v>19</v>
      </c>
      <c r="F146" s="220" t="s">
        <v>142</v>
      </c>
      <c r="G146" s="217"/>
      <c r="H146" s="219" t="s">
        <v>19</v>
      </c>
      <c r="I146" s="221"/>
      <c r="J146" s="217"/>
      <c r="K146" s="217"/>
      <c r="L146" s="222"/>
      <c r="M146" s="223"/>
      <c r="N146" s="224"/>
      <c r="O146" s="224"/>
      <c r="P146" s="224"/>
      <c r="Q146" s="224"/>
      <c r="R146" s="224"/>
      <c r="S146" s="224"/>
      <c r="T146" s="225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26" t="s">
        <v>139</v>
      </c>
      <c r="AU146" s="226" t="s">
        <v>83</v>
      </c>
      <c r="AV146" s="13" t="s">
        <v>81</v>
      </c>
      <c r="AW146" s="13" t="s">
        <v>37</v>
      </c>
      <c r="AX146" s="13" t="s">
        <v>76</v>
      </c>
      <c r="AY146" s="226" t="s">
        <v>111</v>
      </c>
    </row>
    <row r="147" s="13" customFormat="1">
      <c r="A147" s="13"/>
      <c r="B147" s="216"/>
      <c r="C147" s="217"/>
      <c r="D147" s="218" t="s">
        <v>139</v>
      </c>
      <c r="E147" s="219" t="s">
        <v>19</v>
      </c>
      <c r="F147" s="220" t="s">
        <v>143</v>
      </c>
      <c r="G147" s="217"/>
      <c r="H147" s="219" t="s">
        <v>19</v>
      </c>
      <c r="I147" s="221"/>
      <c r="J147" s="217"/>
      <c r="K147" s="217"/>
      <c r="L147" s="222"/>
      <c r="M147" s="223"/>
      <c r="N147" s="224"/>
      <c r="O147" s="224"/>
      <c r="P147" s="224"/>
      <c r="Q147" s="224"/>
      <c r="R147" s="224"/>
      <c r="S147" s="224"/>
      <c r="T147" s="225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26" t="s">
        <v>139</v>
      </c>
      <c r="AU147" s="226" t="s">
        <v>83</v>
      </c>
      <c r="AV147" s="13" t="s">
        <v>81</v>
      </c>
      <c r="AW147" s="13" t="s">
        <v>37</v>
      </c>
      <c r="AX147" s="13" t="s">
        <v>76</v>
      </c>
      <c r="AY147" s="226" t="s">
        <v>111</v>
      </c>
    </row>
    <row r="148" s="13" customFormat="1">
      <c r="A148" s="13"/>
      <c r="B148" s="216"/>
      <c r="C148" s="217"/>
      <c r="D148" s="218" t="s">
        <v>139</v>
      </c>
      <c r="E148" s="219" t="s">
        <v>19</v>
      </c>
      <c r="F148" s="220" t="s">
        <v>192</v>
      </c>
      <c r="G148" s="217"/>
      <c r="H148" s="219" t="s">
        <v>19</v>
      </c>
      <c r="I148" s="221"/>
      <c r="J148" s="217"/>
      <c r="K148" s="217"/>
      <c r="L148" s="222"/>
      <c r="M148" s="223"/>
      <c r="N148" s="224"/>
      <c r="O148" s="224"/>
      <c r="P148" s="224"/>
      <c r="Q148" s="224"/>
      <c r="R148" s="224"/>
      <c r="S148" s="224"/>
      <c r="T148" s="225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26" t="s">
        <v>139</v>
      </c>
      <c r="AU148" s="226" t="s">
        <v>83</v>
      </c>
      <c r="AV148" s="13" t="s">
        <v>81</v>
      </c>
      <c r="AW148" s="13" t="s">
        <v>37</v>
      </c>
      <c r="AX148" s="13" t="s">
        <v>76</v>
      </c>
      <c r="AY148" s="226" t="s">
        <v>111</v>
      </c>
    </row>
    <row r="149" s="14" customFormat="1">
      <c r="A149" s="14"/>
      <c r="B149" s="227"/>
      <c r="C149" s="228"/>
      <c r="D149" s="218" t="s">
        <v>139</v>
      </c>
      <c r="E149" s="229" t="s">
        <v>19</v>
      </c>
      <c r="F149" s="230" t="s">
        <v>193</v>
      </c>
      <c r="G149" s="228"/>
      <c r="H149" s="231">
        <v>10</v>
      </c>
      <c r="I149" s="232"/>
      <c r="J149" s="228"/>
      <c r="K149" s="228"/>
      <c r="L149" s="233"/>
      <c r="M149" s="234"/>
      <c r="N149" s="235"/>
      <c r="O149" s="235"/>
      <c r="P149" s="235"/>
      <c r="Q149" s="235"/>
      <c r="R149" s="235"/>
      <c r="S149" s="235"/>
      <c r="T149" s="236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37" t="s">
        <v>139</v>
      </c>
      <c r="AU149" s="237" t="s">
        <v>83</v>
      </c>
      <c r="AV149" s="14" t="s">
        <v>83</v>
      </c>
      <c r="AW149" s="14" t="s">
        <v>37</v>
      </c>
      <c r="AX149" s="14" t="s">
        <v>76</v>
      </c>
      <c r="AY149" s="237" t="s">
        <v>111</v>
      </c>
    </row>
    <row r="150" s="13" customFormat="1">
      <c r="A150" s="13"/>
      <c r="B150" s="216"/>
      <c r="C150" s="217"/>
      <c r="D150" s="218" t="s">
        <v>139</v>
      </c>
      <c r="E150" s="219" t="s">
        <v>19</v>
      </c>
      <c r="F150" s="220" t="s">
        <v>194</v>
      </c>
      <c r="G150" s="217"/>
      <c r="H150" s="219" t="s">
        <v>19</v>
      </c>
      <c r="I150" s="221"/>
      <c r="J150" s="217"/>
      <c r="K150" s="217"/>
      <c r="L150" s="222"/>
      <c r="M150" s="223"/>
      <c r="N150" s="224"/>
      <c r="O150" s="224"/>
      <c r="P150" s="224"/>
      <c r="Q150" s="224"/>
      <c r="R150" s="224"/>
      <c r="S150" s="224"/>
      <c r="T150" s="225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26" t="s">
        <v>139</v>
      </c>
      <c r="AU150" s="226" t="s">
        <v>83</v>
      </c>
      <c r="AV150" s="13" t="s">
        <v>81</v>
      </c>
      <c r="AW150" s="13" t="s">
        <v>37</v>
      </c>
      <c r="AX150" s="13" t="s">
        <v>76</v>
      </c>
      <c r="AY150" s="226" t="s">
        <v>111</v>
      </c>
    </row>
    <row r="151" s="14" customFormat="1">
      <c r="A151" s="14"/>
      <c r="B151" s="227"/>
      <c r="C151" s="228"/>
      <c r="D151" s="218" t="s">
        <v>139</v>
      </c>
      <c r="E151" s="229" t="s">
        <v>19</v>
      </c>
      <c r="F151" s="230" t="s">
        <v>195</v>
      </c>
      <c r="G151" s="228"/>
      <c r="H151" s="231">
        <v>26.600000000000001</v>
      </c>
      <c r="I151" s="232"/>
      <c r="J151" s="228"/>
      <c r="K151" s="228"/>
      <c r="L151" s="233"/>
      <c r="M151" s="234"/>
      <c r="N151" s="235"/>
      <c r="O151" s="235"/>
      <c r="P151" s="235"/>
      <c r="Q151" s="235"/>
      <c r="R151" s="235"/>
      <c r="S151" s="235"/>
      <c r="T151" s="236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37" t="s">
        <v>139</v>
      </c>
      <c r="AU151" s="237" t="s">
        <v>83</v>
      </c>
      <c r="AV151" s="14" t="s">
        <v>83</v>
      </c>
      <c r="AW151" s="14" t="s">
        <v>37</v>
      </c>
      <c r="AX151" s="14" t="s">
        <v>76</v>
      </c>
      <c r="AY151" s="237" t="s">
        <v>111</v>
      </c>
    </row>
    <row r="152" s="15" customFormat="1">
      <c r="A152" s="15"/>
      <c r="B152" s="238"/>
      <c r="C152" s="239"/>
      <c r="D152" s="218" t="s">
        <v>139</v>
      </c>
      <c r="E152" s="240" t="s">
        <v>19</v>
      </c>
      <c r="F152" s="241" t="s">
        <v>145</v>
      </c>
      <c r="G152" s="239"/>
      <c r="H152" s="242">
        <v>36.600000000000001</v>
      </c>
      <c r="I152" s="243"/>
      <c r="J152" s="239"/>
      <c r="K152" s="239"/>
      <c r="L152" s="244"/>
      <c r="M152" s="245"/>
      <c r="N152" s="246"/>
      <c r="O152" s="246"/>
      <c r="P152" s="246"/>
      <c r="Q152" s="246"/>
      <c r="R152" s="246"/>
      <c r="S152" s="246"/>
      <c r="T152" s="247"/>
      <c r="U152" s="15"/>
      <c r="V152" s="15"/>
      <c r="W152" s="15"/>
      <c r="X152" s="15"/>
      <c r="Y152" s="15"/>
      <c r="Z152" s="15"/>
      <c r="AA152" s="15"/>
      <c r="AB152" s="15"/>
      <c r="AC152" s="15"/>
      <c r="AD152" s="15"/>
      <c r="AE152" s="15"/>
      <c r="AT152" s="248" t="s">
        <v>139</v>
      </c>
      <c r="AU152" s="248" t="s">
        <v>83</v>
      </c>
      <c r="AV152" s="15" t="s">
        <v>118</v>
      </c>
      <c r="AW152" s="15" t="s">
        <v>37</v>
      </c>
      <c r="AX152" s="15" t="s">
        <v>81</v>
      </c>
      <c r="AY152" s="248" t="s">
        <v>111</v>
      </c>
    </row>
    <row r="153" s="2" customFormat="1" ht="24.15" customHeight="1">
      <c r="A153" s="39"/>
      <c r="B153" s="40"/>
      <c r="C153" s="198" t="s">
        <v>196</v>
      </c>
      <c r="D153" s="198" t="s">
        <v>113</v>
      </c>
      <c r="E153" s="199" t="s">
        <v>197</v>
      </c>
      <c r="F153" s="200" t="s">
        <v>198</v>
      </c>
      <c r="G153" s="201" t="s">
        <v>170</v>
      </c>
      <c r="H153" s="202">
        <v>90.799999999999997</v>
      </c>
      <c r="I153" s="203"/>
      <c r="J153" s="204">
        <f>ROUND(I153*H153,2)</f>
        <v>0</v>
      </c>
      <c r="K153" s="200" t="s">
        <v>117</v>
      </c>
      <c r="L153" s="45"/>
      <c r="M153" s="205" t="s">
        <v>19</v>
      </c>
      <c r="N153" s="206" t="s">
        <v>47</v>
      </c>
      <c r="O153" s="85"/>
      <c r="P153" s="207">
        <f>O153*H153</f>
        <v>0</v>
      </c>
      <c r="Q153" s="207">
        <v>0.0032200000000000002</v>
      </c>
      <c r="R153" s="207">
        <f>Q153*H153</f>
        <v>0.29237600000000002</v>
      </c>
      <c r="S153" s="207">
        <v>0</v>
      </c>
      <c r="T153" s="208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09" t="s">
        <v>171</v>
      </c>
      <c r="AT153" s="209" t="s">
        <v>113</v>
      </c>
      <c r="AU153" s="209" t="s">
        <v>83</v>
      </c>
      <c r="AY153" s="18" t="s">
        <v>111</v>
      </c>
      <c r="BE153" s="210">
        <f>IF(N153="základní",J153,0)</f>
        <v>0</v>
      </c>
      <c r="BF153" s="210">
        <f>IF(N153="snížená",J153,0)</f>
        <v>0</v>
      </c>
      <c r="BG153" s="210">
        <f>IF(N153="zákl. přenesená",J153,0)</f>
        <v>0</v>
      </c>
      <c r="BH153" s="210">
        <f>IF(N153="sníž. přenesená",J153,0)</f>
        <v>0</v>
      </c>
      <c r="BI153" s="210">
        <f>IF(N153="nulová",J153,0)</f>
        <v>0</v>
      </c>
      <c r="BJ153" s="18" t="s">
        <v>81</v>
      </c>
      <c r="BK153" s="210">
        <f>ROUND(I153*H153,2)</f>
        <v>0</v>
      </c>
      <c r="BL153" s="18" t="s">
        <v>171</v>
      </c>
      <c r="BM153" s="209" t="s">
        <v>199</v>
      </c>
    </row>
    <row r="154" s="2" customFormat="1">
      <c r="A154" s="39"/>
      <c r="B154" s="40"/>
      <c r="C154" s="41"/>
      <c r="D154" s="211" t="s">
        <v>120</v>
      </c>
      <c r="E154" s="41"/>
      <c r="F154" s="212" t="s">
        <v>200</v>
      </c>
      <c r="G154" s="41"/>
      <c r="H154" s="41"/>
      <c r="I154" s="213"/>
      <c r="J154" s="41"/>
      <c r="K154" s="41"/>
      <c r="L154" s="45"/>
      <c r="M154" s="214"/>
      <c r="N154" s="215"/>
      <c r="O154" s="85"/>
      <c r="P154" s="85"/>
      <c r="Q154" s="85"/>
      <c r="R154" s="85"/>
      <c r="S154" s="85"/>
      <c r="T154" s="86"/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T154" s="18" t="s">
        <v>120</v>
      </c>
      <c r="AU154" s="18" t="s">
        <v>83</v>
      </c>
    </row>
    <row r="155" s="13" customFormat="1">
      <c r="A155" s="13"/>
      <c r="B155" s="216"/>
      <c r="C155" s="217"/>
      <c r="D155" s="218" t="s">
        <v>139</v>
      </c>
      <c r="E155" s="219" t="s">
        <v>19</v>
      </c>
      <c r="F155" s="220" t="s">
        <v>140</v>
      </c>
      <c r="G155" s="217"/>
      <c r="H155" s="219" t="s">
        <v>19</v>
      </c>
      <c r="I155" s="221"/>
      <c r="J155" s="217"/>
      <c r="K155" s="217"/>
      <c r="L155" s="222"/>
      <c r="M155" s="223"/>
      <c r="N155" s="224"/>
      <c r="O155" s="224"/>
      <c r="P155" s="224"/>
      <c r="Q155" s="224"/>
      <c r="R155" s="224"/>
      <c r="S155" s="224"/>
      <c r="T155" s="225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26" t="s">
        <v>139</v>
      </c>
      <c r="AU155" s="226" t="s">
        <v>83</v>
      </c>
      <c r="AV155" s="13" t="s">
        <v>81</v>
      </c>
      <c r="AW155" s="13" t="s">
        <v>37</v>
      </c>
      <c r="AX155" s="13" t="s">
        <v>76</v>
      </c>
      <c r="AY155" s="226" t="s">
        <v>111</v>
      </c>
    </row>
    <row r="156" s="13" customFormat="1">
      <c r="A156" s="13"/>
      <c r="B156" s="216"/>
      <c r="C156" s="217"/>
      <c r="D156" s="218" t="s">
        <v>139</v>
      </c>
      <c r="E156" s="219" t="s">
        <v>19</v>
      </c>
      <c r="F156" s="220" t="s">
        <v>141</v>
      </c>
      <c r="G156" s="217"/>
      <c r="H156" s="219" t="s">
        <v>19</v>
      </c>
      <c r="I156" s="221"/>
      <c r="J156" s="217"/>
      <c r="K156" s="217"/>
      <c r="L156" s="222"/>
      <c r="M156" s="223"/>
      <c r="N156" s="224"/>
      <c r="O156" s="224"/>
      <c r="P156" s="224"/>
      <c r="Q156" s="224"/>
      <c r="R156" s="224"/>
      <c r="S156" s="224"/>
      <c r="T156" s="225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26" t="s">
        <v>139</v>
      </c>
      <c r="AU156" s="226" t="s">
        <v>83</v>
      </c>
      <c r="AV156" s="13" t="s">
        <v>81</v>
      </c>
      <c r="AW156" s="13" t="s">
        <v>37</v>
      </c>
      <c r="AX156" s="13" t="s">
        <v>76</v>
      </c>
      <c r="AY156" s="226" t="s">
        <v>111</v>
      </c>
    </row>
    <row r="157" s="13" customFormat="1">
      <c r="A157" s="13"/>
      <c r="B157" s="216"/>
      <c r="C157" s="217"/>
      <c r="D157" s="218" t="s">
        <v>139</v>
      </c>
      <c r="E157" s="219" t="s">
        <v>19</v>
      </c>
      <c r="F157" s="220" t="s">
        <v>142</v>
      </c>
      <c r="G157" s="217"/>
      <c r="H157" s="219" t="s">
        <v>19</v>
      </c>
      <c r="I157" s="221"/>
      <c r="J157" s="217"/>
      <c r="K157" s="217"/>
      <c r="L157" s="222"/>
      <c r="M157" s="223"/>
      <c r="N157" s="224"/>
      <c r="O157" s="224"/>
      <c r="P157" s="224"/>
      <c r="Q157" s="224"/>
      <c r="R157" s="224"/>
      <c r="S157" s="224"/>
      <c r="T157" s="225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26" t="s">
        <v>139</v>
      </c>
      <c r="AU157" s="226" t="s">
        <v>83</v>
      </c>
      <c r="AV157" s="13" t="s">
        <v>81</v>
      </c>
      <c r="AW157" s="13" t="s">
        <v>37</v>
      </c>
      <c r="AX157" s="13" t="s">
        <v>76</v>
      </c>
      <c r="AY157" s="226" t="s">
        <v>111</v>
      </c>
    </row>
    <row r="158" s="13" customFormat="1">
      <c r="A158" s="13"/>
      <c r="B158" s="216"/>
      <c r="C158" s="217"/>
      <c r="D158" s="218" t="s">
        <v>139</v>
      </c>
      <c r="E158" s="219" t="s">
        <v>19</v>
      </c>
      <c r="F158" s="220" t="s">
        <v>143</v>
      </c>
      <c r="G158" s="217"/>
      <c r="H158" s="219" t="s">
        <v>19</v>
      </c>
      <c r="I158" s="221"/>
      <c r="J158" s="217"/>
      <c r="K158" s="217"/>
      <c r="L158" s="222"/>
      <c r="M158" s="223"/>
      <c r="N158" s="224"/>
      <c r="O158" s="224"/>
      <c r="P158" s="224"/>
      <c r="Q158" s="224"/>
      <c r="R158" s="224"/>
      <c r="S158" s="224"/>
      <c r="T158" s="225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26" t="s">
        <v>139</v>
      </c>
      <c r="AU158" s="226" t="s">
        <v>83</v>
      </c>
      <c r="AV158" s="13" t="s">
        <v>81</v>
      </c>
      <c r="AW158" s="13" t="s">
        <v>37</v>
      </c>
      <c r="AX158" s="13" t="s">
        <v>76</v>
      </c>
      <c r="AY158" s="226" t="s">
        <v>111</v>
      </c>
    </row>
    <row r="159" s="13" customFormat="1">
      <c r="A159" s="13"/>
      <c r="B159" s="216"/>
      <c r="C159" s="217"/>
      <c r="D159" s="218" t="s">
        <v>139</v>
      </c>
      <c r="E159" s="219" t="s">
        <v>19</v>
      </c>
      <c r="F159" s="220" t="s">
        <v>174</v>
      </c>
      <c r="G159" s="217"/>
      <c r="H159" s="219" t="s">
        <v>19</v>
      </c>
      <c r="I159" s="221"/>
      <c r="J159" s="217"/>
      <c r="K159" s="217"/>
      <c r="L159" s="222"/>
      <c r="M159" s="223"/>
      <c r="N159" s="224"/>
      <c r="O159" s="224"/>
      <c r="P159" s="224"/>
      <c r="Q159" s="224"/>
      <c r="R159" s="224"/>
      <c r="S159" s="224"/>
      <c r="T159" s="225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26" t="s">
        <v>139</v>
      </c>
      <c r="AU159" s="226" t="s">
        <v>83</v>
      </c>
      <c r="AV159" s="13" t="s">
        <v>81</v>
      </c>
      <c r="AW159" s="13" t="s">
        <v>37</v>
      </c>
      <c r="AX159" s="13" t="s">
        <v>76</v>
      </c>
      <c r="AY159" s="226" t="s">
        <v>111</v>
      </c>
    </row>
    <row r="160" s="14" customFormat="1">
      <c r="A160" s="14"/>
      <c r="B160" s="227"/>
      <c r="C160" s="228"/>
      <c r="D160" s="218" t="s">
        <v>139</v>
      </c>
      <c r="E160" s="229" t="s">
        <v>19</v>
      </c>
      <c r="F160" s="230" t="s">
        <v>201</v>
      </c>
      <c r="G160" s="228"/>
      <c r="H160" s="231">
        <v>90.799999999999997</v>
      </c>
      <c r="I160" s="232"/>
      <c r="J160" s="228"/>
      <c r="K160" s="228"/>
      <c r="L160" s="233"/>
      <c r="M160" s="234"/>
      <c r="N160" s="235"/>
      <c r="O160" s="235"/>
      <c r="P160" s="235"/>
      <c r="Q160" s="235"/>
      <c r="R160" s="235"/>
      <c r="S160" s="235"/>
      <c r="T160" s="236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37" t="s">
        <v>139</v>
      </c>
      <c r="AU160" s="237" t="s">
        <v>83</v>
      </c>
      <c r="AV160" s="14" t="s">
        <v>83</v>
      </c>
      <c r="AW160" s="14" t="s">
        <v>37</v>
      </c>
      <c r="AX160" s="14" t="s">
        <v>76</v>
      </c>
      <c r="AY160" s="237" t="s">
        <v>111</v>
      </c>
    </row>
    <row r="161" s="15" customFormat="1">
      <c r="A161" s="15"/>
      <c r="B161" s="238"/>
      <c r="C161" s="239"/>
      <c r="D161" s="218" t="s">
        <v>139</v>
      </c>
      <c r="E161" s="240" t="s">
        <v>19</v>
      </c>
      <c r="F161" s="241" t="s">
        <v>145</v>
      </c>
      <c r="G161" s="239"/>
      <c r="H161" s="242">
        <v>90.799999999999997</v>
      </c>
      <c r="I161" s="243"/>
      <c r="J161" s="239"/>
      <c r="K161" s="239"/>
      <c r="L161" s="244"/>
      <c r="M161" s="245"/>
      <c r="N161" s="246"/>
      <c r="O161" s="246"/>
      <c r="P161" s="246"/>
      <c r="Q161" s="246"/>
      <c r="R161" s="246"/>
      <c r="S161" s="246"/>
      <c r="T161" s="247"/>
      <c r="U161" s="15"/>
      <c r="V161" s="15"/>
      <c r="W161" s="15"/>
      <c r="X161" s="15"/>
      <c r="Y161" s="15"/>
      <c r="Z161" s="15"/>
      <c r="AA161" s="15"/>
      <c r="AB161" s="15"/>
      <c r="AC161" s="15"/>
      <c r="AD161" s="15"/>
      <c r="AE161" s="15"/>
      <c r="AT161" s="248" t="s">
        <v>139</v>
      </c>
      <c r="AU161" s="248" t="s">
        <v>83</v>
      </c>
      <c r="AV161" s="15" t="s">
        <v>118</v>
      </c>
      <c r="AW161" s="15" t="s">
        <v>37</v>
      </c>
      <c r="AX161" s="15" t="s">
        <v>81</v>
      </c>
      <c r="AY161" s="248" t="s">
        <v>111</v>
      </c>
    </row>
    <row r="162" s="2" customFormat="1" ht="37.8" customHeight="1">
      <c r="A162" s="39"/>
      <c r="B162" s="40"/>
      <c r="C162" s="198" t="s">
        <v>202</v>
      </c>
      <c r="D162" s="198" t="s">
        <v>113</v>
      </c>
      <c r="E162" s="199" t="s">
        <v>203</v>
      </c>
      <c r="F162" s="200" t="s">
        <v>204</v>
      </c>
      <c r="G162" s="201" t="s">
        <v>124</v>
      </c>
      <c r="H162" s="202">
        <v>6</v>
      </c>
      <c r="I162" s="203"/>
      <c r="J162" s="204">
        <f>ROUND(I162*H162,2)</f>
        <v>0</v>
      </c>
      <c r="K162" s="200" t="s">
        <v>117</v>
      </c>
      <c r="L162" s="45"/>
      <c r="M162" s="205" t="s">
        <v>19</v>
      </c>
      <c r="N162" s="206" t="s">
        <v>47</v>
      </c>
      <c r="O162" s="85"/>
      <c r="P162" s="207">
        <f>O162*H162</f>
        <v>0</v>
      </c>
      <c r="Q162" s="207">
        <v>0.0035699999999999998</v>
      </c>
      <c r="R162" s="207">
        <f>Q162*H162</f>
        <v>0.021419999999999998</v>
      </c>
      <c r="S162" s="207">
        <v>0</v>
      </c>
      <c r="T162" s="208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09" t="s">
        <v>171</v>
      </c>
      <c r="AT162" s="209" t="s">
        <v>113</v>
      </c>
      <c r="AU162" s="209" t="s">
        <v>83</v>
      </c>
      <c r="AY162" s="18" t="s">
        <v>111</v>
      </c>
      <c r="BE162" s="210">
        <f>IF(N162="základní",J162,0)</f>
        <v>0</v>
      </c>
      <c r="BF162" s="210">
        <f>IF(N162="snížená",J162,0)</f>
        <v>0</v>
      </c>
      <c r="BG162" s="210">
        <f>IF(N162="zákl. přenesená",J162,0)</f>
        <v>0</v>
      </c>
      <c r="BH162" s="210">
        <f>IF(N162="sníž. přenesená",J162,0)</f>
        <v>0</v>
      </c>
      <c r="BI162" s="210">
        <f>IF(N162="nulová",J162,0)</f>
        <v>0</v>
      </c>
      <c r="BJ162" s="18" t="s">
        <v>81</v>
      </c>
      <c r="BK162" s="210">
        <f>ROUND(I162*H162,2)</f>
        <v>0</v>
      </c>
      <c r="BL162" s="18" t="s">
        <v>171</v>
      </c>
      <c r="BM162" s="209" t="s">
        <v>205</v>
      </c>
    </row>
    <row r="163" s="2" customFormat="1">
      <c r="A163" s="39"/>
      <c r="B163" s="40"/>
      <c r="C163" s="41"/>
      <c r="D163" s="211" t="s">
        <v>120</v>
      </c>
      <c r="E163" s="41"/>
      <c r="F163" s="212" t="s">
        <v>206</v>
      </c>
      <c r="G163" s="41"/>
      <c r="H163" s="41"/>
      <c r="I163" s="213"/>
      <c r="J163" s="41"/>
      <c r="K163" s="41"/>
      <c r="L163" s="45"/>
      <c r="M163" s="214"/>
      <c r="N163" s="215"/>
      <c r="O163" s="85"/>
      <c r="P163" s="85"/>
      <c r="Q163" s="85"/>
      <c r="R163" s="85"/>
      <c r="S163" s="85"/>
      <c r="T163" s="86"/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T163" s="18" t="s">
        <v>120</v>
      </c>
      <c r="AU163" s="18" t="s">
        <v>83</v>
      </c>
    </row>
    <row r="164" s="13" customFormat="1">
      <c r="A164" s="13"/>
      <c r="B164" s="216"/>
      <c r="C164" s="217"/>
      <c r="D164" s="218" t="s">
        <v>139</v>
      </c>
      <c r="E164" s="219" t="s">
        <v>19</v>
      </c>
      <c r="F164" s="220" t="s">
        <v>140</v>
      </c>
      <c r="G164" s="217"/>
      <c r="H164" s="219" t="s">
        <v>19</v>
      </c>
      <c r="I164" s="221"/>
      <c r="J164" s="217"/>
      <c r="K164" s="217"/>
      <c r="L164" s="222"/>
      <c r="M164" s="223"/>
      <c r="N164" s="224"/>
      <c r="O164" s="224"/>
      <c r="P164" s="224"/>
      <c r="Q164" s="224"/>
      <c r="R164" s="224"/>
      <c r="S164" s="224"/>
      <c r="T164" s="225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26" t="s">
        <v>139</v>
      </c>
      <c r="AU164" s="226" t="s">
        <v>83</v>
      </c>
      <c r="AV164" s="13" t="s">
        <v>81</v>
      </c>
      <c r="AW164" s="13" t="s">
        <v>37</v>
      </c>
      <c r="AX164" s="13" t="s">
        <v>76</v>
      </c>
      <c r="AY164" s="226" t="s">
        <v>111</v>
      </c>
    </row>
    <row r="165" s="13" customFormat="1">
      <c r="A165" s="13"/>
      <c r="B165" s="216"/>
      <c r="C165" s="217"/>
      <c r="D165" s="218" t="s">
        <v>139</v>
      </c>
      <c r="E165" s="219" t="s">
        <v>19</v>
      </c>
      <c r="F165" s="220" t="s">
        <v>141</v>
      </c>
      <c r="G165" s="217"/>
      <c r="H165" s="219" t="s">
        <v>19</v>
      </c>
      <c r="I165" s="221"/>
      <c r="J165" s="217"/>
      <c r="K165" s="217"/>
      <c r="L165" s="222"/>
      <c r="M165" s="223"/>
      <c r="N165" s="224"/>
      <c r="O165" s="224"/>
      <c r="P165" s="224"/>
      <c r="Q165" s="224"/>
      <c r="R165" s="224"/>
      <c r="S165" s="224"/>
      <c r="T165" s="225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26" t="s">
        <v>139</v>
      </c>
      <c r="AU165" s="226" t="s">
        <v>83</v>
      </c>
      <c r="AV165" s="13" t="s">
        <v>81</v>
      </c>
      <c r="AW165" s="13" t="s">
        <v>37</v>
      </c>
      <c r="AX165" s="13" t="s">
        <v>76</v>
      </c>
      <c r="AY165" s="226" t="s">
        <v>111</v>
      </c>
    </row>
    <row r="166" s="13" customFormat="1">
      <c r="A166" s="13"/>
      <c r="B166" s="216"/>
      <c r="C166" s="217"/>
      <c r="D166" s="218" t="s">
        <v>139</v>
      </c>
      <c r="E166" s="219" t="s">
        <v>19</v>
      </c>
      <c r="F166" s="220" t="s">
        <v>142</v>
      </c>
      <c r="G166" s="217"/>
      <c r="H166" s="219" t="s">
        <v>19</v>
      </c>
      <c r="I166" s="221"/>
      <c r="J166" s="217"/>
      <c r="K166" s="217"/>
      <c r="L166" s="222"/>
      <c r="M166" s="223"/>
      <c r="N166" s="224"/>
      <c r="O166" s="224"/>
      <c r="P166" s="224"/>
      <c r="Q166" s="224"/>
      <c r="R166" s="224"/>
      <c r="S166" s="224"/>
      <c r="T166" s="225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26" t="s">
        <v>139</v>
      </c>
      <c r="AU166" s="226" t="s">
        <v>83</v>
      </c>
      <c r="AV166" s="13" t="s">
        <v>81</v>
      </c>
      <c r="AW166" s="13" t="s">
        <v>37</v>
      </c>
      <c r="AX166" s="13" t="s">
        <v>76</v>
      </c>
      <c r="AY166" s="226" t="s">
        <v>111</v>
      </c>
    </row>
    <row r="167" s="13" customFormat="1">
      <c r="A167" s="13"/>
      <c r="B167" s="216"/>
      <c r="C167" s="217"/>
      <c r="D167" s="218" t="s">
        <v>139</v>
      </c>
      <c r="E167" s="219" t="s">
        <v>19</v>
      </c>
      <c r="F167" s="220" t="s">
        <v>143</v>
      </c>
      <c r="G167" s="217"/>
      <c r="H167" s="219" t="s">
        <v>19</v>
      </c>
      <c r="I167" s="221"/>
      <c r="J167" s="217"/>
      <c r="K167" s="217"/>
      <c r="L167" s="222"/>
      <c r="M167" s="223"/>
      <c r="N167" s="224"/>
      <c r="O167" s="224"/>
      <c r="P167" s="224"/>
      <c r="Q167" s="224"/>
      <c r="R167" s="224"/>
      <c r="S167" s="224"/>
      <c r="T167" s="225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26" t="s">
        <v>139</v>
      </c>
      <c r="AU167" s="226" t="s">
        <v>83</v>
      </c>
      <c r="AV167" s="13" t="s">
        <v>81</v>
      </c>
      <c r="AW167" s="13" t="s">
        <v>37</v>
      </c>
      <c r="AX167" s="13" t="s">
        <v>76</v>
      </c>
      <c r="AY167" s="226" t="s">
        <v>111</v>
      </c>
    </row>
    <row r="168" s="13" customFormat="1">
      <c r="A168" s="13"/>
      <c r="B168" s="216"/>
      <c r="C168" s="217"/>
      <c r="D168" s="218" t="s">
        <v>139</v>
      </c>
      <c r="E168" s="219" t="s">
        <v>19</v>
      </c>
      <c r="F168" s="220" t="s">
        <v>174</v>
      </c>
      <c r="G168" s="217"/>
      <c r="H168" s="219" t="s">
        <v>19</v>
      </c>
      <c r="I168" s="221"/>
      <c r="J168" s="217"/>
      <c r="K168" s="217"/>
      <c r="L168" s="222"/>
      <c r="M168" s="223"/>
      <c r="N168" s="224"/>
      <c r="O168" s="224"/>
      <c r="P168" s="224"/>
      <c r="Q168" s="224"/>
      <c r="R168" s="224"/>
      <c r="S168" s="224"/>
      <c r="T168" s="225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26" t="s">
        <v>139</v>
      </c>
      <c r="AU168" s="226" t="s">
        <v>83</v>
      </c>
      <c r="AV168" s="13" t="s">
        <v>81</v>
      </c>
      <c r="AW168" s="13" t="s">
        <v>37</v>
      </c>
      <c r="AX168" s="13" t="s">
        <v>76</v>
      </c>
      <c r="AY168" s="226" t="s">
        <v>111</v>
      </c>
    </row>
    <row r="169" s="14" customFormat="1">
      <c r="A169" s="14"/>
      <c r="B169" s="227"/>
      <c r="C169" s="228"/>
      <c r="D169" s="218" t="s">
        <v>139</v>
      </c>
      <c r="E169" s="229" t="s">
        <v>19</v>
      </c>
      <c r="F169" s="230" t="s">
        <v>207</v>
      </c>
      <c r="G169" s="228"/>
      <c r="H169" s="231">
        <v>6</v>
      </c>
      <c r="I169" s="232"/>
      <c r="J169" s="228"/>
      <c r="K169" s="228"/>
      <c r="L169" s="233"/>
      <c r="M169" s="234"/>
      <c r="N169" s="235"/>
      <c r="O169" s="235"/>
      <c r="P169" s="235"/>
      <c r="Q169" s="235"/>
      <c r="R169" s="235"/>
      <c r="S169" s="235"/>
      <c r="T169" s="236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37" t="s">
        <v>139</v>
      </c>
      <c r="AU169" s="237" t="s">
        <v>83</v>
      </c>
      <c r="AV169" s="14" t="s">
        <v>83</v>
      </c>
      <c r="AW169" s="14" t="s">
        <v>37</v>
      </c>
      <c r="AX169" s="14" t="s">
        <v>76</v>
      </c>
      <c r="AY169" s="237" t="s">
        <v>111</v>
      </c>
    </row>
    <row r="170" s="15" customFormat="1">
      <c r="A170" s="15"/>
      <c r="B170" s="238"/>
      <c r="C170" s="239"/>
      <c r="D170" s="218" t="s">
        <v>139</v>
      </c>
      <c r="E170" s="240" t="s">
        <v>19</v>
      </c>
      <c r="F170" s="241" t="s">
        <v>145</v>
      </c>
      <c r="G170" s="239"/>
      <c r="H170" s="242">
        <v>6</v>
      </c>
      <c r="I170" s="243"/>
      <c r="J170" s="239"/>
      <c r="K170" s="239"/>
      <c r="L170" s="244"/>
      <c r="M170" s="245"/>
      <c r="N170" s="246"/>
      <c r="O170" s="246"/>
      <c r="P170" s="246"/>
      <c r="Q170" s="246"/>
      <c r="R170" s="246"/>
      <c r="S170" s="246"/>
      <c r="T170" s="247"/>
      <c r="U170" s="15"/>
      <c r="V170" s="15"/>
      <c r="W170" s="15"/>
      <c r="X170" s="15"/>
      <c r="Y170" s="15"/>
      <c r="Z170" s="15"/>
      <c r="AA170" s="15"/>
      <c r="AB170" s="15"/>
      <c r="AC170" s="15"/>
      <c r="AD170" s="15"/>
      <c r="AE170" s="15"/>
      <c r="AT170" s="248" t="s">
        <v>139</v>
      </c>
      <c r="AU170" s="248" t="s">
        <v>83</v>
      </c>
      <c r="AV170" s="15" t="s">
        <v>118</v>
      </c>
      <c r="AW170" s="15" t="s">
        <v>37</v>
      </c>
      <c r="AX170" s="15" t="s">
        <v>81</v>
      </c>
      <c r="AY170" s="248" t="s">
        <v>111</v>
      </c>
    </row>
    <row r="171" s="2" customFormat="1" ht="24.15" customHeight="1">
      <c r="A171" s="39"/>
      <c r="B171" s="40"/>
      <c r="C171" s="198" t="s">
        <v>208</v>
      </c>
      <c r="D171" s="198" t="s">
        <v>113</v>
      </c>
      <c r="E171" s="199" t="s">
        <v>209</v>
      </c>
      <c r="F171" s="200" t="s">
        <v>210</v>
      </c>
      <c r="G171" s="201" t="s">
        <v>170</v>
      </c>
      <c r="H171" s="202">
        <v>39</v>
      </c>
      <c r="I171" s="203"/>
      <c r="J171" s="204">
        <f>ROUND(I171*H171,2)</f>
        <v>0</v>
      </c>
      <c r="K171" s="200" t="s">
        <v>117</v>
      </c>
      <c r="L171" s="45"/>
      <c r="M171" s="205" t="s">
        <v>19</v>
      </c>
      <c r="N171" s="206" t="s">
        <v>47</v>
      </c>
      <c r="O171" s="85"/>
      <c r="P171" s="207">
        <f>O171*H171</f>
        <v>0</v>
      </c>
      <c r="Q171" s="207">
        <v>0.00313</v>
      </c>
      <c r="R171" s="207">
        <f>Q171*H171</f>
        <v>0.12207</v>
      </c>
      <c r="S171" s="207">
        <v>0</v>
      </c>
      <c r="T171" s="208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09" t="s">
        <v>171</v>
      </c>
      <c r="AT171" s="209" t="s">
        <v>113</v>
      </c>
      <c r="AU171" s="209" t="s">
        <v>83</v>
      </c>
      <c r="AY171" s="18" t="s">
        <v>111</v>
      </c>
      <c r="BE171" s="210">
        <f>IF(N171="základní",J171,0)</f>
        <v>0</v>
      </c>
      <c r="BF171" s="210">
        <f>IF(N171="snížená",J171,0)</f>
        <v>0</v>
      </c>
      <c r="BG171" s="210">
        <f>IF(N171="zákl. přenesená",J171,0)</f>
        <v>0</v>
      </c>
      <c r="BH171" s="210">
        <f>IF(N171="sníž. přenesená",J171,0)</f>
        <v>0</v>
      </c>
      <c r="BI171" s="210">
        <f>IF(N171="nulová",J171,0)</f>
        <v>0</v>
      </c>
      <c r="BJ171" s="18" t="s">
        <v>81</v>
      </c>
      <c r="BK171" s="210">
        <f>ROUND(I171*H171,2)</f>
        <v>0</v>
      </c>
      <c r="BL171" s="18" t="s">
        <v>171</v>
      </c>
      <c r="BM171" s="209" t="s">
        <v>211</v>
      </c>
    </row>
    <row r="172" s="2" customFormat="1">
      <c r="A172" s="39"/>
      <c r="B172" s="40"/>
      <c r="C172" s="41"/>
      <c r="D172" s="211" t="s">
        <v>120</v>
      </c>
      <c r="E172" s="41"/>
      <c r="F172" s="212" t="s">
        <v>212</v>
      </c>
      <c r="G172" s="41"/>
      <c r="H172" s="41"/>
      <c r="I172" s="213"/>
      <c r="J172" s="41"/>
      <c r="K172" s="41"/>
      <c r="L172" s="45"/>
      <c r="M172" s="214"/>
      <c r="N172" s="215"/>
      <c r="O172" s="85"/>
      <c r="P172" s="85"/>
      <c r="Q172" s="85"/>
      <c r="R172" s="85"/>
      <c r="S172" s="85"/>
      <c r="T172" s="86"/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T172" s="18" t="s">
        <v>120</v>
      </c>
      <c r="AU172" s="18" t="s">
        <v>83</v>
      </c>
    </row>
    <row r="173" s="13" customFormat="1">
      <c r="A173" s="13"/>
      <c r="B173" s="216"/>
      <c r="C173" s="217"/>
      <c r="D173" s="218" t="s">
        <v>139</v>
      </c>
      <c r="E173" s="219" t="s">
        <v>19</v>
      </c>
      <c r="F173" s="220" t="s">
        <v>140</v>
      </c>
      <c r="G173" s="217"/>
      <c r="H173" s="219" t="s">
        <v>19</v>
      </c>
      <c r="I173" s="221"/>
      <c r="J173" s="217"/>
      <c r="K173" s="217"/>
      <c r="L173" s="222"/>
      <c r="M173" s="223"/>
      <c r="N173" s="224"/>
      <c r="O173" s="224"/>
      <c r="P173" s="224"/>
      <c r="Q173" s="224"/>
      <c r="R173" s="224"/>
      <c r="S173" s="224"/>
      <c r="T173" s="225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26" t="s">
        <v>139</v>
      </c>
      <c r="AU173" s="226" t="s">
        <v>83</v>
      </c>
      <c r="AV173" s="13" t="s">
        <v>81</v>
      </c>
      <c r="AW173" s="13" t="s">
        <v>37</v>
      </c>
      <c r="AX173" s="13" t="s">
        <v>76</v>
      </c>
      <c r="AY173" s="226" t="s">
        <v>111</v>
      </c>
    </row>
    <row r="174" s="13" customFormat="1">
      <c r="A174" s="13"/>
      <c r="B174" s="216"/>
      <c r="C174" s="217"/>
      <c r="D174" s="218" t="s">
        <v>139</v>
      </c>
      <c r="E174" s="219" t="s">
        <v>19</v>
      </c>
      <c r="F174" s="220" t="s">
        <v>141</v>
      </c>
      <c r="G174" s="217"/>
      <c r="H174" s="219" t="s">
        <v>19</v>
      </c>
      <c r="I174" s="221"/>
      <c r="J174" s="217"/>
      <c r="K174" s="217"/>
      <c r="L174" s="222"/>
      <c r="M174" s="223"/>
      <c r="N174" s="224"/>
      <c r="O174" s="224"/>
      <c r="P174" s="224"/>
      <c r="Q174" s="224"/>
      <c r="R174" s="224"/>
      <c r="S174" s="224"/>
      <c r="T174" s="225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26" t="s">
        <v>139</v>
      </c>
      <c r="AU174" s="226" t="s">
        <v>83</v>
      </c>
      <c r="AV174" s="13" t="s">
        <v>81</v>
      </c>
      <c r="AW174" s="13" t="s">
        <v>37</v>
      </c>
      <c r="AX174" s="13" t="s">
        <v>76</v>
      </c>
      <c r="AY174" s="226" t="s">
        <v>111</v>
      </c>
    </row>
    <row r="175" s="13" customFormat="1">
      <c r="A175" s="13"/>
      <c r="B175" s="216"/>
      <c r="C175" s="217"/>
      <c r="D175" s="218" t="s">
        <v>139</v>
      </c>
      <c r="E175" s="219" t="s">
        <v>19</v>
      </c>
      <c r="F175" s="220" t="s">
        <v>142</v>
      </c>
      <c r="G175" s="217"/>
      <c r="H175" s="219" t="s">
        <v>19</v>
      </c>
      <c r="I175" s="221"/>
      <c r="J175" s="217"/>
      <c r="K175" s="217"/>
      <c r="L175" s="222"/>
      <c r="M175" s="223"/>
      <c r="N175" s="224"/>
      <c r="O175" s="224"/>
      <c r="P175" s="224"/>
      <c r="Q175" s="224"/>
      <c r="R175" s="224"/>
      <c r="S175" s="224"/>
      <c r="T175" s="225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26" t="s">
        <v>139</v>
      </c>
      <c r="AU175" s="226" t="s">
        <v>83</v>
      </c>
      <c r="AV175" s="13" t="s">
        <v>81</v>
      </c>
      <c r="AW175" s="13" t="s">
        <v>37</v>
      </c>
      <c r="AX175" s="13" t="s">
        <v>76</v>
      </c>
      <c r="AY175" s="226" t="s">
        <v>111</v>
      </c>
    </row>
    <row r="176" s="13" customFormat="1">
      <c r="A176" s="13"/>
      <c r="B176" s="216"/>
      <c r="C176" s="217"/>
      <c r="D176" s="218" t="s">
        <v>139</v>
      </c>
      <c r="E176" s="219" t="s">
        <v>19</v>
      </c>
      <c r="F176" s="220" t="s">
        <v>143</v>
      </c>
      <c r="G176" s="217"/>
      <c r="H176" s="219" t="s">
        <v>19</v>
      </c>
      <c r="I176" s="221"/>
      <c r="J176" s="217"/>
      <c r="K176" s="217"/>
      <c r="L176" s="222"/>
      <c r="M176" s="223"/>
      <c r="N176" s="224"/>
      <c r="O176" s="224"/>
      <c r="P176" s="224"/>
      <c r="Q176" s="224"/>
      <c r="R176" s="224"/>
      <c r="S176" s="224"/>
      <c r="T176" s="225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26" t="s">
        <v>139</v>
      </c>
      <c r="AU176" s="226" t="s">
        <v>83</v>
      </c>
      <c r="AV176" s="13" t="s">
        <v>81</v>
      </c>
      <c r="AW176" s="13" t="s">
        <v>37</v>
      </c>
      <c r="AX176" s="13" t="s">
        <v>76</v>
      </c>
      <c r="AY176" s="226" t="s">
        <v>111</v>
      </c>
    </row>
    <row r="177" s="13" customFormat="1">
      <c r="A177" s="13"/>
      <c r="B177" s="216"/>
      <c r="C177" s="217"/>
      <c r="D177" s="218" t="s">
        <v>139</v>
      </c>
      <c r="E177" s="219" t="s">
        <v>19</v>
      </c>
      <c r="F177" s="220" t="s">
        <v>174</v>
      </c>
      <c r="G177" s="217"/>
      <c r="H177" s="219" t="s">
        <v>19</v>
      </c>
      <c r="I177" s="221"/>
      <c r="J177" s="217"/>
      <c r="K177" s="217"/>
      <c r="L177" s="222"/>
      <c r="M177" s="223"/>
      <c r="N177" s="224"/>
      <c r="O177" s="224"/>
      <c r="P177" s="224"/>
      <c r="Q177" s="224"/>
      <c r="R177" s="224"/>
      <c r="S177" s="224"/>
      <c r="T177" s="225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26" t="s">
        <v>139</v>
      </c>
      <c r="AU177" s="226" t="s">
        <v>83</v>
      </c>
      <c r="AV177" s="13" t="s">
        <v>81</v>
      </c>
      <c r="AW177" s="13" t="s">
        <v>37</v>
      </c>
      <c r="AX177" s="13" t="s">
        <v>76</v>
      </c>
      <c r="AY177" s="226" t="s">
        <v>111</v>
      </c>
    </row>
    <row r="178" s="14" customFormat="1">
      <c r="A178" s="14"/>
      <c r="B178" s="227"/>
      <c r="C178" s="228"/>
      <c r="D178" s="218" t="s">
        <v>139</v>
      </c>
      <c r="E178" s="229" t="s">
        <v>19</v>
      </c>
      <c r="F178" s="230" t="s">
        <v>213</v>
      </c>
      <c r="G178" s="228"/>
      <c r="H178" s="231">
        <v>39</v>
      </c>
      <c r="I178" s="232"/>
      <c r="J178" s="228"/>
      <c r="K178" s="228"/>
      <c r="L178" s="233"/>
      <c r="M178" s="234"/>
      <c r="N178" s="235"/>
      <c r="O178" s="235"/>
      <c r="P178" s="235"/>
      <c r="Q178" s="235"/>
      <c r="R178" s="235"/>
      <c r="S178" s="235"/>
      <c r="T178" s="236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37" t="s">
        <v>139</v>
      </c>
      <c r="AU178" s="237" t="s">
        <v>83</v>
      </c>
      <c r="AV178" s="14" t="s">
        <v>83</v>
      </c>
      <c r="AW178" s="14" t="s">
        <v>37</v>
      </c>
      <c r="AX178" s="14" t="s">
        <v>76</v>
      </c>
      <c r="AY178" s="237" t="s">
        <v>111</v>
      </c>
    </row>
    <row r="179" s="15" customFormat="1">
      <c r="A179" s="15"/>
      <c r="B179" s="238"/>
      <c r="C179" s="239"/>
      <c r="D179" s="218" t="s">
        <v>139</v>
      </c>
      <c r="E179" s="240" t="s">
        <v>19</v>
      </c>
      <c r="F179" s="241" t="s">
        <v>145</v>
      </c>
      <c r="G179" s="239"/>
      <c r="H179" s="242">
        <v>39</v>
      </c>
      <c r="I179" s="243"/>
      <c r="J179" s="239"/>
      <c r="K179" s="239"/>
      <c r="L179" s="244"/>
      <c r="M179" s="245"/>
      <c r="N179" s="246"/>
      <c r="O179" s="246"/>
      <c r="P179" s="246"/>
      <c r="Q179" s="246"/>
      <c r="R179" s="246"/>
      <c r="S179" s="246"/>
      <c r="T179" s="247"/>
      <c r="U179" s="15"/>
      <c r="V179" s="15"/>
      <c r="W179" s="15"/>
      <c r="X179" s="15"/>
      <c r="Y179" s="15"/>
      <c r="Z179" s="15"/>
      <c r="AA179" s="15"/>
      <c r="AB179" s="15"/>
      <c r="AC179" s="15"/>
      <c r="AD179" s="15"/>
      <c r="AE179" s="15"/>
      <c r="AT179" s="248" t="s">
        <v>139</v>
      </c>
      <c r="AU179" s="248" t="s">
        <v>83</v>
      </c>
      <c r="AV179" s="15" t="s">
        <v>118</v>
      </c>
      <c r="AW179" s="15" t="s">
        <v>37</v>
      </c>
      <c r="AX179" s="15" t="s">
        <v>81</v>
      </c>
      <c r="AY179" s="248" t="s">
        <v>111</v>
      </c>
    </row>
    <row r="180" s="12" customFormat="1" ht="22.8" customHeight="1">
      <c r="A180" s="12"/>
      <c r="B180" s="182"/>
      <c r="C180" s="183"/>
      <c r="D180" s="184" t="s">
        <v>75</v>
      </c>
      <c r="E180" s="196" t="s">
        <v>214</v>
      </c>
      <c r="F180" s="196" t="s">
        <v>215</v>
      </c>
      <c r="G180" s="183"/>
      <c r="H180" s="183"/>
      <c r="I180" s="186"/>
      <c r="J180" s="197">
        <f>BK180</f>
        <v>0</v>
      </c>
      <c r="K180" s="183"/>
      <c r="L180" s="188"/>
      <c r="M180" s="189"/>
      <c r="N180" s="190"/>
      <c r="O180" s="190"/>
      <c r="P180" s="191">
        <f>SUM(P181:P278)</f>
        <v>0</v>
      </c>
      <c r="Q180" s="190"/>
      <c r="R180" s="191">
        <f>SUM(R181:R278)</f>
        <v>15.08977936</v>
      </c>
      <c r="S180" s="190"/>
      <c r="T180" s="192">
        <f>SUM(T181:T278)</f>
        <v>7.178445</v>
      </c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R180" s="193" t="s">
        <v>83</v>
      </c>
      <c r="AT180" s="194" t="s">
        <v>75</v>
      </c>
      <c r="AU180" s="194" t="s">
        <v>81</v>
      </c>
      <c r="AY180" s="193" t="s">
        <v>111</v>
      </c>
      <c r="BK180" s="195">
        <f>SUM(BK181:BK278)</f>
        <v>0</v>
      </c>
    </row>
    <row r="181" s="2" customFormat="1" ht="24.15" customHeight="1">
      <c r="A181" s="39"/>
      <c r="B181" s="40"/>
      <c r="C181" s="198" t="s">
        <v>8</v>
      </c>
      <c r="D181" s="198" t="s">
        <v>113</v>
      </c>
      <c r="E181" s="199" t="s">
        <v>216</v>
      </c>
      <c r="F181" s="200" t="s">
        <v>217</v>
      </c>
      <c r="G181" s="201" t="s">
        <v>116</v>
      </c>
      <c r="H181" s="202">
        <v>497.60500000000002</v>
      </c>
      <c r="I181" s="203"/>
      <c r="J181" s="204">
        <f>ROUND(I181*H181,2)</f>
        <v>0</v>
      </c>
      <c r="K181" s="200" t="s">
        <v>117</v>
      </c>
      <c r="L181" s="45"/>
      <c r="M181" s="205" t="s">
        <v>19</v>
      </c>
      <c r="N181" s="206" t="s">
        <v>47</v>
      </c>
      <c r="O181" s="85"/>
      <c r="P181" s="207">
        <f>O181*H181</f>
        <v>0</v>
      </c>
      <c r="Q181" s="207">
        <v>0</v>
      </c>
      <c r="R181" s="207">
        <f>Q181*H181</f>
        <v>0</v>
      </c>
      <c r="S181" s="207">
        <v>0.0089999999999999993</v>
      </c>
      <c r="T181" s="208">
        <f>S181*H181</f>
        <v>4.4784449999999998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09" t="s">
        <v>171</v>
      </c>
      <c r="AT181" s="209" t="s">
        <v>113</v>
      </c>
      <c r="AU181" s="209" t="s">
        <v>83</v>
      </c>
      <c r="AY181" s="18" t="s">
        <v>111</v>
      </c>
      <c r="BE181" s="210">
        <f>IF(N181="základní",J181,0)</f>
        <v>0</v>
      </c>
      <c r="BF181" s="210">
        <f>IF(N181="snížená",J181,0)</f>
        <v>0</v>
      </c>
      <c r="BG181" s="210">
        <f>IF(N181="zákl. přenesená",J181,0)</f>
        <v>0</v>
      </c>
      <c r="BH181" s="210">
        <f>IF(N181="sníž. přenesená",J181,0)</f>
        <v>0</v>
      </c>
      <c r="BI181" s="210">
        <f>IF(N181="nulová",J181,0)</f>
        <v>0</v>
      </c>
      <c r="BJ181" s="18" t="s">
        <v>81</v>
      </c>
      <c r="BK181" s="210">
        <f>ROUND(I181*H181,2)</f>
        <v>0</v>
      </c>
      <c r="BL181" s="18" t="s">
        <v>171</v>
      </c>
      <c r="BM181" s="209" t="s">
        <v>218</v>
      </c>
    </row>
    <row r="182" s="2" customFormat="1">
      <c r="A182" s="39"/>
      <c r="B182" s="40"/>
      <c r="C182" s="41"/>
      <c r="D182" s="211" t="s">
        <v>120</v>
      </c>
      <c r="E182" s="41"/>
      <c r="F182" s="212" t="s">
        <v>219</v>
      </c>
      <c r="G182" s="41"/>
      <c r="H182" s="41"/>
      <c r="I182" s="213"/>
      <c r="J182" s="41"/>
      <c r="K182" s="41"/>
      <c r="L182" s="45"/>
      <c r="M182" s="214"/>
      <c r="N182" s="215"/>
      <c r="O182" s="85"/>
      <c r="P182" s="85"/>
      <c r="Q182" s="85"/>
      <c r="R182" s="85"/>
      <c r="S182" s="85"/>
      <c r="T182" s="86"/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T182" s="18" t="s">
        <v>120</v>
      </c>
      <c r="AU182" s="18" t="s">
        <v>83</v>
      </c>
    </row>
    <row r="183" s="13" customFormat="1">
      <c r="A183" s="13"/>
      <c r="B183" s="216"/>
      <c r="C183" s="217"/>
      <c r="D183" s="218" t="s">
        <v>139</v>
      </c>
      <c r="E183" s="219" t="s">
        <v>19</v>
      </c>
      <c r="F183" s="220" t="s">
        <v>140</v>
      </c>
      <c r="G183" s="217"/>
      <c r="H183" s="219" t="s">
        <v>19</v>
      </c>
      <c r="I183" s="221"/>
      <c r="J183" s="217"/>
      <c r="K183" s="217"/>
      <c r="L183" s="222"/>
      <c r="M183" s="223"/>
      <c r="N183" s="224"/>
      <c r="O183" s="224"/>
      <c r="P183" s="224"/>
      <c r="Q183" s="224"/>
      <c r="R183" s="224"/>
      <c r="S183" s="224"/>
      <c r="T183" s="225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26" t="s">
        <v>139</v>
      </c>
      <c r="AU183" s="226" t="s">
        <v>83</v>
      </c>
      <c r="AV183" s="13" t="s">
        <v>81</v>
      </c>
      <c r="AW183" s="13" t="s">
        <v>37</v>
      </c>
      <c r="AX183" s="13" t="s">
        <v>76</v>
      </c>
      <c r="AY183" s="226" t="s">
        <v>111</v>
      </c>
    </row>
    <row r="184" s="13" customFormat="1">
      <c r="A184" s="13"/>
      <c r="B184" s="216"/>
      <c r="C184" s="217"/>
      <c r="D184" s="218" t="s">
        <v>139</v>
      </c>
      <c r="E184" s="219" t="s">
        <v>19</v>
      </c>
      <c r="F184" s="220" t="s">
        <v>141</v>
      </c>
      <c r="G184" s="217"/>
      <c r="H184" s="219" t="s">
        <v>19</v>
      </c>
      <c r="I184" s="221"/>
      <c r="J184" s="217"/>
      <c r="K184" s="217"/>
      <c r="L184" s="222"/>
      <c r="M184" s="223"/>
      <c r="N184" s="224"/>
      <c r="O184" s="224"/>
      <c r="P184" s="224"/>
      <c r="Q184" s="224"/>
      <c r="R184" s="224"/>
      <c r="S184" s="224"/>
      <c r="T184" s="225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26" t="s">
        <v>139</v>
      </c>
      <c r="AU184" s="226" t="s">
        <v>83</v>
      </c>
      <c r="AV184" s="13" t="s">
        <v>81</v>
      </c>
      <c r="AW184" s="13" t="s">
        <v>37</v>
      </c>
      <c r="AX184" s="13" t="s">
        <v>76</v>
      </c>
      <c r="AY184" s="226" t="s">
        <v>111</v>
      </c>
    </row>
    <row r="185" s="13" customFormat="1">
      <c r="A185" s="13"/>
      <c r="B185" s="216"/>
      <c r="C185" s="217"/>
      <c r="D185" s="218" t="s">
        <v>139</v>
      </c>
      <c r="E185" s="219" t="s">
        <v>19</v>
      </c>
      <c r="F185" s="220" t="s">
        <v>142</v>
      </c>
      <c r="G185" s="217"/>
      <c r="H185" s="219" t="s">
        <v>19</v>
      </c>
      <c r="I185" s="221"/>
      <c r="J185" s="217"/>
      <c r="K185" s="217"/>
      <c r="L185" s="222"/>
      <c r="M185" s="223"/>
      <c r="N185" s="224"/>
      <c r="O185" s="224"/>
      <c r="P185" s="224"/>
      <c r="Q185" s="224"/>
      <c r="R185" s="224"/>
      <c r="S185" s="224"/>
      <c r="T185" s="225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26" t="s">
        <v>139</v>
      </c>
      <c r="AU185" s="226" t="s">
        <v>83</v>
      </c>
      <c r="AV185" s="13" t="s">
        <v>81</v>
      </c>
      <c r="AW185" s="13" t="s">
        <v>37</v>
      </c>
      <c r="AX185" s="13" t="s">
        <v>76</v>
      </c>
      <c r="AY185" s="226" t="s">
        <v>111</v>
      </c>
    </row>
    <row r="186" s="13" customFormat="1">
      <c r="A186" s="13"/>
      <c r="B186" s="216"/>
      <c r="C186" s="217"/>
      <c r="D186" s="218" t="s">
        <v>139</v>
      </c>
      <c r="E186" s="219" t="s">
        <v>19</v>
      </c>
      <c r="F186" s="220" t="s">
        <v>143</v>
      </c>
      <c r="G186" s="217"/>
      <c r="H186" s="219" t="s">
        <v>19</v>
      </c>
      <c r="I186" s="221"/>
      <c r="J186" s="217"/>
      <c r="K186" s="217"/>
      <c r="L186" s="222"/>
      <c r="M186" s="223"/>
      <c r="N186" s="224"/>
      <c r="O186" s="224"/>
      <c r="P186" s="224"/>
      <c r="Q186" s="224"/>
      <c r="R186" s="224"/>
      <c r="S186" s="224"/>
      <c r="T186" s="225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26" t="s">
        <v>139</v>
      </c>
      <c r="AU186" s="226" t="s">
        <v>83</v>
      </c>
      <c r="AV186" s="13" t="s">
        <v>81</v>
      </c>
      <c r="AW186" s="13" t="s">
        <v>37</v>
      </c>
      <c r="AX186" s="13" t="s">
        <v>76</v>
      </c>
      <c r="AY186" s="226" t="s">
        <v>111</v>
      </c>
    </row>
    <row r="187" s="13" customFormat="1">
      <c r="A187" s="13"/>
      <c r="B187" s="216"/>
      <c r="C187" s="217"/>
      <c r="D187" s="218" t="s">
        <v>139</v>
      </c>
      <c r="E187" s="219" t="s">
        <v>19</v>
      </c>
      <c r="F187" s="220" t="s">
        <v>220</v>
      </c>
      <c r="G187" s="217"/>
      <c r="H187" s="219" t="s">
        <v>19</v>
      </c>
      <c r="I187" s="221"/>
      <c r="J187" s="217"/>
      <c r="K187" s="217"/>
      <c r="L187" s="222"/>
      <c r="M187" s="223"/>
      <c r="N187" s="224"/>
      <c r="O187" s="224"/>
      <c r="P187" s="224"/>
      <c r="Q187" s="224"/>
      <c r="R187" s="224"/>
      <c r="S187" s="224"/>
      <c r="T187" s="225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26" t="s">
        <v>139</v>
      </c>
      <c r="AU187" s="226" t="s">
        <v>83</v>
      </c>
      <c r="AV187" s="13" t="s">
        <v>81</v>
      </c>
      <c r="AW187" s="13" t="s">
        <v>37</v>
      </c>
      <c r="AX187" s="13" t="s">
        <v>76</v>
      </c>
      <c r="AY187" s="226" t="s">
        <v>111</v>
      </c>
    </row>
    <row r="188" s="14" customFormat="1">
      <c r="A188" s="14"/>
      <c r="B188" s="227"/>
      <c r="C188" s="228"/>
      <c r="D188" s="218" t="s">
        <v>139</v>
      </c>
      <c r="E188" s="229" t="s">
        <v>19</v>
      </c>
      <c r="F188" s="230" t="s">
        <v>221</v>
      </c>
      <c r="G188" s="228"/>
      <c r="H188" s="231">
        <v>98.233000000000004</v>
      </c>
      <c r="I188" s="232"/>
      <c r="J188" s="228"/>
      <c r="K188" s="228"/>
      <c r="L188" s="233"/>
      <c r="M188" s="234"/>
      <c r="N188" s="235"/>
      <c r="O188" s="235"/>
      <c r="P188" s="235"/>
      <c r="Q188" s="235"/>
      <c r="R188" s="235"/>
      <c r="S188" s="235"/>
      <c r="T188" s="236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37" t="s">
        <v>139</v>
      </c>
      <c r="AU188" s="237" t="s">
        <v>83</v>
      </c>
      <c r="AV188" s="14" t="s">
        <v>83</v>
      </c>
      <c r="AW188" s="14" t="s">
        <v>37</v>
      </c>
      <c r="AX188" s="14" t="s">
        <v>76</v>
      </c>
      <c r="AY188" s="237" t="s">
        <v>111</v>
      </c>
    </row>
    <row r="189" s="14" customFormat="1">
      <c r="A189" s="14"/>
      <c r="B189" s="227"/>
      <c r="C189" s="228"/>
      <c r="D189" s="218" t="s">
        <v>139</v>
      </c>
      <c r="E189" s="229" t="s">
        <v>19</v>
      </c>
      <c r="F189" s="230" t="s">
        <v>222</v>
      </c>
      <c r="G189" s="228"/>
      <c r="H189" s="231">
        <v>114.356</v>
      </c>
      <c r="I189" s="232"/>
      <c r="J189" s="228"/>
      <c r="K189" s="228"/>
      <c r="L189" s="233"/>
      <c r="M189" s="234"/>
      <c r="N189" s="235"/>
      <c r="O189" s="235"/>
      <c r="P189" s="235"/>
      <c r="Q189" s="235"/>
      <c r="R189" s="235"/>
      <c r="S189" s="235"/>
      <c r="T189" s="236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37" t="s">
        <v>139</v>
      </c>
      <c r="AU189" s="237" t="s">
        <v>83</v>
      </c>
      <c r="AV189" s="14" t="s">
        <v>83</v>
      </c>
      <c r="AW189" s="14" t="s">
        <v>37</v>
      </c>
      <c r="AX189" s="14" t="s">
        <v>76</v>
      </c>
      <c r="AY189" s="237" t="s">
        <v>111</v>
      </c>
    </row>
    <row r="190" s="16" customFormat="1">
      <c r="A190" s="16"/>
      <c r="B190" s="249"/>
      <c r="C190" s="250"/>
      <c r="D190" s="218" t="s">
        <v>139</v>
      </c>
      <c r="E190" s="251" t="s">
        <v>19</v>
      </c>
      <c r="F190" s="252" t="s">
        <v>223</v>
      </c>
      <c r="G190" s="250"/>
      <c r="H190" s="253">
        <v>212.589</v>
      </c>
      <c r="I190" s="254"/>
      <c r="J190" s="250"/>
      <c r="K190" s="250"/>
      <c r="L190" s="255"/>
      <c r="M190" s="256"/>
      <c r="N190" s="257"/>
      <c r="O190" s="257"/>
      <c r="P190" s="257"/>
      <c r="Q190" s="257"/>
      <c r="R190" s="257"/>
      <c r="S190" s="257"/>
      <c r="T190" s="258"/>
      <c r="U190" s="16"/>
      <c r="V190" s="16"/>
      <c r="W190" s="16"/>
      <c r="X190" s="16"/>
      <c r="Y190" s="16"/>
      <c r="Z190" s="16"/>
      <c r="AA190" s="16"/>
      <c r="AB190" s="16"/>
      <c r="AC190" s="16"/>
      <c r="AD190" s="16"/>
      <c r="AE190" s="16"/>
      <c r="AT190" s="259" t="s">
        <v>139</v>
      </c>
      <c r="AU190" s="259" t="s">
        <v>83</v>
      </c>
      <c r="AV190" s="16" t="s">
        <v>127</v>
      </c>
      <c r="AW190" s="16" t="s">
        <v>37</v>
      </c>
      <c r="AX190" s="16" t="s">
        <v>76</v>
      </c>
      <c r="AY190" s="259" t="s">
        <v>111</v>
      </c>
    </row>
    <row r="191" s="13" customFormat="1">
      <c r="A191" s="13"/>
      <c r="B191" s="216"/>
      <c r="C191" s="217"/>
      <c r="D191" s="218" t="s">
        <v>139</v>
      </c>
      <c r="E191" s="219" t="s">
        <v>19</v>
      </c>
      <c r="F191" s="220" t="s">
        <v>224</v>
      </c>
      <c r="G191" s="217"/>
      <c r="H191" s="219" t="s">
        <v>19</v>
      </c>
      <c r="I191" s="221"/>
      <c r="J191" s="217"/>
      <c r="K191" s="217"/>
      <c r="L191" s="222"/>
      <c r="M191" s="223"/>
      <c r="N191" s="224"/>
      <c r="O191" s="224"/>
      <c r="P191" s="224"/>
      <c r="Q191" s="224"/>
      <c r="R191" s="224"/>
      <c r="S191" s="224"/>
      <c r="T191" s="225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26" t="s">
        <v>139</v>
      </c>
      <c r="AU191" s="226" t="s">
        <v>83</v>
      </c>
      <c r="AV191" s="13" t="s">
        <v>81</v>
      </c>
      <c r="AW191" s="13" t="s">
        <v>37</v>
      </c>
      <c r="AX191" s="13" t="s">
        <v>76</v>
      </c>
      <c r="AY191" s="226" t="s">
        <v>111</v>
      </c>
    </row>
    <row r="192" s="14" customFormat="1">
      <c r="A192" s="14"/>
      <c r="B192" s="227"/>
      <c r="C192" s="228"/>
      <c r="D192" s="218" t="s">
        <v>139</v>
      </c>
      <c r="E192" s="229" t="s">
        <v>19</v>
      </c>
      <c r="F192" s="230" t="s">
        <v>225</v>
      </c>
      <c r="G192" s="228"/>
      <c r="H192" s="231">
        <v>478.51600000000002</v>
      </c>
      <c r="I192" s="232"/>
      <c r="J192" s="228"/>
      <c r="K192" s="228"/>
      <c r="L192" s="233"/>
      <c r="M192" s="234"/>
      <c r="N192" s="235"/>
      <c r="O192" s="235"/>
      <c r="P192" s="235"/>
      <c r="Q192" s="235"/>
      <c r="R192" s="235"/>
      <c r="S192" s="235"/>
      <c r="T192" s="236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37" t="s">
        <v>139</v>
      </c>
      <c r="AU192" s="237" t="s">
        <v>83</v>
      </c>
      <c r="AV192" s="14" t="s">
        <v>83</v>
      </c>
      <c r="AW192" s="14" t="s">
        <v>37</v>
      </c>
      <c r="AX192" s="14" t="s">
        <v>76</v>
      </c>
      <c r="AY192" s="237" t="s">
        <v>111</v>
      </c>
    </row>
    <row r="193" s="13" customFormat="1">
      <c r="A193" s="13"/>
      <c r="B193" s="216"/>
      <c r="C193" s="217"/>
      <c r="D193" s="218" t="s">
        <v>139</v>
      </c>
      <c r="E193" s="219" t="s">
        <v>19</v>
      </c>
      <c r="F193" s="220" t="s">
        <v>226</v>
      </c>
      <c r="G193" s="217"/>
      <c r="H193" s="219" t="s">
        <v>19</v>
      </c>
      <c r="I193" s="221"/>
      <c r="J193" s="217"/>
      <c r="K193" s="217"/>
      <c r="L193" s="222"/>
      <c r="M193" s="223"/>
      <c r="N193" s="224"/>
      <c r="O193" s="224"/>
      <c r="P193" s="224"/>
      <c r="Q193" s="224"/>
      <c r="R193" s="224"/>
      <c r="S193" s="224"/>
      <c r="T193" s="225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26" t="s">
        <v>139</v>
      </c>
      <c r="AU193" s="226" t="s">
        <v>83</v>
      </c>
      <c r="AV193" s="13" t="s">
        <v>81</v>
      </c>
      <c r="AW193" s="13" t="s">
        <v>37</v>
      </c>
      <c r="AX193" s="13" t="s">
        <v>76</v>
      </c>
      <c r="AY193" s="226" t="s">
        <v>111</v>
      </c>
    </row>
    <row r="194" s="14" customFormat="1">
      <c r="A194" s="14"/>
      <c r="B194" s="227"/>
      <c r="C194" s="228"/>
      <c r="D194" s="218" t="s">
        <v>139</v>
      </c>
      <c r="E194" s="229" t="s">
        <v>19</v>
      </c>
      <c r="F194" s="230" t="s">
        <v>227</v>
      </c>
      <c r="G194" s="228"/>
      <c r="H194" s="231">
        <v>-193.5</v>
      </c>
      <c r="I194" s="232"/>
      <c r="J194" s="228"/>
      <c r="K194" s="228"/>
      <c r="L194" s="233"/>
      <c r="M194" s="234"/>
      <c r="N194" s="235"/>
      <c r="O194" s="235"/>
      <c r="P194" s="235"/>
      <c r="Q194" s="235"/>
      <c r="R194" s="235"/>
      <c r="S194" s="235"/>
      <c r="T194" s="236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37" t="s">
        <v>139</v>
      </c>
      <c r="AU194" s="237" t="s">
        <v>83</v>
      </c>
      <c r="AV194" s="14" t="s">
        <v>83</v>
      </c>
      <c r="AW194" s="14" t="s">
        <v>37</v>
      </c>
      <c r="AX194" s="14" t="s">
        <v>76</v>
      </c>
      <c r="AY194" s="237" t="s">
        <v>111</v>
      </c>
    </row>
    <row r="195" s="16" customFormat="1">
      <c r="A195" s="16"/>
      <c r="B195" s="249"/>
      <c r="C195" s="250"/>
      <c r="D195" s="218" t="s">
        <v>139</v>
      </c>
      <c r="E195" s="251" t="s">
        <v>19</v>
      </c>
      <c r="F195" s="252" t="s">
        <v>223</v>
      </c>
      <c r="G195" s="250"/>
      <c r="H195" s="253">
        <v>285.01600000000002</v>
      </c>
      <c r="I195" s="254"/>
      <c r="J195" s="250"/>
      <c r="K195" s="250"/>
      <c r="L195" s="255"/>
      <c r="M195" s="256"/>
      <c r="N195" s="257"/>
      <c r="O195" s="257"/>
      <c r="P195" s="257"/>
      <c r="Q195" s="257"/>
      <c r="R195" s="257"/>
      <c r="S195" s="257"/>
      <c r="T195" s="258"/>
      <c r="U195" s="16"/>
      <c r="V195" s="16"/>
      <c r="W195" s="16"/>
      <c r="X195" s="16"/>
      <c r="Y195" s="16"/>
      <c r="Z195" s="16"/>
      <c r="AA195" s="16"/>
      <c r="AB195" s="16"/>
      <c r="AC195" s="16"/>
      <c r="AD195" s="16"/>
      <c r="AE195" s="16"/>
      <c r="AT195" s="259" t="s">
        <v>139</v>
      </c>
      <c r="AU195" s="259" t="s">
        <v>83</v>
      </c>
      <c r="AV195" s="16" t="s">
        <v>127</v>
      </c>
      <c r="AW195" s="16" t="s">
        <v>37</v>
      </c>
      <c r="AX195" s="16" t="s">
        <v>76</v>
      </c>
      <c r="AY195" s="259" t="s">
        <v>111</v>
      </c>
    </row>
    <row r="196" s="15" customFormat="1">
      <c r="A196" s="15"/>
      <c r="B196" s="238"/>
      <c r="C196" s="239"/>
      <c r="D196" s="218" t="s">
        <v>139</v>
      </c>
      <c r="E196" s="240" t="s">
        <v>19</v>
      </c>
      <c r="F196" s="241" t="s">
        <v>145</v>
      </c>
      <c r="G196" s="239"/>
      <c r="H196" s="242">
        <v>497.60500000000002</v>
      </c>
      <c r="I196" s="243"/>
      <c r="J196" s="239"/>
      <c r="K196" s="239"/>
      <c r="L196" s="244"/>
      <c r="M196" s="245"/>
      <c r="N196" s="246"/>
      <c r="O196" s="246"/>
      <c r="P196" s="246"/>
      <c r="Q196" s="246"/>
      <c r="R196" s="246"/>
      <c r="S196" s="246"/>
      <c r="T196" s="247"/>
      <c r="U196" s="15"/>
      <c r="V196" s="15"/>
      <c r="W196" s="15"/>
      <c r="X196" s="15"/>
      <c r="Y196" s="15"/>
      <c r="Z196" s="15"/>
      <c r="AA196" s="15"/>
      <c r="AB196" s="15"/>
      <c r="AC196" s="15"/>
      <c r="AD196" s="15"/>
      <c r="AE196" s="15"/>
      <c r="AT196" s="248" t="s">
        <v>139</v>
      </c>
      <c r="AU196" s="248" t="s">
        <v>83</v>
      </c>
      <c r="AV196" s="15" t="s">
        <v>118</v>
      </c>
      <c r="AW196" s="15" t="s">
        <v>37</v>
      </c>
      <c r="AX196" s="15" t="s">
        <v>81</v>
      </c>
      <c r="AY196" s="248" t="s">
        <v>111</v>
      </c>
    </row>
    <row r="197" s="2" customFormat="1" ht="24.15" customHeight="1">
      <c r="A197" s="39"/>
      <c r="B197" s="40"/>
      <c r="C197" s="198" t="s">
        <v>171</v>
      </c>
      <c r="D197" s="198" t="s">
        <v>113</v>
      </c>
      <c r="E197" s="199" t="s">
        <v>228</v>
      </c>
      <c r="F197" s="200" t="s">
        <v>229</v>
      </c>
      <c r="G197" s="201" t="s">
        <v>116</v>
      </c>
      <c r="H197" s="202">
        <v>876.22000000000003</v>
      </c>
      <c r="I197" s="203"/>
      <c r="J197" s="204">
        <f>ROUND(I197*H197,2)</f>
        <v>0</v>
      </c>
      <c r="K197" s="200" t="s">
        <v>117</v>
      </c>
      <c r="L197" s="45"/>
      <c r="M197" s="205" t="s">
        <v>19</v>
      </c>
      <c r="N197" s="206" t="s">
        <v>47</v>
      </c>
      <c r="O197" s="85"/>
      <c r="P197" s="207">
        <f>O197*H197</f>
        <v>0</v>
      </c>
      <c r="Q197" s="207">
        <v>0.00027999999999999998</v>
      </c>
      <c r="R197" s="207">
        <f>Q197*H197</f>
        <v>0.24534159999999999</v>
      </c>
      <c r="S197" s="207">
        <v>0</v>
      </c>
      <c r="T197" s="208">
        <f>S197*H197</f>
        <v>0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09" t="s">
        <v>171</v>
      </c>
      <c r="AT197" s="209" t="s">
        <v>113</v>
      </c>
      <c r="AU197" s="209" t="s">
        <v>83</v>
      </c>
      <c r="AY197" s="18" t="s">
        <v>111</v>
      </c>
      <c r="BE197" s="210">
        <f>IF(N197="základní",J197,0)</f>
        <v>0</v>
      </c>
      <c r="BF197" s="210">
        <f>IF(N197="snížená",J197,0)</f>
        <v>0</v>
      </c>
      <c r="BG197" s="210">
        <f>IF(N197="zákl. přenesená",J197,0)</f>
        <v>0</v>
      </c>
      <c r="BH197" s="210">
        <f>IF(N197="sníž. přenesená",J197,0)</f>
        <v>0</v>
      </c>
      <c r="BI197" s="210">
        <f>IF(N197="nulová",J197,0)</f>
        <v>0</v>
      </c>
      <c r="BJ197" s="18" t="s">
        <v>81</v>
      </c>
      <c r="BK197" s="210">
        <f>ROUND(I197*H197,2)</f>
        <v>0</v>
      </c>
      <c r="BL197" s="18" t="s">
        <v>171</v>
      </c>
      <c r="BM197" s="209" t="s">
        <v>230</v>
      </c>
    </row>
    <row r="198" s="2" customFormat="1">
      <c r="A198" s="39"/>
      <c r="B198" s="40"/>
      <c r="C198" s="41"/>
      <c r="D198" s="211" t="s">
        <v>120</v>
      </c>
      <c r="E198" s="41"/>
      <c r="F198" s="212" t="s">
        <v>231</v>
      </c>
      <c r="G198" s="41"/>
      <c r="H198" s="41"/>
      <c r="I198" s="213"/>
      <c r="J198" s="41"/>
      <c r="K198" s="41"/>
      <c r="L198" s="45"/>
      <c r="M198" s="214"/>
      <c r="N198" s="215"/>
      <c r="O198" s="85"/>
      <c r="P198" s="85"/>
      <c r="Q198" s="85"/>
      <c r="R198" s="85"/>
      <c r="S198" s="85"/>
      <c r="T198" s="86"/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T198" s="18" t="s">
        <v>120</v>
      </c>
      <c r="AU198" s="18" t="s">
        <v>83</v>
      </c>
    </row>
    <row r="199" s="13" customFormat="1">
      <c r="A199" s="13"/>
      <c r="B199" s="216"/>
      <c r="C199" s="217"/>
      <c r="D199" s="218" t="s">
        <v>139</v>
      </c>
      <c r="E199" s="219" t="s">
        <v>19</v>
      </c>
      <c r="F199" s="220" t="s">
        <v>140</v>
      </c>
      <c r="G199" s="217"/>
      <c r="H199" s="219" t="s">
        <v>19</v>
      </c>
      <c r="I199" s="221"/>
      <c r="J199" s="217"/>
      <c r="K199" s="217"/>
      <c r="L199" s="222"/>
      <c r="M199" s="223"/>
      <c r="N199" s="224"/>
      <c r="O199" s="224"/>
      <c r="P199" s="224"/>
      <c r="Q199" s="224"/>
      <c r="R199" s="224"/>
      <c r="S199" s="224"/>
      <c r="T199" s="225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26" t="s">
        <v>139</v>
      </c>
      <c r="AU199" s="226" t="s">
        <v>83</v>
      </c>
      <c r="AV199" s="13" t="s">
        <v>81</v>
      </c>
      <c r="AW199" s="13" t="s">
        <v>37</v>
      </c>
      <c r="AX199" s="13" t="s">
        <v>76</v>
      </c>
      <c r="AY199" s="226" t="s">
        <v>111</v>
      </c>
    </row>
    <row r="200" s="13" customFormat="1">
      <c r="A200" s="13"/>
      <c r="B200" s="216"/>
      <c r="C200" s="217"/>
      <c r="D200" s="218" t="s">
        <v>139</v>
      </c>
      <c r="E200" s="219" t="s">
        <v>19</v>
      </c>
      <c r="F200" s="220" t="s">
        <v>141</v>
      </c>
      <c r="G200" s="217"/>
      <c r="H200" s="219" t="s">
        <v>19</v>
      </c>
      <c r="I200" s="221"/>
      <c r="J200" s="217"/>
      <c r="K200" s="217"/>
      <c r="L200" s="222"/>
      <c r="M200" s="223"/>
      <c r="N200" s="224"/>
      <c r="O200" s="224"/>
      <c r="P200" s="224"/>
      <c r="Q200" s="224"/>
      <c r="R200" s="224"/>
      <c r="S200" s="224"/>
      <c r="T200" s="225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26" t="s">
        <v>139</v>
      </c>
      <c r="AU200" s="226" t="s">
        <v>83</v>
      </c>
      <c r="AV200" s="13" t="s">
        <v>81</v>
      </c>
      <c r="AW200" s="13" t="s">
        <v>37</v>
      </c>
      <c r="AX200" s="13" t="s">
        <v>76</v>
      </c>
      <c r="AY200" s="226" t="s">
        <v>111</v>
      </c>
    </row>
    <row r="201" s="13" customFormat="1">
      <c r="A201" s="13"/>
      <c r="B201" s="216"/>
      <c r="C201" s="217"/>
      <c r="D201" s="218" t="s">
        <v>139</v>
      </c>
      <c r="E201" s="219" t="s">
        <v>19</v>
      </c>
      <c r="F201" s="220" t="s">
        <v>142</v>
      </c>
      <c r="G201" s="217"/>
      <c r="H201" s="219" t="s">
        <v>19</v>
      </c>
      <c r="I201" s="221"/>
      <c r="J201" s="217"/>
      <c r="K201" s="217"/>
      <c r="L201" s="222"/>
      <c r="M201" s="223"/>
      <c r="N201" s="224"/>
      <c r="O201" s="224"/>
      <c r="P201" s="224"/>
      <c r="Q201" s="224"/>
      <c r="R201" s="224"/>
      <c r="S201" s="224"/>
      <c r="T201" s="225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26" t="s">
        <v>139</v>
      </c>
      <c r="AU201" s="226" t="s">
        <v>83</v>
      </c>
      <c r="AV201" s="13" t="s">
        <v>81</v>
      </c>
      <c r="AW201" s="13" t="s">
        <v>37</v>
      </c>
      <c r="AX201" s="13" t="s">
        <v>76</v>
      </c>
      <c r="AY201" s="226" t="s">
        <v>111</v>
      </c>
    </row>
    <row r="202" s="13" customFormat="1">
      <c r="A202" s="13"/>
      <c r="B202" s="216"/>
      <c r="C202" s="217"/>
      <c r="D202" s="218" t="s">
        <v>139</v>
      </c>
      <c r="E202" s="219" t="s">
        <v>19</v>
      </c>
      <c r="F202" s="220" t="s">
        <v>143</v>
      </c>
      <c r="G202" s="217"/>
      <c r="H202" s="219" t="s">
        <v>19</v>
      </c>
      <c r="I202" s="221"/>
      <c r="J202" s="217"/>
      <c r="K202" s="217"/>
      <c r="L202" s="222"/>
      <c r="M202" s="223"/>
      <c r="N202" s="224"/>
      <c r="O202" s="224"/>
      <c r="P202" s="224"/>
      <c r="Q202" s="224"/>
      <c r="R202" s="224"/>
      <c r="S202" s="224"/>
      <c r="T202" s="225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26" t="s">
        <v>139</v>
      </c>
      <c r="AU202" s="226" t="s">
        <v>83</v>
      </c>
      <c r="AV202" s="13" t="s">
        <v>81</v>
      </c>
      <c r="AW202" s="13" t="s">
        <v>37</v>
      </c>
      <c r="AX202" s="13" t="s">
        <v>76</v>
      </c>
      <c r="AY202" s="226" t="s">
        <v>111</v>
      </c>
    </row>
    <row r="203" s="13" customFormat="1">
      <c r="A203" s="13"/>
      <c r="B203" s="216"/>
      <c r="C203" s="217"/>
      <c r="D203" s="218" t="s">
        <v>139</v>
      </c>
      <c r="E203" s="219" t="s">
        <v>19</v>
      </c>
      <c r="F203" s="220" t="s">
        <v>174</v>
      </c>
      <c r="G203" s="217"/>
      <c r="H203" s="219" t="s">
        <v>19</v>
      </c>
      <c r="I203" s="221"/>
      <c r="J203" s="217"/>
      <c r="K203" s="217"/>
      <c r="L203" s="222"/>
      <c r="M203" s="223"/>
      <c r="N203" s="224"/>
      <c r="O203" s="224"/>
      <c r="P203" s="224"/>
      <c r="Q203" s="224"/>
      <c r="R203" s="224"/>
      <c r="S203" s="224"/>
      <c r="T203" s="225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26" t="s">
        <v>139</v>
      </c>
      <c r="AU203" s="226" t="s">
        <v>83</v>
      </c>
      <c r="AV203" s="13" t="s">
        <v>81</v>
      </c>
      <c r="AW203" s="13" t="s">
        <v>37</v>
      </c>
      <c r="AX203" s="13" t="s">
        <v>76</v>
      </c>
      <c r="AY203" s="226" t="s">
        <v>111</v>
      </c>
    </row>
    <row r="204" s="14" customFormat="1">
      <c r="A204" s="14"/>
      <c r="B204" s="227"/>
      <c r="C204" s="228"/>
      <c r="D204" s="218" t="s">
        <v>139</v>
      </c>
      <c r="E204" s="229" t="s">
        <v>19</v>
      </c>
      <c r="F204" s="230" t="s">
        <v>232</v>
      </c>
      <c r="G204" s="228"/>
      <c r="H204" s="231">
        <v>876.22000000000003</v>
      </c>
      <c r="I204" s="232"/>
      <c r="J204" s="228"/>
      <c r="K204" s="228"/>
      <c r="L204" s="233"/>
      <c r="M204" s="234"/>
      <c r="N204" s="235"/>
      <c r="O204" s="235"/>
      <c r="P204" s="235"/>
      <c r="Q204" s="235"/>
      <c r="R204" s="235"/>
      <c r="S204" s="235"/>
      <c r="T204" s="236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37" t="s">
        <v>139</v>
      </c>
      <c r="AU204" s="237" t="s">
        <v>83</v>
      </c>
      <c r="AV204" s="14" t="s">
        <v>83</v>
      </c>
      <c r="AW204" s="14" t="s">
        <v>37</v>
      </c>
      <c r="AX204" s="14" t="s">
        <v>76</v>
      </c>
      <c r="AY204" s="237" t="s">
        <v>111</v>
      </c>
    </row>
    <row r="205" s="15" customFormat="1">
      <c r="A205" s="15"/>
      <c r="B205" s="238"/>
      <c r="C205" s="239"/>
      <c r="D205" s="218" t="s">
        <v>139</v>
      </c>
      <c r="E205" s="240" t="s">
        <v>19</v>
      </c>
      <c r="F205" s="241" t="s">
        <v>145</v>
      </c>
      <c r="G205" s="239"/>
      <c r="H205" s="242">
        <v>876.22000000000003</v>
      </c>
      <c r="I205" s="243"/>
      <c r="J205" s="239"/>
      <c r="K205" s="239"/>
      <c r="L205" s="244"/>
      <c r="M205" s="245"/>
      <c r="N205" s="246"/>
      <c r="O205" s="246"/>
      <c r="P205" s="246"/>
      <c r="Q205" s="246"/>
      <c r="R205" s="246"/>
      <c r="S205" s="246"/>
      <c r="T205" s="247"/>
      <c r="U205" s="15"/>
      <c r="V205" s="15"/>
      <c r="W205" s="15"/>
      <c r="X205" s="15"/>
      <c r="Y205" s="15"/>
      <c r="Z205" s="15"/>
      <c r="AA205" s="15"/>
      <c r="AB205" s="15"/>
      <c r="AC205" s="15"/>
      <c r="AD205" s="15"/>
      <c r="AE205" s="15"/>
      <c r="AT205" s="248" t="s">
        <v>139</v>
      </c>
      <c r="AU205" s="248" t="s">
        <v>83</v>
      </c>
      <c r="AV205" s="15" t="s">
        <v>118</v>
      </c>
      <c r="AW205" s="15" t="s">
        <v>37</v>
      </c>
      <c r="AX205" s="15" t="s">
        <v>81</v>
      </c>
      <c r="AY205" s="248" t="s">
        <v>111</v>
      </c>
    </row>
    <row r="206" s="2" customFormat="1" ht="16.5" customHeight="1">
      <c r="A206" s="39"/>
      <c r="B206" s="40"/>
      <c r="C206" s="260" t="s">
        <v>233</v>
      </c>
      <c r="D206" s="260" t="s">
        <v>234</v>
      </c>
      <c r="E206" s="261" t="s">
        <v>235</v>
      </c>
      <c r="F206" s="262" t="s">
        <v>236</v>
      </c>
      <c r="G206" s="263" t="s">
        <v>116</v>
      </c>
      <c r="H206" s="264">
        <v>992.75699999999995</v>
      </c>
      <c r="I206" s="265"/>
      <c r="J206" s="266">
        <f>ROUND(I206*H206,2)</f>
        <v>0</v>
      </c>
      <c r="K206" s="262" t="s">
        <v>117</v>
      </c>
      <c r="L206" s="267"/>
      <c r="M206" s="268" t="s">
        <v>19</v>
      </c>
      <c r="N206" s="269" t="s">
        <v>47</v>
      </c>
      <c r="O206" s="85"/>
      <c r="P206" s="207">
        <f>O206*H206</f>
        <v>0</v>
      </c>
      <c r="Q206" s="207">
        <v>0.0069300000000000004</v>
      </c>
      <c r="R206" s="207">
        <f>Q206*H206</f>
        <v>6.8798060100000002</v>
      </c>
      <c r="S206" s="207">
        <v>0</v>
      </c>
      <c r="T206" s="208">
        <f>S206*H206</f>
        <v>0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09" t="s">
        <v>237</v>
      </c>
      <c r="AT206" s="209" t="s">
        <v>234</v>
      </c>
      <c r="AU206" s="209" t="s">
        <v>83</v>
      </c>
      <c r="AY206" s="18" t="s">
        <v>111</v>
      </c>
      <c r="BE206" s="210">
        <f>IF(N206="základní",J206,0)</f>
        <v>0</v>
      </c>
      <c r="BF206" s="210">
        <f>IF(N206="snížená",J206,0)</f>
        <v>0</v>
      </c>
      <c r="BG206" s="210">
        <f>IF(N206="zákl. přenesená",J206,0)</f>
        <v>0</v>
      </c>
      <c r="BH206" s="210">
        <f>IF(N206="sníž. přenesená",J206,0)</f>
        <v>0</v>
      </c>
      <c r="BI206" s="210">
        <f>IF(N206="nulová",J206,0)</f>
        <v>0</v>
      </c>
      <c r="BJ206" s="18" t="s">
        <v>81</v>
      </c>
      <c r="BK206" s="210">
        <f>ROUND(I206*H206,2)</f>
        <v>0</v>
      </c>
      <c r="BL206" s="18" t="s">
        <v>171</v>
      </c>
      <c r="BM206" s="209" t="s">
        <v>238</v>
      </c>
    </row>
    <row r="207" s="2" customFormat="1">
      <c r="A207" s="39"/>
      <c r="B207" s="40"/>
      <c r="C207" s="41"/>
      <c r="D207" s="218" t="s">
        <v>239</v>
      </c>
      <c r="E207" s="41"/>
      <c r="F207" s="270" t="s">
        <v>240</v>
      </c>
      <c r="G207" s="41"/>
      <c r="H207" s="41"/>
      <c r="I207" s="213"/>
      <c r="J207" s="41"/>
      <c r="K207" s="41"/>
      <c r="L207" s="45"/>
      <c r="M207" s="214"/>
      <c r="N207" s="215"/>
      <c r="O207" s="85"/>
      <c r="P207" s="85"/>
      <c r="Q207" s="85"/>
      <c r="R207" s="85"/>
      <c r="S207" s="85"/>
      <c r="T207" s="86"/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T207" s="18" t="s">
        <v>239</v>
      </c>
      <c r="AU207" s="18" t="s">
        <v>83</v>
      </c>
    </row>
    <row r="208" s="14" customFormat="1">
      <c r="A208" s="14"/>
      <c r="B208" s="227"/>
      <c r="C208" s="228"/>
      <c r="D208" s="218" t="s">
        <v>139</v>
      </c>
      <c r="E208" s="228"/>
      <c r="F208" s="230" t="s">
        <v>241</v>
      </c>
      <c r="G208" s="228"/>
      <c r="H208" s="231">
        <v>992.75699999999995</v>
      </c>
      <c r="I208" s="232"/>
      <c r="J208" s="228"/>
      <c r="K208" s="228"/>
      <c r="L208" s="233"/>
      <c r="M208" s="234"/>
      <c r="N208" s="235"/>
      <c r="O208" s="235"/>
      <c r="P208" s="235"/>
      <c r="Q208" s="235"/>
      <c r="R208" s="235"/>
      <c r="S208" s="235"/>
      <c r="T208" s="236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37" t="s">
        <v>139</v>
      </c>
      <c r="AU208" s="237" t="s">
        <v>83</v>
      </c>
      <c r="AV208" s="14" t="s">
        <v>83</v>
      </c>
      <c r="AW208" s="14" t="s">
        <v>4</v>
      </c>
      <c r="AX208" s="14" t="s">
        <v>81</v>
      </c>
      <c r="AY208" s="237" t="s">
        <v>111</v>
      </c>
    </row>
    <row r="209" s="2" customFormat="1" ht="24.15" customHeight="1">
      <c r="A209" s="39"/>
      <c r="B209" s="40"/>
      <c r="C209" s="198" t="s">
        <v>242</v>
      </c>
      <c r="D209" s="198" t="s">
        <v>113</v>
      </c>
      <c r="E209" s="199" t="s">
        <v>243</v>
      </c>
      <c r="F209" s="200" t="s">
        <v>244</v>
      </c>
      <c r="G209" s="201" t="s">
        <v>116</v>
      </c>
      <c r="H209" s="202">
        <v>992.75699999999995</v>
      </c>
      <c r="I209" s="203"/>
      <c r="J209" s="204">
        <f>ROUND(I209*H209,2)</f>
        <v>0</v>
      </c>
      <c r="K209" s="200" t="s">
        <v>117</v>
      </c>
      <c r="L209" s="45"/>
      <c r="M209" s="205" t="s">
        <v>19</v>
      </c>
      <c r="N209" s="206" t="s">
        <v>47</v>
      </c>
      <c r="O209" s="85"/>
      <c r="P209" s="207">
        <f>O209*H209</f>
        <v>0</v>
      </c>
      <c r="Q209" s="207">
        <v>0.00010000000000000001</v>
      </c>
      <c r="R209" s="207">
        <f>Q209*H209</f>
        <v>0.099275699999999995</v>
      </c>
      <c r="S209" s="207">
        <v>0</v>
      </c>
      <c r="T209" s="208">
        <f>S209*H209</f>
        <v>0</v>
      </c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R209" s="209" t="s">
        <v>171</v>
      </c>
      <c r="AT209" s="209" t="s">
        <v>113</v>
      </c>
      <c r="AU209" s="209" t="s">
        <v>83</v>
      </c>
      <c r="AY209" s="18" t="s">
        <v>111</v>
      </c>
      <c r="BE209" s="210">
        <f>IF(N209="základní",J209,0)</f>
        <v>0</v>
      </c>
      <c r="BF209" s="210">
        <f>IF(N209="snížená",J209,0)</f>
        <v>0</v>
      </c>
      <c r="BG209" s="210">
        <f>IF(N209="zákl. přenesená",J209,0)</f>
        <v>0</v>
      </c>
      <c r="BH209" s="210">
        <f>IF(N209="sníž. přenesená",J209,0)</f>
        <v>0</v>
      </c>
      <c r="BI209" s="210">
        <f>IF(N209="nulová",J209,0)</f>
        <v>0</v>
      </c>
      <c r="BJ209" s="18" t="s">
        <v>81</v>
      </c>
      <c r="BK209" s="210">
        <f>ROUND(I209*H209,2)</f>
        <v>0</v>
      </c>
      <c r="BL209" s="18" t="s">
        <v>171</v>
      </c>
      <c r="BM209" s="209" t="s">
        <v>245</v>
      </c>
    </row>
    <row r="210" s="2" customFormat="1">
      <c r="A210" s="39"/>
      <c r="B210" s="40"/>
      <c r="C210" s="41"/>
      <c r="D210" s="211" t="s">
        <v>120</v>
      </c>
      <c r="E210" s="41"/>
      <c r="F210" s="212" t="s">
        <v>246</v>
      </c>
      <c r="G210" s="41"/>
      <c r="H210" s="41"/>
      <c r="I210" s="213"/>
      <c r="J210" s="41"/>
      <c r="K210" s="41"/>
      <c r="L210" s="45"/>
      <c r="M210" s="214"/>
      <c r="N210" s="215"/>
      <c r="O210" s="85"/>
      <c r="P210" s="85"/>
      <c r="Q210" s="85"/>
      <c r="R210" s="85"/>
      <c r="S210" s="85"/>
      <c r="T210" s="86"/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T210" s="18" t="s">
        <v>120</v>
      </c>
      <c r="AU210" s="18" t="s">
        <v>83</v>
      </c>
    </row>
    <row r="211" s="14" customFormat="1">
      <c r="A211" s="14"/>
      <c r="B211" s="227"/>
      <c r="C211" s="228"/>
      <c r="D211" s="218" t="s">
        <v>139</v>
      </c>
      <c r="E211" s="229" t="s">
        <v>19</v>
      </c>
      <c r="F211" s="230" t="s">
        <v>247</v>
      </c>
      <c r="G211" s="228"/>
      <c r="H211" s="231">
        <v>992.75699999999995</v>
      </c>
      <c r="I211" s="232"/>
      <c r="J211" s="228"/>
      <c r="K211" s="228"/>
      <c r="L211" s="233"/>
      <c r="M211" s="234"/>
      <c r="N211" s="235"/>
      <c r="O211" s="235"/>
      <c r="P211" s="235"/>
      <c r="Q211" s="235"/>
      <c r="R211" s="235"/>
      <c r="S211" s="235"/>
      <c r="T211" s="236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37" t="s">
        <v>139</v>
      </c>
      <c r="AU211" s="237" t="s">
        <v>83</v>
      </c>
      <c r="AV211" s="14" t="s">
        <v>83</v>
      </c>
      <c r="AW211" s="14" t="s">
        <v>37</v>
      </c>
      <c r="AX211" s="14" t="s">
        <v>76</v>
      </c>
      <c r="AY211" s="237" t="s">
        <v>111</v>
      </c>
    </row>
    <row r="212" s="15" customFormat="1">
      <c r="A212" s="15"/>
      <c r="B212" s="238"/>
      <c r="C212" s="239"/>
      <c r="D212" s="218" t="s">
        <v>139</v>
      </c>
      <c r="E212" s="240" t="s">
        <v>19</v>
      </c>
      <c r="F212" s="241" t="s">
        <v>145</v>
      </c>
      <c r="G212" s="239"/>
      <c r="H212" s="242">
        <v>992.75699999999995</v>
      </c>
      <c r="I212" s="243"/>
      <c r="J212" s="239"/>
      <c r="K212" s="239"/>
      <c r="L212" s="244"/>
      <c r="M212" s="245"/>
      <c r="N212" s="246"/>
      <c r="O212" s="246"/>
      <c r="P212" s="246"/>
      <c r="Q212" s="246"/>
      <c r="R212" s="246"/>
      <c r="S212" s="246"/>
      <c r="T212" s="247"/>
      <c r="U212" s="15"/>
      <c r="V212" s="15"/>
      <c r="W212" s="15"/>
      <c r="X212" s="15"/>
      <c r="Y212" s="15"/>
      <c r="Z212" s="15"/>
      <c r="AA212" s="15"/>
      <c r="AB212" s="15"/>
      <c r="AC212" s="15"/>
      <c r="AD212" s="15"/>
      <c r="AE212" s="15"/>
      <c r="AT212" s="248" t="s">
        <v>139</v>
      </c>
      <c r="AU212" s="248" t="s">
        <v>83</v>
      </c>
      <c r="AV212" s="15" t="s">
        <v>118</v>
      </c>
      <c r="AW212" s="15" t="s">
        <v>37</v>
      </c>
      <c r="AX212" s="15" t="s">
        <v>81</v>
      </c>
      <c r="AY212" s="248" t="s">
        <v>111</v>
      </c>
    </row>
    <row r="213" s="2" customFormat="1" ht="33" customHeight="1">
      <c r="A213" s="39"/>
      <c r="B213" s="40"/>
      <c r="C213" s="198" t="s">
        <v>248</v>
      </c>
      <c r="D213" s="198" t="s">
        <v>113</v>
      </c>
      <c r="E213" s="199" t="s">
        <v>249</v>
      </c>
      <c r="F213" s="200" t="s">
        <v>250</v>
      </c>
      <c r="G213" s="201" t="s">
        <v>170</v>
      </c>
      <c r="H213" s="202">
        <v>887.79999999999995</v>
      </c>
      <c r="I213" s="203"/>
      <c r="J213" s="204">
        <f>ROUND(I213*H213,2)</f>
        <v>0</v>
      </c>
      <c r="K213" s="200" t="s">
        <v>117</v>
      </c>
      <c r="L213" s="45"/>
      <c r="M213" s="205" t="s">
        <v>19</v>
      </c>
      <c r="N213" s="206" t="s">
        <v>47</v>
      </c>
      <c r="O213" s="85"/>
      <c r="P213" s="207">
        <f>O213*H213</f>
        <v>0</v>
      </c>
      <c r="Q213" s="207">
        <v>0</v>
      </c>
      <c r="R213" s="207">
        <f>Q213*H213</f>
        <v>0</v>
      </c>
      <c r="S213" s="207">
        <v>0</v>
      </c>
      <c r="T213" s="208">
        <f>S213*H213</f>
        <v>0</v>
      </c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R213" s="209" t="s">
        <v>171</v>
      </c>
      <c r="AT213" s="209" t="s">
        <v>113</v>
      </c>
      <c r="AU213" s="209" t="s">
        <v>83</v>
      </c>
      <c r="AY213" s="18" t="s">
        <v>111</v>
      </c>
      <c r="BE213" s="210">
        <f>IF(N213="základní",J213,0)</f>
        <v>0</v>
      </c>
      <c r="BF213" s="210">
        <f>IF(N213="snížená",J213,0)</f>
        <v>0</v>
      </c>
      <c r="BG213" s="210">
        <f>IF(N213="zákl. přenesená",J213,0)</f>
        <v>0</v>
      </c>
      <c r="BH213" s="210">
        <f>IF(N213="sníž. přenesená",J213,0)</f>
        <v>0</v>
      </c>
      <c r="BI213" s="210">
        <f>IF(N213="nulová",J213,0)</f>
        <v>0</v>
      </c>
      <c r="BJ213" s="18" t="s">
        <v>81</v>
      </c>
      <c r="BK213" s="210">
        <f>ROUND(I213*H213,2)</f>
        <v>0</v>
      </c>
      <c r="BL213" s="18" t="s">
        <v>171</v>
      </c>
      <c r="BM213" s="209" t="s">
        <v>251</v>
      </c>
    </row>
    <row r="214" s="2" customFormat="1">
      <c r="A214" s="39"/>
      <c r="B214" s="40"/>
      <c r="C214" s="41"/>
      <c r="D214" s="211" t="s">
        <v>120</v>
      </c>
      <c r="E214" s="41"/>
      <c r="F214" s="212" t="s">
        <v>252</v>
      </c>
      <c r="G214" s="41"/>
      <c r="H214" s="41"/>
      <c r="I214" s="213"/>
      <c r="J214" s="41"/>
      <c r="K214" s="41"/>
      <c r="L214" s="45"/>
      <c r="M214" s="214"/>
      <c r="N214" s="215"/>
      <c r="O214" s="85"/>
      <c r="P214" s="85"/>
      <c r="Q214" s="85"/>
      <c r="R214" s="85"/>
      <c r="S214" s="85"/>
      <c r="T214" s="86"/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T214" s="18" t="s">
        <v>120</v>
      </c>
      <c r="AU214" s="18" t="s">
        <v>83</v>
      </c>
    </row>
    <row r="215" s="13" customFormat="1">
      <c r="A215" s="13"/>
      <c r="B215" s="216"/>
      <c r="C215" s="217"/>
      <c r="D215" s="218" t="s">
        <v>139</v>
      </c>
      <c r="E215" s="219" t="s">
        <v>19</v>
      </c>
      <c r="F215" s="220" t="s">
        <v>140</v>
      </c>
      <c r="G215" s="217"/>
      <c r="H215" s="219" t="s">
        <v>19</v>
      </c>
      <c r="I215" s="221"/>
      <c r="J215" s="217"/>
      <c r="K215" s="217"/>
      <c r="L215" s="222"/>
      <c r="M215" s="223"/>
      <c r="N215" s="224"/>
      <c r="O215" s="224"/>
      <c r="P215" s="224"/>
      <c r="Q215" s="224"/>
      <c r="R215" s="224"/>
      <c r="S215" s="224"/>
      <c r="T215" s="225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26" t="s">
        <v>139</v>
      </c>
      <c r="AU215" s="226" t="s">
        <v>83</v>
      </c>
      <c r="AV215" s="13" t="s">
        <v>81</v>
      </c>
      <c r="AW215" s="13" t="s">
        <v>37</v>
      </c>
      <c r="AX215" s="13" t="s">
        <v>76</v>
      </c>
      <c r="AY215" s="226" t="s">
        <v>111</v>
      </c>
    </row>
    <row r="216" s="13" customFormat="1">
      <c r="A216" s="13"/>
      <c r="B216" s="216"/>
      <c r="C216" s="217"/>
      <c r="D216" s="218" t="s">
        <v>139</v>
      </c>
      <c r="E216" s="219" t="s">
        <v>19</v>
      </c>
      <c r="F216" s="220" t="s">
        <v>141</v>
      </c>
      <c r="G216" s="217"/>
      <c r="H216" s="219" t="s">
        <v>19</v>
      </c>
      <c r="I216" s="221"/>
      <c r="J216" s="217"/>
      <c r="K216" s="217"/>
      <c r="L216" s="222"/>
      <c r="M216" s="223"/>
      <c r="N216" s="224"/>
      <c r="O216" s="224"/>
      <c r="P216" s="224"/>
      <c r="Q216" s="224"/>
      <c r="R216" s="224"/>
      <c r="S216" s="224"/>
      <c r="T216" s="225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26" t="s">
        <v>139</v>
      </c>
      <c r="AU216" s="226" t="s">
        <v>83</v>
      </c>
      <c r="AV216" s="13" t="s">
        <v>81</v>
      </c>
      <c r="AW216" s="13" t="s">
        <v>37</v>
      </c>
      <c r="AX216" s="13" t="s">
        <v>76</v>
      </c>
      <c r="AY216" s="226" t="s">
        <v>111</v>
      </c>
    </row>
    <row r="217" s="13" customFormat="1">
      <c r="A217" s="13"/>
      <c r="B217" s="216"/>
      <c r="C217" s="217"/>
      <c r="D217" s="218" t="s">
        <v>139</v>
      </c>
      <c r="E217" s="219" t="s">
        <v>19</v>
      </c>
      <c r="F217" s="220" t="s">
        <v>142</v>
      </c>
      <c r="G217" s="217"/>
      <c r="H217" s="219" t="s">
        <v>19</v>
      </c>
      <c r="I217" s="221"/>
      <c r="J217" s="217"/>
      <c r="K217" s="217"/>
      <c r="L217" s="222"/>
      <c r="M217" s="223"/>
      <c r="N217" s="224"/>
      <c r="O217" s="224"/>
      <c r="P217" s="224"/>
      <c r="Q217" s="224"/>
      <c r="R217" s="224"/>
      <c r="S217" s="224"/>
      <c r="T217" s="225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26" t="s">
        <v>139</v>
      </c>
      <c r="AU217" s="226" t="s">
        <v>83</v>
      </c>
      <c r="AV217" s="13" t="s">
        <v>81</v>
      </c>
      <c r="AW217" s="13" t="s">
        <v>37</v>
      </c>
      <c r="AX217" s="13" t="s">
        <v>76</v>
      </c>
      <c r="AY217" s="226" t="s">
        <v>111</v>
      </c>
    </row>
    <row r="218" s="13" customFormat="1">
      <c r="A218" s="13"/>
      <c r="B218" s="216"/>
      <c r="C218" s="217"/>
      <c r="D218" s="218" t="s">
        <v>139</v>
      </c>
      <c r="E218" s="219" t="s">
        <v>19</v>
      </c>
      <c r="F218" s="220" t="s">
        <v>143</v>
      </c>
      <c r="G218" s="217"/>
      <c r="H218" s="219" t="s">
        <v>19</v>
      </c>
      <c r="I218" s="221"/>
      <c r="J218" s="217"/>
      <c r="K218" s="217"/>
      <c r="L218" s="222"/>
      <c r="M218" s="223"/>
      <c r="N218" s="224"/>
      <c r="O218" s="224"/>
      <c r="P218" s="224"/>
      <c r="Q218" s="224"/>
      <c r="R218" s="224"/>
      <c r="S218" s="224"/>
      <c r="T218" s="225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26" t="s">
        <v>139</v>
      </c>
      <c r="AU218" s="226" t="s">
        <v>83</v>
      </c>
      <c r="AV218" s="13" t="s">
        <v>81</v>
      </c>
      <c r="AW218" s="13" t="s">
        <v>37</v>
      </c>
      <c r="AX218" s="13" t="s">
        <v>76</v>
      </c>
      <c r="AY218" s="226" t="s">
        <v>111</v>
      </c>
    </row>
    <row r="219" s="13" customFormat="1">
      <c r="A219" s="13"/>
      <c r="B219" s="216"/>
      <c r="C219" s="217"/>
      <c r="D219" s="218" t="s">
        <v>139</v>
      </c>
      <c r="E219" s="219" t="s">
        <v>19</v>
      </c>
      <c r="F219" s="220" t="s">
        <v>174</v>
      </c>
      <c r="G219" s="217"/>
      <c r="H219" s="219" t="s">
        <v>19</v>
      </c>
      <c r="I219" s="221"/>
      <c r="J219" s="217"/>
      <c r="K219" s="217"/>
      <c r="L219" s="222"/>
      <c r="M219" s="223"/>
      <c r="N219" s="224"/>
      <c r="O219" s="224"/>
      <c r="P219" s="224"/>
      <c r="Q219" s="224"/>
      <c r="R219" s="224"/>
      <c r="S219" s="224"/>
      <c r="T219" s="225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26" t="s">
        <v>139</v>
      </c>
      <c r="AU219" s="226" t="s">
        <v>83</v>
      </c>
      <c r="AV219" s="13" t="s">
        <v>81</v>
      </c>
      <c r="AW219" s="13" t="s">
        <v>37</v>
      </c>
      <c r="AX219" s="13" t="s">
        <v>76</v>
      </c>
      <c r="AY219" s="226" t="s">
        <v>111</v>
      </c>
    </row>
    <row r="220" s="14" customFormat="1">
      <c r="A220" s="14"/>
      <c r="B220" s="227"/>
      <c r="C220" s="228"/>
      <c r="D220" s="218" t="s">
        <v>139</v>
      </c>
      <c r="E220" s="229" t="s">
        <v>19</v>
      </c>
      <c r="F220" s="230" t="s">
        <v>253</v>
      </c>
      <c r="G220" s="228"/>
      <c r="H220" s="231">
        <v>887.79999999999995</v>
      </c>
      <c r="I220" s="232"/>
      <c r="J220" s="228"/>
      <c r="K220" s="228"/>
      <c r="L220" s="233"/>
      <c r="M220" s="234"/>
      <c r="N220" s="235"/>
      <c r="O220" s="235"/>
      <c r="P220" s="235"/>
      <c r="Q220" s="235"/>
      <c r="R220" s="235"/>
      <c r="S220" s="235"/>
      <c r="T220" s="236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37" t="s">
        <v>139</v>
      </c>
      <c r="AU220" s="237" t="s">
        <v>83</v>
      </c>
      <c r="AV220" s="14" t="s">
        <v>83</v>
      </c>
      <c r="AW220" s="14" t="s">
        <v>37</v>
      </c>
      <c r="AX220" s="14" t="s">
        <v>76</v>
      </c>
      <c r="AY220" s="237" t="s">
        <v>111</v>
      </c>
    </row>
    <row r="221" s="15" customFormat="1">
      <c r="A221" s="15"/>
      <c r="B221" s="238"/>
      <c r="C221" s="239"/>
      <c r="D221" s="218" t="s">
        <v>139</v>
      </c>
      <c r="E221" s="240" t="s">
        <v>19</v>
      </c>
      <c r="F221" s="241" t="s">
        <v>145</v>
      </c>
      <c r="G221" s="239"/>
      <c r="H221" s="242">
        <v>887.79999999999995</v>
      </c>
      <c r="I221" s="243"/>
      <c r="J221" s="239"/>
      <c r="K221" s="239"/>
      <c r="L221" s="244"/>
      <c r="M221" s="245"/>
      <c r="N221" s="246"/>
      <c r="O221" s="246"/>
      <c r="P221" s="246"/>
      <c r="Q221" s="246"/>
      <c r="R221" s="246"/>
      <c r="S221" s="246"/>
      <c r="T221" s="247"/>
      <c r="U221" s="15"/>
      <c r="V221" s="15"/>
      <c r="W221" s="15"/>
      <c r="X221" s="15"/>
      <c r="Y221" s="15"/>
      <c r="Z221" s="15"/>
      <c r="AA221" s="15"/>
      <c r="AB221" s="15"/>
      <c r="AC221" s="15"/>
      <c r="AD221" s="15"/>
      <c r="AE221" s="15"/>
      <c r="AT221" s="248" t="s">
        <v>139</v>
      </c>
      <c r="AU221" s="248" t="s">
        <v>83</v>
      </c>
      <c r="AV221" s="15" t="s">
        <v>118</v>
      </c>
      <c r="AW221" s="15" t="s">
        <v>37</v>
      </c>
      <c r="AX221" s="15" t="s">
        <v>81</v>
      </c>
      <c r="AY221" s="248" t="s">
        <v>111</v>
      </c>
    </row>
    <row r="222" s="2" customFormat="1" ht="16.5" customHeight="1">
      <c r="A222" s="39"/>
      <c r="B222" s="40"/>
      <c r="C222" s="260" t="s">
        <v>254</v>
      </c>
      <c r="D222" s="260" t="s">
        <v>234</v>
      </c>
      <c r="E222" s="261" t="s">
        <v>255</v>
      </c>
      <c r="F222" s="262" t="s">
        <v>256</v>
      </c>
      <c r="G222" s="263" t="s">
        <v>170</v>
      </c>
      <c r="H222" s="264">
        <v>932.19000000000005</v>
      </c>
      <c r="I222" s="265"/>
      <c r="J222" s="266">
        <f>ROUND(I222*H222,2)</f>
        <v>0</v>
      </c>
      <c r="K222" s="262" t="s">
        <v>117</v>
      </c>
      <c r="L222" s="267"/>
      <c r="M222" s="268" t="s">
        <v>19</v>
      </c>
      <c r="N222" s="269" t="s">
        <v>47</v>
      </c>
      <c r="O222" s="85"/>
      <c r="P222" s="207">
        <f>O222*H222</f>
        <v>0</v>
      </c>
      <c r="Q222" s="207">
        <v>0</v>
      </c>
      <c r="R222" s="207">
        <f>Q222*H222</f>
        <v>0</v>
      </c>
      <c r="S222" s="207">
        <v>0</v>
      </c>
      <c r="T222" s="208">
        <f>S222*H222</f>
        <v>0</v>
      </c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R222" s="209" t="s">
        <v>237</v>
      </c>
      <c r="AT222" s="209" t="s">
        <v>234</v>
      </c>
      <c r="AU222" s="209" t="s">
        <v>83</v>
      </c>
      <c r="AY222" s="18" t="s">
        <v>111</v>
      </c>
      <c r="BE222" s="210">
        <f>IF(N222="základní",J222,0)</f>
        <v>0</v>
      </c>
      <c r="BF222" s="210">
        <f>IF(N222="snížená",J222,0)</f>
        <v>0</v>
      </c>
      <c r="BG222" s="210">
        <f>IF(N222="zákl. přenesená",J222,0)</f>
        <v>0</v>
      </c>
      <c r="BH222" s="210">
        <f>IF(N222="sníž. přenesená",J222,0)</f>
        <v>0</v>
      </c>
      <c r="BI222" s="210">
        <f>IF(N222="nulová",J222,0)</f>
        <v>0</v>
      </c>
      <c r="BJ222" s="18" t="s">
        <v>81</v>
      </c>
      <c r="BK222" s="210">
        <f>ROUND(I222*H222,2)</f>
        <v>0</v>
      </c>
      <c r="BL222" s="18" t="s">
        <v>171</v>
      </c>
      <c r="BM222" s="209" t="s">
        <v>257</v>
      </c>
    </row>
    <row r="223" s="14" customFormat="1">
      <c r="A223" s="14"/>
      <c r="B223" s="227"/>
      <c r="C223" s="228"/>
      <c r="D223" s="218" t="s">
        <v>139</v>
      </c>
      <c r="E223" s="228"/>
      <c r="F223" s="230" t="s">
        <v>258</v>
      </c>
      <c r="G223" s="228"/>
      <c r="H223" s="231">
        <v>932.19000000000005</v>
      </c>
      <c r="I223" s="232"/>
      <c r="J223" s="228"/>
      <c r="K223" s="228"/>
      <c r="L223" s="233"/>
      <c r="M223" s="234"/>
      <c r="N223" s="235"/>
      <c r="O223" s="235"/>
      <c r="P223" s="235"/>
      <c r="Q223" s="235"/>
      <c r="R223" s="235"/>
      <c r="S223" s="235"/>
      <c r="T223" s="236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37" t="s">
        <v>139</v>
      </c>
      <c r="AU223" s="237" t="s">
        <v>83</v>
      </c>
      <c r="AV223" s="14" t="s">
        <v>83</v>
      </c>
      <c r="AW223" s="14" t="s">
        <v>4</v>
      </c>
      <c r="AX223" s="14" t="s">
        <v>81</v>
      </c>
      <c r="AY223" s="237" t="s">
        <v>111</v>
      </c>
    </row>
    <row r="224" s="2" customFormat="1" ht="37.8" customHeight="1">
      <c r="A224" s="39"/>
      <c r="B224" s="40"/>
      <c r="C224" s="198" t="s">
        <v>7</v>
      </c>
      <c r="D224" s="198" t="s">
        <v>113</v>
      </c>
      <c r="E224" s="199" t="s">
        <v>259</v>
      </c>
      <c r="F224" s="200" t="s">
        <v>260</v>
      </c>
      <c r="G224" s="201" t="s">
        <v>116</v>
      </c>
      <c r="H224" s="202">
        <v>680.36500000000001</v>
      </c>
      <c r="I224" s="203"/>
      <c r="J224" s="204">
        <f>ROUND(I224*H224,2)</f>
        <v>0</v>
      </c>
      <c r="K224" s="200" t="s">
        <v>117</v>
      </c>
      <c r="L224" s="45"/>
      <c r="M224" s="205" t="s">
        <v>19</v>
      </c>
      <c r="N224" s="206" t="s">
        <v>47</v>
      </c>
      <c r="O224" s="85"/>
      <c r="P224" s="207">
        <f>O224*H224</f>
        <v>0</v>
      </c>
      <c r="Q224" s="207">
        <v>0.00027999999999999998</v>
      </c>
      <c r="R224" s="207">
        <f>Q224*H224</f>
        <v>0.19050219999999998</v>
      </c>
      <c r="S224" s="207">
        <v>0</v>
      </c>
      <c r="T224" s="208">
        <f>S224*H224</f>
        <v>0</v>
      </c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R224" s="209" t="s">
        <v>171</v>
      </c>
      <c r="AT224" s="209" t="s">
        <v>113</v>
      </c>
      <c r="AU224" s="209" t="s">
        <v>83</v>
      </c>
      <c r="AY224" s="18" t="s">
        <v>111</v>
      </c>
      <c r="BE224" s="210">
        <f>IF(N224="základní",J224,0)</f>
        <v>0</v>
      </c>
      <c r="BF224" s="210">
        <f>IF(N224="snížená",J224,0)</f>
        <v>0</v>
      </c>
      <c r="BG224" s="210">
        <f>IF(N224="zákl. přenesená",J224,0)</f>
        <v>0</v>
      </c>
      <c r="BH224" s="210">
        <f>IF(N224="sníž. přenesená",J224,0)</f>
        <v>0</v>
      </c>
      <c r="BI224" s="210">
        <f>IF(N224="nulová",J224,0)</f>
        <v>0</v>
      </c>
      <c r="BJ224" s="18" t="s">
        <v>81</v>
      </c>
      <c r="BK224" s="210">
        <f>ROUND(I224*H224,2)</f>
        <v>0</v>
      </c>
      <c r="BL224" s="18" t="s">
        <v>171</v>
      </c>
      <c r="BM224" s="209" t="s">
        <v>261</v>
      </c>
    </row>
    <row r="225" s="2" customFormat="1">
      <c r="A225" s="39"/>
      <c r="B225" s="40"/>
      <c r="C225" s="41"/>
      <c r="D225" s="211" t="s">
        <v>120</v>
      </c>
      <c r="E225" s="41"/>
      <c r="F225" s="212" t="s">
        <v>262</v>
      </c>
      <c r="G225" s="41"/>
      <c r="H225" s="41"/>
      <c r="I225" s="213"/>
      <c r="J225" s="41"/>
      <c r="K225" s="41"/>
      <c r="L225" s="45"/>
      <c r="M225" s="214"/>
      <c r="N225" s="215"/>
      <c r="O225" s="85"/>
      <c r="P225" s="85"/>
      <c r="Q225" s="85"/>
      <c r="R225" s="85"/>
      <c r="S225" s="85"/>
      <c r="T225" s="86"/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T225" s="18" t="s">
        <v>120</v>
      </c>
      <c r="AU225" s="18" t="s">
        <v>83</v>
      </c>
    </row>
    <row r="226" s="13" customFormat="1">
      <c r="A226" s="13"/>
      <c r="B226" s="216"/>
      <c r="C226" s="217"/>
      <c r="D226" s="218" t="s">
        <v>139</v>
      </c>
      <c r="E226" s="219" t="s">
        <v>19</v>
      </c>
      <c r="F226" s="220" t="s">
        <v>140</v>
      </c>
      <c r="G226" s="217"/>
      <c r="H226" s="219" t="s">
        <v>19</v>
      </c>
      <c r="I226" s="221"/>
      <c r="J226" s="217"/>
      <c r="K226" s="217"/>
      <c r="L226" s="222"/>
      <c r="M226" s="223"/>
      <c r="N226" s="224"/>
      <c r="O226" s="224"/>
      <c r="P226" s="224"/>
      <c r="Q226" s="224"/>
      <c r="R226" s="224"/>
      <c r="S226" s="224"/>
      <c r="T226" s="225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26" t="s">
        <v>139</v>
      </c>
      <c r="AU226" s="226" t="s">
        <v>83</v>
      </c>
      <c r="AV226" s="13" t="s">
        <v>81</v>
      </c>
      <c r="AW226" s="13" t="s">
        <v>37</v>
      </c>
      <c r="AX226" s="13" t="s">
        <v>76</v>
      </c>
      <c r="AY226" s="226" t="s">
        <v>111</v>
      </c>
    </row>
    <row r="227" s="13" customFormat="1">
      <c r="A227" s="13"/>
      <c r="B227" s="216"/>
      <c r="C227" s="217"/>
      <c r="D227" s="218" t="s">
        <v>139</v>
      </c>
      <c r="E227" s="219" t="s">
        <v>19</v>
      </c>
      <c r="F227" s="220" t="s">
        <v>141</v>
      </c>
      <c r="G227" s="217"/>
      <c r="H227" s="219" t="s">
        <v>19</v>
      </c>
      <c r="I227" s="221"/>
      <c r="J227" s="217"/>
      <c r="K227" s="217"/>
      <c r="L227" s="222"/>
      <c r="M227" s="223"/>
      <c r="N227" s="224"/>
      <c r="O227" s="224"/>
      <c r="P227" s="224"/>
      <c r="Q227" s="224"/>
      <c r="R227" s="224"/>
      <c r="S227" s="224"/>
      <c r="T227" s="225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26" t="s">
        <v>139</v>
      </c>
      <c r="AU227" s="226" t="s">
        <v>83</v>
      </c>
      <c r="AV227" s="13" t="s">
        <v>81</v>
      </c>
      <c r="AW227" s="13" t="s">
        <v>37</v>
      </c>
      <c r="AX227" s="13" t="s">
        <v>76</v>
      </c>
      <c r="AY227" s="226" t="s">
        <v>111</v>
      </c>
    </row>
    <row r="228" s="13" customFormat="1">
      <c r="A228" s="13"/>
      <c r="B228" s="216"/>
      <c r="C228" s="217"/>
      <c r="D228" s="218" t="s">
        <v>139</v>
      </c>
      <c r="E228" s="219" t="s">
        <v>19</v>
      </c>
      <c r="F228" s="220" t="s">
        <v>142</v>
      </c>
      <c r="G228" s="217"/>
      <c r="H228" s="219" t="s">
        <v>19</v>
      </c>
      <c r="I228" s="221"/>
      <c r="J228" s="217"/>
      <c r="K228" s="217"/>
      <c r="L228" s="222"/>
      <c r="M228" s="223"/>
      <c r="N228" s="224"/>
      <c r="O228" s="224"/>
      <c r="P228" s="224"/>
      <c r="Q228" s="224"/>
      <c r="R228" s="224"/>
      <c r="S228" s="224"/>
      <c r="T228" s="225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26" t="s">
        <v>139</v>
      </c>
      <c r="AU228" s="226" t="s">
        <v>83</v>
      </c>
      <c r="AV228" s="13" t="s">
        <v>81</v>
      </c>
      <c r="AW228" s="13" t="s">
        <v>37</v>
      </c>
      <c r="AX228" s="13" t="s">
        <v>76</v>
      </c>
      <c r="AY228" s="226" t="s">
        <v>111</v>
      </c>
    </row>
    <row r="229" s="13" customFormat="1">
      <c r="A229" s="13"/>
      <c r="B229" s="216"/>
      <c r="C229" s="217"/>
      <c r="D229" s="218" t="s">
        <v>139</v>
      </c>
      <c r="E229" s="219" t="s">
        <v>19</v>
      </c>
      <c r="F229" s="220" t="s">
        <v>143</v>
      </c>
      <c r="G229" s="217"/>
      <c r="H229" s="219" t="s">
        <v>19</v>
      </c>
      <c r="I229" s="221"/>
      <c r="J229" s="217"/>
      <c r="K229" s="217"/>
      <c r="L229" s="222"/>
      <c r="M229" s="223"/>
      <c r="N229" s="224"/>
      <c r="O229" s="224"/>
      <c r="P229" s="224"/>
      <c r="Q229" s="224"/>
      <c r="R229" s="224"/>
      <c r="S229" s="224"/>
      <c r="T229" s="225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26" t="s">
        <v>139</v>
      </c>
      <c r="AU229" s="226" t="s">
        <v>83</v>
      </c>
      <c r="AV229" s="13" t="s">
        <v>81</v>
      </c>
      <c r="AW229" s="13" t="s">
        <v>37</v>
      </c>
      <c r="AX229" s="13" t="s">
        <v>76</v>
      </c>
      <c r="AY229" s="226" t="s">
        <v>111</v>
      </c>
    </row>
    <row r="230" s="13" customFormat="1">
      <c r="A230" s="13"/>
      <c r="B230" s="216"/>
      <c r="C230" s="217"/>
      <c r="D230" s="218" t="s">
        <v>139</v>
      </c>
      <c r="E230" s="219" t="s">
        <v>19</v>
      </c>
      <c r="F230" s="220" t="s">
        <v>220</v>
      </c>
      <c r="G230" s="217"/>
      <c r="H230" s="219" t="s">
        <v>19</v>
      </c>
      <c r="I230" s="221"/>
      <c r="J230" s="217"/>
      <c r="K230" s="217"/>
      <c r="L230" s="222"/>
      <c r="M230" s="223"/>
      <c r="N230" s="224"/>
      <c r="O230" s="224"/>
      <c r="P230" s="224"/>
      <c r="Q230" s="224"/>
      <c r="R230" s="224"/>
      <c r="S230" s="224"/>
      <c r="T230" s="225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26" t="s">
        <v>139</v>
      </c>
      <c r="AU230" s="226" t="s">
        <v>83</v>
      </c>
      <c r="AV230" s="13" t="s">
        <v>81</v>
      </c>
      <c r="AW230" s="13" t="s">
        <v>37</v>
      </c>
      <c r="AX230" s="13" t="s">
        <v>76</v>
      </c>
      <c r="AY230" s="226" t="s">
        <v>111</v>
      </c>
    </row>
    <row r="231" s="14" customFormat="1">
      <c r="A231" s="14"/>
      <c r="B231" s="227"/>
      <c r="C231" s="228"/>
      <c r="D231" s="218" t="s">
        <v>139</v>
      </c>
      <c r="E231" s="229" t="s">
        <v>19</v>
      </c>
      <c r="F231" s="230" t="s">
        <v>221</v>
      </c>
      <c r="G231" s="228"/>
      <c r="H231" s="231">
        <v>98.233000000000004</v>
      </c>
      <c r="I231" s="232"/>
      <c r="J231" s="228"/>
      <c r="K231" s="228"/>
      <c r="L231" s="233"/>
      <c r="M231" s="234"/>
      <c r="N231" s="235"/>
      <c r="O231" s="235"/>
      <c r="P231" s="235"/>
      <c r="Q231" s="235"/>
      <c r="R231" s="235"/>
      <c r="S231" s="235"/>
      <c r="T231" s="236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37" t="s">
        <v>139</v>
      </c>
      <c r="AU231" s="237" t="s">
        <v>83</v>
      </c>
      <c r="AV231" s="14" t="s">
        <v>83</v>
      </c>
      <c r="AW231" s="14" t="s">
        <v>37</v>
      </c>
      <c r="AX231" s="14" t="s">
        <v>76</v>
      </c>
      <c r="AY231" s="237" t="s">
        <v>111</v>
      </c>
    </row>
    <row r="232" s="14" customFormat="1">
      <c r="A232" s="14"/>
      <c r="B232" s="227"/>
      <c r="C232" s="228"/>
      <c r="D232" s="218" t="s">
        <v>139</v>
      </c>
      <c r="E232" s="229" t="s">
        <v>19</v>
      </c>
      <c r="F232" s="230" t="s">
        <v>222</v>
      </c>
      <c r="G232" s="228"/>
      <c r="H232" s="231">
        <v>114.356</v>
      </c>
      <c r="I232" s="232"/>
      <c r="J232" s="228"/>
      <c r="K232" s="228"/>
      <c r="L232" s="233"/>
      <c r="M232" s="234"/>
      <c r="N232" s="235"/>
      <c r="O232" s="235"/>
      <c r="P232" s="235"/>
      <c r="Q232" s="235"/>
      <c r="R232" s="235"/>
      <c r="S232" s="235"/>
      <c r="T232" s="236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37" t="s">
        <v>139</v>
      </c>
      <c r="AU232" s="237" t="s">
        <v>83</v>
      </c>
      <c r="AV232" s="14" t="s">
        <v>83</v>
      </c>
      <c r="AW232" s="14" t="s">
        <v>37</v>
      </c>
      <c r="AX232" s="14" t="s">
        <v>76</v>
      </c>
      <c r="AY232" s="237" t="s">
        <v>111</v>
      </c>
    </row>
    <row r="233" s="14" customFormat="1">
      <c r="A233" s="14"/>
      <c r="B233" s="227"/>
      <c r="C233" s="228"/>
      <c r="D233" s="218" t="s">
        <v>139</v>
      </c>
      <c r="E233" s="229" t="s">
        <v>19</v>
      </c>
      <c r="F233" s="230" t="s">
        <v>263</v>
      </c>
      <c r="G233" s="228"/>
      <c r="H233" s="231">
        <v>27.960000000000001</v>
      </c>
      <c r="I233" s="232"/>
      <c r="J233" s="228"/>
      <c r="K233" s="228"/>
      <c r="L233" s="233"/>
      <c r="M233" s="234"/>
      <c r="N233" s="235"/>
      <c r="O233" s="235"/>
      <c r="P233" s="235"/>
      <c r="Q233" s="235"/>
      <c r="R233" s="235"/>
      <c r="S233" s="235"/>
      <c r="T233" s="236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37" t="s">
        <v>139</v>
      </c>
      <c r="AU233" s="237" t="s">
        <v>83</v>
      </c>
      <c r="AV233" s="14" t="s">
        <v>83</v>
      </c>
      <c r="AW233" s="14" t="s">
        <v>37</v>
      </c>
      <c r="AX233" s="14" t="s">
        <v>76</v>
      </c>
      <c r="AY233" s="237" t="s">
        <v>111</v>
      </c>
    </row>
    <row r="234" s="16" customFormat="1">
      <c r="A234" s="16"/>
      <c r="B234" s="249"/>
      <c r="C234" s="250"/>
      <c r="D234" s="218" t="s">
        <v>139</v>
      </c>
      <c r="E234" s="251" t="s">
        <v>19</v>
      </c>
      <c r="F234" s="252" t="s">
        <v>223</v>
      </c>
      <c r="G234" s="250"/>
      <c r="H234" s="253">
        <v>240.54900000000001</v>
      </c>
      <c r="I234" s="254"/>
      <c r="J234" s="250"/>
      <c r="K234" s="250"/>
      <c r="L234" s="255"/>
      <c r="M234" s="256"/>
      <c r="N234" s="257"/>
      <c r="O234" s="257"/>
      <c r="P234" s="257"/>
      <c r="Q234" s="257"/>
      <c r="R234" s="257"/>
      <c r="S234" s="257"/>
      <c r="T234" s="258"/>
      <c r="U234" s="16"/>
      <c r="V234" s="16"/>
      <c r="W234" s="16"/>
      <c r="X234" s="16"/>
      <c r="Y234" s="16"/>
      <c r="Z234" s="16"/>
      <c r="AA234" s="16"/>
      <c r="AB234" s="16"/>
      <c r="AC234" s="16"/>
      <c r="AD234" s="16"/>
      <c r="AE234" s="16"/>
      <c r="AT234" s="259" t="s">
        <v>139</v>
      </c>
      <c r="AU234" s="259" t="s">
        <v>83</v>
      </c>
      <c r="AV234" s="16" t="s">
        <v>127</v>
      </c>
      <c r="AW234" s="16" t="s">
        <v>37</v>
      </c>
      <c r="AX234" s="16" t="s">
        <v>76</v>
      </c>
      <c r="AY234" s="259" t="s">
        <v>111</v>
      </c>
    </row>
    <row r="235" s="13" customFormat="1">
      <c r="A235" s="13"/>
      <c r="B235" s="216"/>
      <c r="C235" s="217"/>
      <c r="D235" s="218" t="s">
        <v>139</v>
      </c>
      <c r="E235" s="219" t="s">
        <v>19</v>
      </c>
      <c r="F235" s="220" t="s">
        <v>224</v>
      </c>
      <c r="G235" s="217"/>
      <c r="H235" s="219" t="s">
        <v>19</v>
      </c>
      <c r="I235" s="221"/>
      <c r="J235" s="217"/>
      <c r="K235" s="217"/>
      <c r="L235" s="222"/>
      <c r="M235" s="223"/>
      <c r="N235" s="224"/>
      <c r="O235" s="224"/>
      <c r="P235" s="224"/>
      <c r="Q235" s="224"/>
      <c r="R235" s="224"/>
      <c r="S235" s="224"/>
      <c r="T235" s="225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26" t="s">
        <v>139</v>
      </c>
      <c r="AU235" s="226" t="s">
        <v>83</v>
      </c>
      <c r="AV235" s="13" t="s">
        <v>81</v>
      </c>
      <c r="AW235" s="13" t="s">
        <v>37</v>
      </c>
      <c r="AX235" s="13" t="s">
        <v>76</v>
      </c>
      <c r="AY235" s="226" t="s">
        <v>111</v>
      </c>
    </row>
    <row r="236" s="14" customFormat="1">
      <c r="A236" s="14"/>
      <c r="B236" s="227"/>
      <c r="C236" s="228"/>
      <c r="D236" s="218" t="s">
        <v>139</v>
      </c>
      <c r="E236" s="229" t="s">
        <v>19</v>
      </c>
      <c r="F236" s="230" t="s">
        <v>225</v>
      </c>
      <c r="G236" s="228"/>
      <c r="H236" s="231">
        <v>478.51600000000002</v>
      </c>
      <c r="I236" s="232"/>
      <c r="J236" s="228"/>
      <c r="K236" s="228"/>
      <c r="L236" s="233"/>
      <c r="M236" s="234"/>
      <c r="N236" s="235"/>
      <c r="O236" s="235"/>
      <c r="P236" s="235"/>
      <c r="Q236" s="235"/>
      <c r="R236" s="235"/>
      <c r="S236" s="235"/>
      <c r="T236" s="236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37" t="s">
        <v>139</v>
      </c>
      <c r="AU236" s="237" t="s">
        <v>83</v>
      </c>
      <c r="AV236" s="14" t="s">
        <v>83</v>
      </c>
      <c r="AW236" s="14" t="s">
        <v>37</v>
      </c>
      <c r="AX236" s="14" t="s">
        <v>76</v>
      </c>
      <c r="AY236" s="237" t="s">
        <v>111</v>
      </c>
    </row>
    <row r="237" s="13" customFormat="1">
      <c r="A237" s="13"/>
      <c r="B237" s="216"/>
      <c r="C237" s="217"/>
      <c r="D237" s="218" t="s">
        <v>139</v>
      </c>
      <c r="E237" s="219" t="s">
        <v>19</v>
      </c>
      <c r="F237" s="220" t="s">
        <v>264</v>
      </c>
      <c r="G237" s="217"/>
      <c r="H237" s="219" t="s">
        <v>19</v>
      </c>
      <c r="I237" s="221"/>
      <c r="J237" s="217"/>
      <c r="K237" s="217"/>
      <c r="L237" s="222"/>
      <c r="M237" s="223"/>
      <c r="N237" s="224"/>
      <c r="O237" s="224"/>
      <c r="P237" s="224"/>
      <c r="Q237" s="224"/>
      <c r="R237" s="224"/>
      <c r="S237" s="224"/>
      <c r="T237" s="225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26" t="s">
        <v>139</v>
      </c>
      <c r="AU237" s="226" t="s">
        <v>83</v>
      </c>
      <c r="AV237" s="13" t="s">
        <v>81</v>
      </c>
      <c r="AW237" s="13" t="s">
        <v>37</v>
      </c>
      <c r="AX237" s="13" t="s">
        <v>76</v>
      </c>
      <c r="AY237" s="226" t="s">
        <v>111</v>
      </c>
    </row>
    <row r="238" s="14" customFormat="1">
      <c r="A238" s="14"/>
      <c r="B238" s="227"/>
      <c r="C238" s="228"/>
      <c r="D238" s="218" t="s">
        <v>139</v>
      </c>
      <c r="E238" s="229" t="s">
        <v>19</v>
      </c>
      <c r="F238" s="230" t="s">
        <v>265</v>
      </c>
      <c r="G238" s="228"/>
      <c r="H238" s="231">
        <v>-38.700000000000003</v>
      </c>
      <c r="I238" s="232"/>
      <c r="J238" s="228"/>
      <c r="K238" s="228"/>
      <c r="L238" s="233"/>
      <c r="M238" s="234"/>
      <c r="N238" s="235"/>
      <c r="O238" s="235"/>
      <c r="P238" s="235"/>
      <c r="Q238" s="235"/>
      <c r="R238" s="235"/>
      <c r="S238" s="235"/>
      <c r="T238" s="236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37" t="s">
        <v>139</v>
      </c>
      <c r="AU238" s="237" t="s">
        <v>83</v>
      </c>
      <c r="AV238" s="14" t="s">
        <v>83</v>
      </c>
      <c r="AW238" s="14" t="s">
        <v>37</v>
      </c>
      <c r="AX238" s="14" t="s">
        <v>76</v>
      </c>
      <c r="AY238" s="237" t="s">
        <v>111</v>
      </c>
    </row>
    <row r="239" s="16" customFormat="1">
      <c r="A239" s="16"/>
      <c r="B239" s="249"/>
      <c r="C239" s="250"/>
      <c r="D239" s="218" t="s">
        <v>139</v>
      </c>
      <c r="E239" s="251" t="s">
        <v>19</v>
      </c>
      <c r="F239" s="252" t="s">
        <v>223</v>
      </c>
      <c r="G239" s="250"/>
      <c r="H239" s="253">
        <v>439.81599999999997</v>
      </c>
      <c r="I239" s="254"/>
      <c r="J239" s="250"/>
      <c r="K239" s="250"/>
      <c r="L239" s="255"/>
      <c r="M239" s="256"/>
      <c r="N239" s="257"/>
      <c r="O239" s="257"/>
      <c r="P239" s="257"/>
      <c r="Q239" s="257"/>
      <c r="R239" s="257"/>
      <c r="S239" s="257"/>
      <c r="T239" s="258"/>
      <c r="U239" s="16"/>
      <c r="V239" s="16"/>
      <c r="W239" s="16"/>
      <c r="X239" s="16"/>
      <c r="Y239" s="16"/>
      <c r="Z239" s="16"/>
      <c r="AA239" s="16"/>
      <c r="AB239" s="16"/>
      <c r="AC239" s="16"/>
      <c r="AD239" s="16"/>
      <c r="AE239" s="16"/>
      <c r="AT239" s="259" t="s">
        <v>139</v>
      </c>
      <c r="AU239" s="259" t="s">
        <v>83</v>
      </c>
      <c r="AV239" s="16" t="s">
        <v>127</v>
      </c>
      <c r="AW239" s="16" t="s">
        <v>37</v>
      </c>
      <c r="AX239" s="16" t="s">
        <v>76</v>
      </c>
      <c r="AY239" s="259" t="s">
        <v>111</v>
      </c>
    </row>
    <row r="240" s="15" customFormat="1">
      <c r="A240" s="15"/>
      <c r="B240" s="238"/>
      <c r="C240" s="239"/>
      <c r="D240" s="218" t="s">
        <v>139</v>
      </c>
      <c r="E240" s="240" t="s">
        <v>19</v>
      </c>
      <c r="F240" s="241" t="s">
        <v>145</v>
      </c>
      <c r="G240" s="239"/>
      <c r="H240" s="242">
        <v>680.36500000000001</v>
      </c>
      <c r="I240" s="243"/>
      <c r="J240" s="239"/>
      <c r="K240" s="239"/>
      <c r="L240" s="244"/>
      <c r="M240" s="245"/>
      <c r="N240" s="246"/>
      <c r="O240" s="246"/>
      <c r="P240" s="246"/>
      <c r="Q240" s="246"/>
      <c r="R240" s="246"/>
      <c r="S240" s="246"/>
      <c r="T240" s="247"/>
      <c r="U240" s="15"/>
      <c r="V240" s="15"/>
      <c r="W240" s="15"/>
      <c r="X240" s="15"/>
      <c r="Y240" s="15"/>
      <c r="Z240" s="15"/>
      <c r="AA240" s="15"/>
      <c r="AB240" s="15"/>
      <c r="AC240" s="15"/>
      <c r="AD240" s="15"/>
      <c r="AE240" s="15"/>
      <c r="AT240" s="248" t="s">
        <v>139</v>
      </c>
      <c r="AU240" s="248" t="s">
        <v>83</v>
      </c>
      <c r="AV240" s="15" t="s">
        <v>118</v>
      </c>
      <c r="AW240" s="15" t="s">
        <v>37</v>
      </c>
      <c r="AX240" s="15" t="s">
        <v>81</v>
      </c>
      <c r="AY240" s="248" t="s">
        <v>111</v>
      </c>
    </row>
    <row r="241" s="2" customFormat="1" ht="16.5" customHeight="1">
      <c r="A241" s="39"/>
      <c r="B241" s="40"/>
      <c r="C241" s="260" t="s">
        <v>266</v>
      </c>
      <c r="D241" s="260" t="s">
        <v>234</v>
      </c>
      <c r="E241" s="261" t="s">
        <v>267</v>
      </c>
      <c r="F241" s="262" t="s">
        <v>268</v>
      </c>
      <c r="G241" s="263" t="s">
        <v>116</v>
      </c>
      <c r="H241" s="264">
        <v>770.85400000000004</v>
      </c>
      <c r="I241" s="265"/>
      <c r="J241" s="266">
        <f>ROUND(I241*H241,2)</f>
        <v>0</v>
      </c>
      <c r="K241" s="262" t="s">
        <v>117</v>
      </c>
      <c r="L241" s="267"/>
      <c r="M241" s="268" t="s">
        <v>19</v>
      </c>
      <c r="N241" s="269" t="s">
        <v>47</v>
      </c>
      <c r="O241" s="85"/>
      <c r="P241" s="207">
        <f>O241*H241</f>
        <v>0</v>
      </c>
      <c r="Q241" s="207">
        <v>0.0050000000000000001</v>
      </c>
      <c r="R241" s="207">
        <f>Q241*H241</f>
        <v>3.8542700000000001</v>
      </c>
      <c r="S241" s="207">
        <v>0</v>
      </c>
      <c r="T241" s="208">
        <f>S241*H241</f>
        <v>0</v>
      </c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R241" s="209" t="s">
        <v>237</v>
      </c>
      <c r="AT241" s="209" t="s">
        <v>234</v>
      </c>
      <c r="AU241" s="209" t="s">
        <v>83</v>
      </c>
      <c r="AY241" s="18" t="s">
        <v>111</v>
      </c>
      <c r="BE241" s="210">
        <f>IF(N241="základní",J241,0)</f>
        <v>0</v>
      </c>
      <c r="BF241" s="210">
        <f>IF(N241="snížená",J241,0)</f>
        <v>0</v>
      </c>
      <c r="BG241" s="210">
        <f>IF(N241="zákl. přenesená",J241,0)</f>
        <v>0</v>
      </c>
      <c r="BH241" s="210">
        <f>IF(N241="sníž. přenesená",J241,0)</f>
        <v>0</v>
      </c>
      <c r="BI241" s="210">
        <f>IF(N241="nulová",J241,0)</f>
        <v>0</v>
      </c>
      <c r="BJ241" s="18" t="s">
        <v>81</v>
      </c>
      <c r="BK241" s="210">
        <f>ROUND(I241*H241,2)</f>
        <v>0</v>
      </c>
      <c r="BL241" s="18" t="s">
        <v>171</v>
      </c>
      <c r="BM241" s="209" t="s">
        <v>269</v>
      </c>
    </row>
    <row r="242" s="14" customFormat="1">
      <c r="A242" s="14"/>
      <c r="B242" s="227"/>
      <c r="C242" s="228"/>
      <c r="D242" s="218" t="s">
        <v>139</v>
      </c>
      <c r="E242" s="228"/>
      <c r="F242" s="230" t="s">
        <v>270</v>
      </c>
      <c r="G242" s="228"/>
      <c r="H242" s="231">
        <v>770.85400000000004</v>
      </c>
      <c r="I242" s="232"/>
      <c r="J242" s="228"/>
      <c r="K242" s="228"/>
      <c r="L242" s="233"/>
      <c r="M242" s="234"/>
      <c r="N242" s="235"/>
      <c r="O242" s="235"/>
      <c r="P242" s="235"/>
      <c r="Q242" s="235"/>
      <c r="R242" s="235"/>
      <c r="S242" s="235"/>
      <c r="T242" s="236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37" t="s">
        <v>139</v>
      </c>
      <c r="AU242" s="237" t="s">
        <v>83</v>
      </c>
      <c r="AV242" s="14" t="s">
        <v>83</v>
      </c>
      <c r="AW242" s="14" t="s">
        <v>4</v>
      </c>
      <c r="AX242" s="14" t="s">
        <v>81</v>
      </c>
      <c r="AY242" s="237" t="s">
        <v>111</v>
      </c>
    </row>
    <row r="243" s="2" customFormat="1" ht="33" customHeight="1">
      <c r="A243" s="39"/>
      <c r="B243" s="40"/>
      <c r="C243" s="198" t="s">
        <v>271</v>
      </c>
      <c r="D243" s="198" t="s">
        <v>113</v>
      </c>
      <c r="E243" s="199" t="s">
        <v>272</v>
      </c>
      <c r="F243" s="200" t="s">
        <v>273</v>
      </c>
      <c r="G243" s="201" t="s">
        <v>124</v>
      </c>
      <c r="H243" s="202">
        <v>2</v>
      </c>
      <c r="I243" s="203"/>
      <c r="J243" s="204">
        <f>ROUND(I243*H243,2)</f>
        <v>0</v>
      </c>
      <c r="K243" s="200" t="s">
        <v>117</v>
      </c>
      <c r="L243" s="45"/>
      <c r="M243" s="205" t="s">
        <v>19</v>
      </c>
      <c r="N243" s="206" t="s">
        <v>47</v>
      </c>
      <c r="O243" s="85"/>
      <c r="P243" s="207">
        <f>O243*H243</f>
        <v>0</v>
      </c>
      <c r="Q243" s="207">
        <v>0.00033</v>
      </c>
      <c r="R243" s="207">
        <f>Q243*H243</f>
        <v>0.00066</v>
      </c>
      <c r="S243" s="207">
        <v>0</v>
      </c>
      <c r="T243" s="208">
        <f>S243*H243</f>
        <v>0</v>
      </c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R243" s="209" t="s">
        <v>171</v>
      </c>
      <c r="AT243" s="209" t="s">
        <v>113</v>
      </c>
      <c r="AU243" s="209" t="s">
        <v>83</v>
      </c>
      <c r="AY243" s="18" t="s">
        <v>111</v>
      </c>
      <c r="BE243" s="210">
        <f>IF(N243="základní",J243,0)</f>
        <v>0</v>
      </c>
      <c r="BF243" s="210">
        <f>IF(N243="snížená",J243,0)</f>
        <v>0</v>
      </c>
      <c r="BG243" s="210">
        <f>IF(N243="zákl. přenesená",J243,0)</f>
        <v>0</v>
      </c>
      <c r="BH243" s="210">
        <f>IF(N243="sníž. přenesená",J243,0)</f>
        <v>0</v>
      </c>
      <c r="BI243" s="210">
        <f>IF(N243="nulová",J243,0)</f>
        <v>0</v>
      </c>
      <c r="BJ243" s="18" t="s">
        <v>81</v>
      </c>
      <c r="BK243" s="210">
        <f>ROUND(I243*H243,2)</f>
        <v>0</v>
      </c>
      <c r="BL243" s="18" t="s">
        <v>171</v>
      </c>
      <c r="BM243" s="209" t="s">
        <v>274</v>
      </c>
    </row>
    <row r="244" s="2" customFormat="1">
      <c r="A244" s="39"/>
      <c r="B244" s="40"/>
      <c r="C244" s="41"/>
      <c r="D244" s="211" t="s">
        <v>120</v>
      </c>
      <c r="E244" s="41"/>
      <c r="F244" s="212" t="s">
        <v>275</v>
      </c>
      <c r="G244" s="41"/>
      <c r="H244" s="41"/>
      <c r="I244" s="213"/>
      <c r="J244" s="41"/>
      <c r="K244" s="41"/>
      <c r="L244" s="45"/>
      <c r="M244" s="214"/>
      <c r="N244" s="215"/>
      <c r="O244" s="85"/>
      <c r="P244" s="85"/>
      <c r="Q244" s="85"/>
      <c r="R244" s="85"/>
      <c r="S244" s="85"/>
      <c r="T244" s="86"/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T244" s="18" t="s">
        <v>120</v>
      </c>
      <c r="AU244" s="18" t="s">
        <v>83</v>
      </c>
    </row>
    <row r="245" s="13" customFormat="1">
      <c r="A245" s="13"/>
      <c r="B245" s="216"/>
      <c r="C245" s="217"/>
      <c r="D245" s="218" t="s">
        <v>139</v>
      </c>
      <c r="E245" s="219" t="s">
        <v>19</v>
      </c>
      <c r="F245" s="220" t="s">
        <v>140</v>
      </c>
      <c r="G245" s="217"/>
      <c r="H245" s="219" t="s">
        <v>19</v>
      </c>
      <c r="I245" s="221"/>
      <c r="J245" s="217"/>
      <c r="K245" s="217"/>
      <c r="L245" s="222"/>
      <c r="M245" s="223"/>
      <c r="N245" s="224"/>
      <c r="O245" s="224"/>
      <c r="P245" s="224"/>
      <c r="Q245" s="224"/>
      <c r="R245" s="224"/>
      <c r="S245" s="224"/>
      <c r="T245" s="225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26" t="s">
        <v>139</v>
      </c>
      <c r="AU245" s="226" t="s">
        <v>83</v>
      </c>
      <c r="AV245" s="13" t="s">
        <v>81</v>
      </c>
      <c r="AW245" s="13" t="s">
        <v>37</v>
      </c>
      <c r="AX245" s="13" t="s">
        <v>76</v>
      </c>
      <c r="AY245" s="226" t="s">
        <v>111</v>
      </c>
    </row>
    <row r="246" s="13" customFormat="1">
      <c r="A246" s="13"/>
      <c r="B246" s="216"/>
      <c r="C246" s="217"/>
      <c r="D246" s="218" t="s">
        <v>139</v>
      </c>
      <c r="E246" s="219" t="s">
        <v>19</v>
      </c>
      <c r="F246" s="220" t="s">
        <v>141</v>
      </c>
      <c r="G246" s="217"/>
      <c r="H246" s="219" t="s">
        <v>19</v>
      </c>
      <c r="I246" s="221"/>
      <c r="J246" s="217"/>
      <c r="K246" s="217"/>
      <c r="L246" s="222"/>
      <c r="M246" s="223"/>
      <c r="N246" s="224"/>
      <c r="O246" s="224"/>
      <c r="P246" s="224"/>
      <c r="Q246" s="224"/>
      <c r="R246" s="224"/>
      <c r="S246" s="224"/>
      <c r="T246" s="225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26" t="s">
        <v>139</v>
      </c>
      <c r="AU246" s="226" t="s">
        <v>83</v>
      </c>
      <c r="AV246" s="13" t="s">
        <v>81</v>
      </c>
      <c r="AW246" s="13" t="s">
        <v>37</v>
      </c>
      <c r="AX246" s="13" t="s">
        <v>76</v>
      </c>
      <c r="AY246" s="226" t="s">
        <v>111</v>
      </c>
    </row>
    <row r="247" s="13" customFormat="1">
      <c r="A247" s="13"/>
      <c r="B247" s="216"/>
      <c r="C247" s="217"/>
      <c r="D247" s="218" t="s">
        <v>139</v>
      </c>
      <c r="E247" s="219" t="s">
        <v>19</v>
      </c>
      <c r="F247" s="220" t="s">
        <v>142</v>
      </c>
      <c r="G247" s="217"/>
      <c r="H247" s="219" t="s">
        <v>19</v>
      </c>
      <c r="I247" s="221"/>
      <c r="J247" s="217"/>
      <c r="K247" s="217"/>
      <c r="L247" s="222"/>
      <c r="M247" s="223"/>
      <c r="N247" s="224"/>
      <c r="O247" s="224"/>
      <c r="P247" s="224"/>
      <c r="Q247" s="224"/>
      <c r="R247" s="224"/>
      <c r="S247" s="224"/>
      <c r="T247" s="225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26" t="s">
        <v>139</v>
      </c>
      <c r="AU247" s="226" t="s">
        <v>83</v>
      </c>
      <c r="AV247" s="13" t="s">
        <v>81</v>
      </c>
      <c r="AW247" s="13" t="s">
        <v>37</v>
      </c>
      <c r="AX247" s="13" t="s">
        <v>76</v>
      </c>
      <c r="AY247" s="226" t="s">
        <v>111</v>
      </c>
    </row>
    <row r="248" s="13" customFormat="1">
      <c r="A248" s="13"/>
      <c r="B248" s="216"/>
      <c r="C248" s="217"/>
      <c r="D248" s="218" t="s">
        <v>139</v>
      </c>
      <c r="E248" s="219" t="s">
        <v>19</v>
      </c>
      <c r="F248" s="220" t="s">
        <v>143</v>
      </c>
      <c r="G248" s="217"/>
      <c r="H248" s="219" t="s">
        <v>19</v>
      </c>
      <c r="I248" s="221"/>
      <c r="J248" s="217"/>
      <c r="K248" s="217"/>
      <c r="L248" s="222"/>
      <c r="M248" s="223"/>
      <c r="N248" s="224"/>
      <c r="O248" s="224"/>
      <c r="P248" s="224"/>
      <c r="Q248" s="224"/>
      <c r="R248" s="224"/>
      <c r="S248" s="224"/>
      <c r="T248" s="225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26" t="s">
        <v>139</v>
      </c>
      <c r="AU248" s="226" t="s">
        <v>83</v>
      </c>
      <c r="AV248" s="13" t="s">
        <v>81</v>
      </c>
      <c r="AW248" s="13" t="s">
        <v>37</v>
      </c>
      <c r="AX248" s="13" t="s">
        <v>76</v>
      </c>
      <c r="AY248" s="226" t="s">
        <v>111</v>
      </c>
    </row>
    <row r="249" s="14" customFormat="1">
      <c r="A249" s="14"/>
      <c r="B249" s="227"/>
      <c r="C249" s="228"/>
      <c r="D249" s="218" t="s">
        <v>139</v>
      </c>
      <c r="E249" s="229" t="s">
        <v>19</v>
      </c>
      <c r="F249" s="230" t="s">
        <v>276</v>
      </c>
      <c r="G249" s="228"/>
      <c r="H249" s="231">
        <v>2</v>
      </c>
      <c r="I249" s="232"/>
      <c r="J249" s="228"/>
      <c r="K249" s="228"/>
      <c r="L249" s="233"/>
      <c r="M249" s="234"/>
      <c r="N249" s="235"/>
      <c r="O249" s="235"/>
      <c r="P249" s="235"/>
      <c r="Q249" s="235"/>
      <c r="R249" s="235"/>
      <c r="S249" s="235"/>
      <c r="T249" s="236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37" t="s">
        <v>139</v>
      </c>
      <c r="AU249" s="237" t="s">
        <v>83</v>
      </c>
      <c r="AV249" s="14" t="s">
        <v>83</v>
      </c>
      <c r="AW249" s="14" t="s">
        <v>37</v>
      </c>
      <c r="AX249" s="14" t="s">
        <v>76</v>
      </c>
      <c r="AY249" s="237" t="s">
        <v>111</v>
      </c>
    </row>
    <row r="250" s="15" customFormat="1">
      <c r="A250" s="15"/>
      <c r="B250" s="238"/>
      <c r="C250" s="239"/>
      <c r="D250" s="218" t="s">
        <v>139</v>
      </c>
      <c r="E250" s="240" t="s">
        <v>19</v>
      </c>
      <c r="F250" s="241" t="s">
        <v>145</v>
      </c>
      <c r="G250" s="239"/>
      <c r="H250" s="242">
        <v>2</v>
      </c>
      <c r="I250" s="243"/>
      <c r="J250" s="239"/>
      <c r="K250" s="239"/>
      <c r="L250" s="244"/>
      <c r="M250" s="245"/>
      <c r="N250" s="246"/>
      <c r="O250" s="246"/>
      <c r="P250" s="246"/>
      <c r="Q250" s="246"/>
      <c r="R250" s="246"/>
      <c r="S250" s="246"/>
      <c r="T250" s="247"/>
      <c r="U250" s="15"/>
      <c r="V250" s="15"/>
      <c r="W250" s="15"/>
      <c r="X250" s="15"/>
      <c r="Y250" s="15"/>
      <c r="Z250" s="15"/>
      <c r="AA250" s="15"/>
      <c r="AB250" s="15"/>
      <c r="AC250" s="15"/>
      <c r="AD250" s="15"/>
      <c r="AE250" s="15"/>
      <c r="AT250" s="248" t="s">
        <v>139</v>
      </c>
      <c r="AU250" s="248" t="s">
        <v>83</v>
      </c>
      <c r="AV250" s="15" t="s">
        <v>118</v>
      </c>
      <c r="AW250" s="15" t="s">
        <v>37</v>
      </c>
      <c r="AX250" s="15" t="s">
        <v>81</v>
      </c>
      <c r="AY250" s="248" t="s">
        <v>111</v>
      </c>
    </row>
    <row r="251" s="2" customFormat="1" ht="24.15" customHeight="1">
      <c r="A251" s="39"/>
      <c r="B251" s="40"/>
      <c r="C251" s="260" t="s">
        <v>277</v>
      </c>
      <c r="D251" s="260" t="s">
        <v>234</v>
      </c>
      <c r="E251" s="261" t="s">
        <v>278</v>
      </c>
      <c r="F251" s="262" t="s">
        <v>279</v>
      </c>
      <c r="G251" s="263" t="s">
        <v>280</v>
      </c>
      <c r="H251" s="264">
        <v>2</v>
      </c>
      <c r="I251" s="265"/>
      <c r="J251" s="266">
        <f>ROUND(I251*H251,2)</f>
        <v>0</v>
      </c>
      <c r="K251" s="262" t="s">
        <v>281</v>
      </c>
      <c r="L251" s="267"/>
      <c r="M251" s="268" t="s">
        <v>19</v>
      </c>
      <c r="N251" s="269" t="s">
        <v>47</v>
      </c>
      <c r="O251" s="85"/>
      <c r="P251" s="207">
        <f>O251*H251</f>
        <v>0</v>
      </c>
      <c r="Q251" s="207">
        <v>0</v>
      </c>
      <c r="R251" s="207">
        <f>Q251*H251</f>
        <v>0</v>
      </c>
      <c r="S251" s="207">
        <v>0</v>
      </c>
      <c r="T251" s="208">
        <f>S251*H251</f>
        <v>0</v>
      </c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R251" s="209" t="s">
        <v>237</v>
      </c>
      <c r="AT251" s="209" t="s">
        <v>234</v>
      </c>
      <c r="AU251" s="209" t="s">
        <v>83</v>
      </c>
      <c r="AY251" s="18" t="s">
        <v>111</v>
      </c>
      <c r="BE251" s="210">
        <f>IF(N251="základní",J251,0)</f>
        <v>0</v>
      </c>
      <c r="BF251" s="210">
        <f>IF(N251="snížená",J251,0)</f>
        <v>0</v>
      </c>
      <c r="BG251" s="210">
        <f>IF(N251="zákl. přenesená",J251,0)</f>
        <v>0</v>
      </c>
      <c r="BH251" s="210">
        <f>IF(N251="sníž. přenesená",J251,0)</f>
        <v>0</v>
      </c>
      <c r="BI251" s="210">
        <f>IF(N251="nulová",J251,0)</f>
        <v>0</v>
      </c>
      <c r="BJ251" s="18" t="s">
        <v>81</v>
      </c>
      <c r="BK251" s="210">
        <f>ROUND(I251*H251,2)</f>
        <v>0</v>
      </c>
      <c r="BL251" s="18" t="s">
        <v>171</v>
      </c>
      <c r="BM251" s="209" t="s">
        <v>282</v>
      </c>
    </row>
    <row r="252" s="2" customFormat="1">
      <c r="A252" s="39"/>
      <c r="B252" s="40"/>
      <c r="C252" s="41"/>
      <c r="D252" s="218" t="s">
        <v>239</v>
      </c>
      <c r="E252" s="41"/>
      <c r="F252" s="270" t="s">
        <v>283</v>
      </c>
      <c r="G252" s="41"/>
      <c r="H252" s="41"/>
      <c r="I252" s="213"/>
      <c r="J252" s="41"/>
      <c r="K252" s="41"/>
      <c r="L252" s="45"/>
      <c r="M252" s="214"/>
      <c r="N252" s="215"/>
      <c r="O252" s="85"/>
      <c r="P252" s="85"/>
      <c r="Q252" s="85"/>
      <c r="R252" s="85"/>
      <c r="S252" s="85"/>
      <c r="T252" s="86"/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T252" s="18" t="s">
        <v>239</v>
      </c>
      <c r="AU252" s="18" t="s">
        <v>83</v>
      </c>
    </row>
    <row r="253" s="2" customFormat="1" ht="24.15" customHeight="1">
      <c r="A253" s="39"/>
      <c r="B253" s="40"/>
      <c r="C253" s="198" t="s">
        <v>284</v>
      </c>
      <c r="D253" s="198" t="s">
        <v>113</v>
      </c>
      <c r="E253" s="199" t="s">
        <v>285</v>
      </c>
      <c r="F253" s="200" t="s">
        <v>286</v>
      </c>
      <c r="G253" s="201" t="s">
        <v>124</v>
      </c>
      <c r="H253" s="202">
        <v>10</v>
      </c>
      <c r="I253" s="203"/>
      <c r="J253" s="204">
        <f>ROUND(I253*H253,2)</f>
        <v>0</v>
      </c>
      <c r="K253" s="200" t="s">
        <v>117</v>
      </c>
      <c r="L253" s="45"/>
      <c r="M253" s="205" t="s">
        <v>19</v>
      </c>
      <c r="N253" s="206" t="s">
        <v>47</v>
      </c>
      <c r="O253" s="85"/>
      <c r="P253" s="207">
        <f>O253*H253</f>
        <v>0</v>
      </c>
      <c r="Q253" s="207">
        <v>0</v>
      </c>
      <c r="R253" s="207">
        <f>Q253*H253</f>
        <v>0</v>
      </c>
      <c r="S253" s="207">
        <v>0.27000000000000002</v>
      </c>
      <c r="T253" s="208">
        <f>S253*H253</f>
        <v>2.7000000000000002</v>
      </c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R253" s="209" t="s">
        <v>171</v>
      </c>
      <c r="AT253" s="209" t="s">
        <v>113</v>
      </c>
      <c r="AU253" s="209" t="s">
        <v>83</v>
      </c>
      <c r="AY253" s="18" t="s">
        <v>111</v>
      </c>
      <c r="BE253" s="210">
        <f>IF(N253="základní",J253,0)</f>
        <v>0</v>
      </c>
      <c r="BF253" s="210">
        <f>IF(N253="snížená",J253,0)</f>
        <v>0</v>
      </c>
      <c r="BG253" s="210">
        <f>IF(N253="zákl. přenesená",J253,0)</f>
        <v>0</v>
      </c>
      <c r="BH253" s="210">
        <f>IF(N253="sníž. přenesená",J253,0)</f>
        <v>0</v>
      </c>
      <c r="BI253" s="210">
        <f>IF(N253="nulová",J253,0)</f>
        <v>0</v>
      </c>
      <c r="BJ253" s="18" t="s">
        <v>81</v>
      </c>
      <c r="BK253" s="210">
        <f>ROUND(I253*H253,2)</f>
        <v>0</v>
      </c>
      <c r="BL253" s="18" t="s">
        <v>171</v>
      </c>
      <c r="BM253" s="209" t="s">
        <v>287</v>
      </c>
    </row>
    <row r="254" s="2" customFormat="1">
      <c r="A254" s="39"/>
      <c r="B254" s="40"/>
      <c r="C254" s="41"/>
      <c r="D254" s="211" t="s">
        <v>120</v>
      </c>
      <c r="E254" s="41"/>
      <c r="F254" s="212" t="s">
        <v>288</v>
      </c>
      <c r="G254" s="41"/>
      <c r="H254" s="41"/>
      <c r="I254" s="213"/>
      <c r="J254" s="41"/>
      <c r="K254" s="41"/>
      <c r="L254" s="45"/>
      <c r="M254" s="214"/>
      <c r="N254" s="215"/>
      <c r="O254" s="85"/>
      <c r="P254" s="85"/>
      <c r="Q254" s="85"/>
      <c r="R254" s="85"/>
      <c r="S254" s="85"/>
      <c r="T254" s="86"/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T254" s="18" t="s">
        <v>120</v>
      </c>
      <c r="AU254" s="18" t="s">
        <v>83</v>
      </c>
    </row>
    <row r="255" s="13" customFormat="1">
      <c r="A255" s="13"/>
      <c r="B255" s="216"/>
      <c r="C255" s="217"/>
      <c r="D255" s="218" t="s">
        <v>139</v>
      </c>
      <c r="E255" s="219" t="s">
        <v>19</v>
      </c>
      <c r="F255" s="220" t="s">
        <v>140</v>
      </c>
      <c r="G255" s="217"/>
      <c r="H255" s="219" t="s">
        <v>19</v>
      </c>
      <c r="I255" s="221"/>
      <c r="J255" s="217"/>
      <c r="K255" s="217"/>
      <c r="L255" s="222"/>
      <c r="M255" s="223"/>
      <c r="N255" s="224"/>
      <c r="O255" s="224"/>
      <c r="P255" s="224"/>
      <c r="Q255" s="224"/>
      <c r="R255" s="224"/>
      <c r="S255" s="224"/>
      <c r="T255" s="225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26" t="s">
        <v>139</v>
      </c>
      <c r="AU255" s="226" t="s">
        <v>83</v>
      </c>
      <c r="AV255" s="13" t="s">
        <v>81</v>
      </c>
      <c r="AW255" s="13" t="s">
        <v>37</v>
      </c>
      <c r="AX255" s="13" t="s">
        <v>76</v>
      </c>
      <c r="AY255" s="226" t="s">
        <v>111</v>
      </c>
    </row>
    <row r="256" s="13" customFormat="1">
      <c r="A256" s="13"/>
      <c r="B256" s="216"/>
      <c r="C256" s="217"/>
      <c r="D256" s="218" t="s">
        <v>139</v>
      </c>
      <c r="E256" s="219" t="s">
        <v>19</v>
      </c>
      <c r="F256" s="220" t="s">
        <v>141</v>
      </c>
      <c r="G256" s="217"/>
      <c r="H256" s="219" t="s">
        <v>19</v>
      </c>
      <c r="I256" s="221"/>
      <c r="J256" s="217"/>
      <c r="K256" s="217"/>
      <c r="L256" s="222"/>
      <c r="M256" s="223"/>
      <c r="N256" s="224"/>
      <c r="O256" s="224"/>
      <c r="P256" s="224"/>
      <c r="Q256" s="224"/>
      <c r="R256" s="224"/>
      <c r="S256" s="224"/>
      <c r="T256" s="225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26" t="s">
        <v>139</v>
      </c>
      <c r="AU256" s="226" t="s">
        <v>83</v>
      </c>
      <c r="AV256" s="13" t="s">
        <v>81</v>
      </c>
      <c r="AW256" s="13" t="s">
        <v>37</v>
      </c>
      <c r="AX256" s="13" t="s">
        <v>76</v>
      </c>
      <c r="AY256" s="226" t="s">
        <v>111</v>
      </c>
    </row>
    <row r="257" s="13" customFormat="1">
      <c r="A257" s="13"/>
      <c r="B257" s="216"/>
      <c r="C257" s="217"/>
      <c r="D257" s="218" t="s">
        <v>139</v>
      </c>
      <c r="E257" s="219" t="s">
        <v>19</v>
      </c>
      <c r="F257" s="220" t="s">
        <v>142</v>
      </c>
      <c r="G257" s="217"/>
      <c r="H257" s="219" t="s">
        <v>19</v>
      </c>
      <c r="I257" s="221"/>
      <c r="J257" s="217"/>
      <c r="K257" s="217"/>
      <c r="L257" s="222"/>
      <c r="M257" s="223"/>
      <c r="N257" s="224"/>
      <c r="O257" s="224"/>
      <c r="P257" s="224"/>
      <c r="Q257" s="224"/>
      <c r="R257" s="224"/>
      <c r="S257" s="224"/>
      <c r="T257" s="225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26" t="s">
        <v>139</v>
      </c>
      <c r="AU257" s="226" t="s">
        <v>83</v>
      </c>
      <c r="AV257" s="13" t="s">
        <v>81</v>
      </c>
      <c r="AW257" s="13" t="s">
        <v>37</v>
      </c>
      <c r="AX257" s="13" t="s">
        <v>76</v>
      </c>
      <c r="AY257" s="226" t="s">
        <v>111</v>
      </c>
    </row>
    <row r="258" s="13" customFormat="1">
      <c r="A258" s="13"/>
      <c r="B258" s="216"/>
      <c r="C258" s="217"/>
      <c r="D258" s="218" t="s">
        <v>139</v>
      </c>
      <c r="E258" s="219" t="s">
        <v>19</v>
      </c>
      <c r="F258" s="220" t="s">
        <v>143</v>
      </c>
      <c r="G258" s="217"/>
      <c r="H258" s="219" t="s">
        <v>19</v>
      </c>
      <c r="I258" s="221"/>
      <c r="J258" s="217"/>
      <c r="K258" s="217"/>
      <c r="L258" s="222"/>
      <c r="M258" s="223"/>
      <c r="N258" s="224"/>
      <c r="O258" s="224"/>
      <c r="P258" s="224"/>
      <c r="Q258" s="224"/>
      <c r="R258" s="224"/>
      <c r="S258" s="224"/>
      <c r="T258" s="225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26" t="s">
        <v>139</v>
      </c>
      <c r="AU258" s="226" t="s">
        <v>83</v>
      </c>
      <c r="AV258" s="13" t="s">
        <v>81</v>
      </c>
      <c r="AW258" s="13" t="s">
        <v>37</v>
      </c>
      <c r="AX258" s="13" t="s">
        <v>76</v>
      </c>
      <c r="AY258" s="226" t="s">
        <v>111</v>
      </c>
    </row>
    <row r="259" s="14" customFormat="1">
      <c r="A259" s="14"/>
      <c r="B259" s="227"/>
      <c r="C259" s="228"/>
      <c r="D259" s="218" t="s">
        <v>139</v>
      </c>
      <c r="E259" s="229" t="s">
        <v>19</v>
      </c>
      <c r="F259" s="230" t="s">
        <v>144</v>
      </c>
      <c r="G259" s="228"/>
      <c r="H259" s="231">
        <v>10</v>
      </c>
      <c r="I259" s="232"/>
      <c r="J259" s="228"/>
      <c r="K259" s="228"/>
      <c r="L259" s="233"/>
      <c r="M259" s="234"/>
      <c r="N259" s="235"/>
      <c r="O259" s="235"/>
      <c r="P259" s="235"/>
      <c r="Q259" s="235"/>
      <c r="R259" s="235"/>
      <c r="S259" s="235"/>
      <c r="T259" s="236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37" t="s">
        <v>139</v>
      </c>
      <c r="AU259" s="237" t="s">
        <v>83</v>
      </c>
      <c r="AV259" s="14" t="s">
        <v>83</v>
      </c>
      <c r="AW259" s="14" t="s">
        <v>37</v>
      </c>
      <c r="AX259" s="14" t="s">
        <v>76</v>
      </c>
      <c r="AY259" s="237" t="s">
        <v>111</v>
      </c>
    </row>
    <row r="260" s="15" customFormat="1">
      <c r="A260" s="15"/>
      <c r="B260" s="238"/>
      <c r="C260" s="239"/>
      <c r="D260" s="218" t="s">
        <v>139</v>
      </c>
      <c r="E260" s="240" t="s">
        <v>19</v>
      </c>
      <c r="F260" s="241" t="s">
        <v>145</v>
      </c>
      <c r="G260" s="239"/>
      <c r="H260" s="242">
        <v>10</v>
      </c>
      <c r="I260" s="243"/>
      <c r="J260" s="239"/>
      <c r="K260" s="239"/>
      <c r="L260" s="244"/>
      <c r="M260" s="245"/>
      <c r="N260" s="246"/>
      <c r="O260" s="246"/>
      <c r="P260" s="246"/>
      <c r="Q260" s="246"/>
      <c r="R260" s="246"/>
      <c r="S260" s="246"/>
      <c r="T260" s="247"/>
      <c r="U260" s="15"/>
      <c r="V260" s="15"/>
      <c r="W260" s="15"/>
      <c r="X260" s="15"/>
      <c r="Y260" s="15"/>
      <c r="Z260" s="15"/>
      <c r="AA260" s="15"/>
      <c r="AB260" s="15"/>
      <c r="AC260" s="15"/>
      <c r="AD260" s="15"/>
      <c r="AE260" s="15"/>
      <c r="AT260" s="248" t="s">
        <v>139</v>
      </c>
      <c r="AU260" s="248" t="s">
        <v>83</v>
      </c>
      <c r="AV260" s="15" t="s">
        <v>118</v>
      </c>
      <c r="AW260" s="15" t="s">
        <v>37</v>
      </c>
      <c r="AX260" s="15" t="s">
        <v>81</v>
      </c>
      <c r="AY260" s="248" t="s">
        <v>111</v>
      </c>
    </row>
    <row r="261" s="2" customFormat="1" ht="24.15" customHeight="1">
      <c r="A261" s="39"/>
      <c r="B261" s="40"/>
      <c r="C261" s="198" t="s">
        <v>289</v>
      </c>
      <c r="D261" s="198" t="s">
        <v>113</v>
      </c>
      <c r="E261" s="199" t="s">
        <v>290</v>
      </c>
      <c r="F261" s="200" t="s">
        <v>291</v>
      </c>
      <c r="G261" s="201" t="s">
        <v>292</v>
      </c>
      <c r="H261" s="202">
        <v>3638.4769999999999</v>
      </c>
      <c r="I261" s="203"/>
      <c r="J261" s="204">
        <f>ROUND(I261*H261,2)</f>
        <v>0</v>
      </c>
      <c r="K261" s="200" t="s">
        <v>117</v>
      </c>
      <c r="L261" s="45"/>
      <c r="M261" s="205" t="s">
        <v>19</v>
      </c>
      <c r="N261" s="206" t="s">
        <v>47</v>
      </c>
      <c r="O261" s="85"/>
      <c r="P261" s="207">
        <f>O261*H261</f>
        <v>0</v>
      </c>
      <c r="Q261" s="207">
        <v>5.0000000000000002E-05</v>
      </c>
      <c r="R261" s="207">
        <f>Q261*H261</f>
        <v>0.18192385</v>
      </c>
      <c r="S261" s="207">
        <v>0</v>
      </c>
      <c r="T261" s="208">
        <f>S261*H261</f>
        <v>0</v>
      </c>
      <c r="U261" s="39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  <c r="AR261" s="209" t="s">
        <v>171</v>
      </c>
      <c r="AT261" s="209" t="s">
        <v>113</v>
      </c>
      <c r="AU261" s="209" t="s">
        <v>83</v>
      </c>
      <c r="AY261" s="18" t="s">
        <v>111</v>
      </c>
      <c r="BE261" s="210">
        <f>IF(N261="základní",J261,0)</f>
        <v>0</v>
      </c>
      <c r="BF261" s="210">
        <f>IF(N261="snížená",J261,0)</f>
        <v>0</v>
      </c>
      <c r="BG261" s="210">
        <f>IF(N261="zákl. přenesená",J261,0)</f>
        <v>0</v>
      </c>
      <c r="BH261" s="210">
        <f>IF(N261="sníž. přenesená",J261,0)</f>
        <v>0</v>
      </c>
      <c r="BI261" s="210">
        <f>IF(N261="nulová",J261,0)</f>
        <v>0</v>
      </c>
      <c r="BJ261" s="18" t="s">
        <v>81</v>
      </c>
      <c r="BK261" s="210">
        <f>ROUND(I261*H261,2)</f>
        <v>0</v>
      </c>
      <c r="BL261" s="18" t="s">
        <v>171</v>
      </c>
      <c r="BM261" s="209" t="s">
        <v>293</v>
      </c>
    </row>
    <row r="262" s="2" customFormat="1">
      <c r="A262" s="39"/>
      <c r="B262" s="40"/>
      <c r="C262" s="41"/>
      <c r="D262" s="211" t="s">
        <v>120</v>
      </c>
      <c r="E262" s="41"/>
      <c r="F262" s="212" t="s">
        <v>294</v>
      </c>
      <c r="G262" s="41"/>
      <c r="H262" s="41"/>
      <c r="I262" s="213"/>
      <c r="J262" s="41"/>
      <c r="K262" s="41"/>
      <c r="L262" s="45"/>
      <c r="M262" s="214"/>
      <c r="N262" s="215"/>
      <c r="O262" s="85"/>
      <c r="P262" s="85"/>
      <c r="Q262" s="85"/>
      <c r="R262" s="85"/>
      <c r="S262" s="85"/>
      <c r="T262" s="86"/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T262" s="18" t="s">
        <v>120</v>
      </c>
      <c r="AU262" s="18" t="s">
        <v>83</v>
      </c>
    </row>
    <row r="263" s="13" customFormat="1">
      <c r="A263" s="13"/>
      <c r="B263" s="216"/>
      <c r="C263" s="217"/>
      <c r="D263" s="218" t="s">
        <v>139</v>
      </c>
      <c r="E263" s="219" t="s">
        <v>19</v>
      </c>
      <c r="F263" s="220" t="s">
        <v>140</v>
      </c>
      <c r="G263" s="217"/>
      <c r="H263" s="219" t="s">
        <v>19</v>
      </c>
      <c r="I263" s="221"/>
      <c r="J263" s="217"/>
      <c r="K263" s="217"/>
      <c r="L263" s="222"/>
      <c r="M263" s="223"/>
      <c r="N263" s="224"/>
      <c r="O263" s="224"/>
      <c r="P263" s="224"/>
      <c r="Q263" s="224"/>
      <c r="R263" s="224"/>
      <c r="S263" s="224"/>
      <c r="T263" s="225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26" t="s">
        <v>139</v>
      </c>
      <c r="AU263" s="226" t="s">
        <v>83</v>
      </c>
      <c r="AV263" s="13" t="s">
        <v>81</v>
      </c>
      <c r="AW263" s="13" t="s">
        <v>37</v>
      </c>
      <c r="AX263" s="13" t="s">
        <v>76</v>
      </c>
      <c r="AY263" s="226" t="s">
        <v>111</v>
      </c>
    </row>
    <row r="264" s="13" customFormat="1">
      <c r="A264" s="13"/>
      <c r="B264" s="216"/>
      <c r="C264" s="217"/>
      <c r="D264" s="218" t="s">
        <v>139</v>
      </c>
      <c r="E264" s="219" t="s">
        <v>19</v>
      </c>
      <c r="F264" s="220" t="s">
        <v>141</v>
      </c>
      <c r="G264" s="217"/>
      <c r="H264" s="219" t="s">
        <v>19</v>
      </c>
      <c r="I264" s="221"/>
      <c r="J264" s="217"/>
      <c r="K264" s="217"/>
      <c r="L264" s="222"/>
      <c r="M264" s="223"/>
      <c r="N264" s="224"/>
      <c r="O264" s="224"/>
      <c r="P264" s="224"/>
      <c r="Q264" s="224"/>
      <c r="R264" s="224"/>
      <c r="S264" s="224"/>
      <c r="T264" s="225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26" t="s">
        <v>139</v>
      </c>
      <c r="AU264" s="226" t="s">
        <v>83</v>
      </c>
      <c r="AV264" s="13" t="s">
        <v>81</v>
      </c>
      <c r="AW264" s="13" t="s">
        <v>37</v>
      </c>
      <c r="AX264" s="13" t="s">
        <v>76</v>
      </c>
      <c r="AY264" s="226" t="s">
        <v>111</v>
      </c>
    </row>
    <row r="265" s="13" customFormat="1">
      <c r="A265" s="13"/>
      <c r="B265" s="216"/>
      <c r="C265" s="217"/>
      <c r="D265" s="218" t="s">
        <v>139</v>
      </c>
      <c r="E265" s="219" t="s">
        <v>19</v>
      </c>
      <c r="F265" s="220" t="s">
        <v>142</v>
      </c>
      <c r="G265" s="217"/>
      <c r="H265" s="219" t="s">
        <v>19</v>
      </c>
      <c r="I265" s="221"/>
      <c r="J265" s="217"/>
      <c r="K265" s="217"/>
      <c r="L265" s="222"/>
      <c r="M265" s="223"/>
      <c r="N265" s="224"/>
      <c r="O265" s="224"/>
      <c r="P265" s="224"/>
      <c r="Q265" s="224"/>
      <c r="R265" s="224"/>
      <c r="S265" s="224"/>
      <c r="T265" s="225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26" t="s">
        <v>139</v>
      </c>
      <c r="AU265" s="226" t="s">
        <v>83</v>
      </c>
      <c r="AV265" s="13" t="s">
        <v>81</v>
      </c>
      <c r="AW265" s="13" t="s">
        <v>37</v>
      </c>
      <c r="AX265" s="13" t="s">
        <v>76</v>
      </c>
      <c r="AY265" s="226" t="s">
        <v>111</v>
      </c>
    </row>
    <row r="266" s="13" customFormat="1">
      <c r="A266" s="13"/>
      <c r="B266" s="216"/>
      <c r="C266" s="217"/>
      <c r="D266" s="218" t="s">
        <v>139</v>
      </c>
      <c r="E266" s="219" t="s">
        <v>19</v>
      </c>
      <c r="F266" s="220" t="s">
        <v>143</v>
      </c>
      <c r="G266" s="217"/>
      <c r="H266" s="219" t="s">
        <v>19</v>
      </c>
      <c r="I266" s="221"/>
      <c r="J266" s="217"/>
      <c r="K266" s="217"/>
      <c r="L266" s="222"/>
      <c r="M266" s="223"/>
      <c r="N266" s="224"/>
      <c r="O266" s="224"/>
      <c r="P266" s="224"/>
      <c r="Q266" s="224"/>
      <c r="R266" s="224"/>
      <c r="S266" s="224"/>
      <c r="T266" s="225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26" t="s">
        <v>139</v>
      </c>
      <c r="AU266" s="226" t="s">
        <v>83</v>
      </c>
      <c r="AV266" s="13" t="s">
        <v>81</v>
      </c>
      <c r="AW266" s="13" t="s">
        <v>37</v>
      </c>
      <c r="AX266" s="13" t="s">
        <v>76</v>
      </c>
      <c r="AY266" s="226" t="s">
        <v>111</v>
      </c>
    </row>
    <row r="267" s="13" customFormat="1">
      <c r="A267" s="13"/>
      <c r="B267" s="216"/>
      <c r="C267" s="217"/>
      <c r="D267" s="218" t="s">
        <v>139</v>
      </c>
      <c r="E267" s="219" t="s">
        <v>19</v>
      </c>
      <c r="F267" s="220" t="s">
        <v>295</v>
      </c>
      <c r="G267" s="217"/>
      <c r="H267" s="219" t="s">
        <v>19</v>
      </c>
      <c r="I267" s="221"/>
      <c r="J267" s="217"/>
      <c r="K267" s="217"/>
      <c r="L267" s="222"/>
      <c r="M267" s="223"/>
      <c r="N267" s="224"/>
      <c r="O267" s="224"/>
      <c r="P267" s="224"/>
      <c r="Q267" s="224"/>
      <c r="R267" s="224"/>
      <c r="S267" s="224"/>
      <c r="T267" s="225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26" t="s">
        <v>139</v>
      </c>
      <c r="AU267" s="226" t="s">
        <v>83</v>
      </c>
      <c r="AV267" s="13" t="s">
        <v>81</v>
      </c>
      <c r="AW267" s="13" t="s">
        <v>37</v>
      </c>
      <c r="AX267" s="13" t="s">
        <v>76</v>
      </c>
      <c r="AY267" s="226" t="s">
        <v>111</v>
      </c>
    </row>
    <row r="268" s="13" customFormat="1">
      <c r="A268" s="13"/>
      <c r="B268" s="216"/>
      <c r="C268" s="217"/>
      <c r="D268" s="218" t="s">
        <v>139</v>
      </c>
      <c r="E268" s="219" t="s">
        <v>19</v>
      </c>
      <c r="F268" s="220" t="s">
        <v>296</v>
      </c>
      <c r="G268" s="217"/>
      <c r="H268" s="219" t="s">
        <v>19</v>
      </c>
      <c r="I268" s="221"/>
      <c r="J268" s="217"/>
      <c r="K268" s="217"/>
      <c r="L268" s="222"/>
      <c r="M268" s="223"/>
      <c r="N268" s="224"/>
      <c r="O268" s="224"/>
      <c r="P268" s="224"/>
      <c r="Q268" s="224"/>
      <c r="R268" s="224"/>
      <c r="S268" s="224"/>
      <c r="T268" s="225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26" t="s">
        <v>139</v>
      </c>
      <c r="AU268" s="226" t="s">
        <v>83</v>
      </c>
      <c r="AV268" s="13" t="s">
        <v>81</v>
      </c>
      <c r="AW268" s="13" t="s">
        <v>37</v>
      </c>
      <c r="AX268" s="13" t="s">
        <v>76</v>
      </c>
      <c r="AY268" s="226" t="s">
        <v>111</v>
      </c>
    </row>
    <row r="269" s="14" customFormat="1">
      <c r="A269" s="14"/>
      <c r="B269" s="227"/>
      <c r="C269" s="228"/>
      <c r="D269" s="218" t="s">
        <v>139</v>
      </c>
      <c r="E269" s="229" t="s">
        <v>19</v>
      </c>
      <c r="F269" s="230" t="s">
        <v>297</v>
      </c>
      <c r="G269" s="228"/>
      <c r="H269" s="231">
        <v>2179.2959999999998</v>
      </c>
      <c r="I269" s="232"/>
      <c r="J269" s="228"/>
      <c r="K269" s="228"/>
      <c r="L269" s="233"/>
      <c r="M269" s="234"/>
      <c r="N269" s="235"/>
      <c r="O269" s="235"/>
      <c r="P269" s="235"/>
      <c r="Q269" s="235"/>
      <c r="R269" s="235"/>
      <c r="S269" s="235"/>
      <c r="T269" s="236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237" t="s">
        <v>139</v>
      </c>
      <c r="AU269" s="237" t="s">
        <v>83</v>
      </c>
      <c r="AV269" s="14" t="s">
        <v>83</v>
      </c>
      <c r="AW269" s="14" t="s">
        <v>37</v>
      </c>
      <c r="AX269" s="14" t="s">
        <v>76</v>
      </c>
      <c r="AY269" s="237" t="s">
        <v>111</v>
      </c>
    </row>
    <row r="270" s="13" customFormat="1">
      <c r="A270" s="13"/>
      <c r="B270" s="216"/>
      <c r="C270" s="217"/>
      <c r="D270" s="218" t="s">
        <v>139</v>
      </c>
      <c r="E270" s="219" t="s">
        <v>19</v>
      </c>
      <c r="F270" s="220" t="s">
        <v>298</v>
      </c>
      <c r="G270" s="217"/>
      <c r="H270" s="219" t="s">
        <v>19</v>
      </c>
      <c r="I270" s="221"/>
      <c r="J270" s="217"/>
      <c r="K270" s="217"/>
      <c r="L270" s="222"/>
      <c r="M270" s="223"/>
      <c r="N270" s="224"/>
      <c r="O270" s="224"/>
      <c r="P270" s="224"/>
      <c r="Q270" s="224"/>
      <c r="R270" s="224"/>
      <c r="S270" s="224"/>
      <c r="T270" s="225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26" t="s">
        <v>139</v>
      </c>
      <c r="AU270" s="226" t="s">
        <v>83</v>
      </c>
      <c r="AV270" s="13" t="s">
        <v>81</v>
      </c>
      <c r="AW270" s="13" t="s">
        <v>37</v>
      </c>
      <c r="AX270" s="13" t="s">
        <v>76</v>
      </c>
      <c r="AY270" s="226" t="s">
        <v>111</v>
      </c>
    </row>
    <row r="271" s="14" customFormat="1">
      <c r="A271" s="14"/>
      <c r="B271" s="227"/>
      <c r="C271" s="228"/>
      <c r="D271" s="218" t="s">
        <v>139</v>
      </c>
      <c r="E271" s="229" t="s">
        <v>19</v>
      </c>
      <c r="F271" s="230" t="s">
        <v>299</v>
      </c>
      <c r="G271" s="228"/>
      <c r="H271" s="231">
        <v>1103.8610000000001</v>
      </c>
      <c r="I271" s="232"/>
      <c r="J271" s="228"/>
      <c r="K271" s="228"/>
      <c r="L271" s="233"/>
      <c r="M271" s="234"/>
      <c r="N271" s="235"/>
      <c r="O271" s="235"/>
      <c r="P271" s="235"/>
      <c r="Q271" s="235"/>
      <c r="R271" s="235"/>
      <c r="S271" s="235"/>
      <c r="T271" s="236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T271" s="237" t="s">
        <v>139</v>
      </c>
      <c r="AU271" s="237" t="s">
        <v>83</v>
      </c>
      <c r="AV271" s="14" t="s">
        <v>83</v>
      </c>
      <c r="AW271" s="14" t="s">
        <v>37</v>
      </c>
      <c r="AX271" s="14" t="s">
        <v>76</v>
      </c>
      <c r="AY271" s="237" t="s">
        <v>111</v>
      </c>
    </row>
    <row r="272" s="14" customFormat="1">
      <c r="A272" s="14"/>
      <c r="B272" s="227"/>
      <c r="C272" s="228"/>
      <c r="D272" s="218" t="s">
        <v>139</v>
      </c>
      <c r="E272" s="229" t="s">
        <v>19</v>
      </c>
      <c r="F272" s="230" t="s">
        <v>300</v>
      </c>
      <c r="G272" s="228"/>
      <c r="H272" s="231">
        <v>355.31999999999999</v>
      </c>
      <c r="I272" s="232"/>
      <c r="J272" s="228"/>
      <c r="K272" s="228"/>
      <c r="L272" s="233"/>
      <c r="M272" s="234"/>
      <c r="N272" s="235"/>
      <c r="O272" s="235"/>
      <c r="P272" s="235"/>
      <c r="Q272" s="235"/>
      <c r="R272" s="235"/>
      <c r="S272" s="235"/>
      <c r="T272" s="236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237" t="s">
        <v>139</v>
      </c>
      <c r="AU272" s="237" t="s">
        <v>83</v>
      </c>
      <c r="AV272" s="14" t="s">
        <v>83</v>
      </c>
      <c r="AW272" s="14" t="s">
        <v>37</v>
      </c>
      <c r="AX272" s="14" t="s">
        <v>76</v>
      </c>
      <c r="AY272" s="237" t="s">
        <v>111</v>
      </c>
    </row>
    <row r="273" s="15" customFormat="1">
      <c r="A273" s="15"/>
      <c r="B273" s="238"/>
      <c r="C273" s="239"/>
      <c r="D273" s="218" t="s">
        <v>139</v>
      </c>
      <c r="E273" s="240" t="s">
        <v>19</v>
      </c>
      <c r="F273" s="241" t="s">
        <v>145</v>
      </c>
      <c r="G273" s="239"/>
      <c r="H273" s="242">
        <v>3638.4769999999999</v>
      </c>
      <c r="I273" s="243"/>
      <c r="J273" s="239"/>
      <c r="K273" s="239"/>
      <c r="L273" s="244"/>
      <c r="M273" s="245"/>
      <c r="N273" s="246"/>
      <c r="O273" s="246"/>
      <c r="P273" s="246"/>
      <c r="Q273" s="246"/>
      <c r="R273" s="246"/>
      <c r="S273" s="246"/>
      <c r="T273" s="247"/>
      <c r="U273" s="15"/>
      <c r="V273" s="15"/>
      <c r="W273" s="15"/>
      <c r="X273" s="15"/>
      <c r="Y273" s="15"/>
      <c r="Z273" s="15"/>
      <c r="AA273" s="15"/>
      <c r="AB273" s="15"/>
      <c r="AC273" s="15"/>
      <c r="AD273" s="15"/>
      <c r="AE273" s="15"/>
      <c r="AT273" s="248" t="s">
        <v>139</v>
      </c>
      <c r="AU273" s="248" t="s">
        <v>83</v>
      </c>
      <c r="AV273" s="15" t="s">
        <v>118</v>
      </c>
      <c r="AW273" s="15" t="s">
        <v>37</v>
      </c>
      <c r="AX273" s="15" t="s">
        <v>81</v>
      </c>
      <c r="AY273" s="248" t="s">
        <v>111</v>
      </c>
    </row>
    <row r="274" s="2" customFormat="1" ht="24.15" customHeight="1">
      <c r="A274" s="39"/>
      <c r="B274" s="40"/>
      <c r="C274" s="260" t="s">
        <v>301</v>
      </c>
      <c r="D274" s="260" t="s">
        <v>234</v>
      </c>
      <c r="E274" s="261" t="s">
        <v>302</v>
      </c>
      <c r="F274" s="262" t="s">
        <v>303</v>
      </c>
      <c r="G274" s="263" t="s">
        <v>304</v>
      </c>
      <c r="H274" s="264">
        <v>3.6379999999999999</v>
      </c>
      <c r="I274" s="265"/>
      <c r="J274" s="266">
        <f>ROUND(I274*H274,2)</f>
        <v>0</v>
      </c>
      <c r="K274" s="262" t="s">
        <v>117</v>
      </c>
      <c r="L274" s="267"/>
      <c r="M274" s="268" t="s">
        <v>19</v>
      </c>
      <c r="N274" s="269" t="s">
        <v>47</v>
      </c>
      <c r="O274" s="85"/>
      <c r="P274" s="207">
        <f>O274*H274</f>
        <v>0</v>
      </c>
      <c r="Q274" s="207">
        <v>1</v>
      </c>
      <c r="R274" s="207">
        <f>Q274*H274</f>
        <v>3.6379999999999999</v>
      </c>
      <c r="S274" s="207">
        <v>0</v>
      </c>
      <c r="T274" s="208">
        <f>S274*H274</f>
        <v>0</v>
      </c>
      <c r="U274" s="39"/>
      <c r="V274" s="39"/>
      <c r="W274" s="39"/>
      <c r="X274" s="39"/>
      <c r="Y274" s="39"/>
      <c r="Z274" s="39"/>
      <c r="AA274" s="39"/>
      <c r="AB274" s="39"/>
      <c r="AC274" s="39"/>
      <c r="AD274" s="39"/>
      <c r="AE274" s="39"/>
      <c r="AR274" s="209" t="s">
        <v>237</v>
      </c>
      <c r="AT274" s="209" t="s">
        <v>234</v>
      </c>
      <c r="AU274" s="209" t="s">
        <v>83</v>
      </c>
      <c r="AY274" s="18" t="s">
        <v>111</v>
      </c>
      <c r="BE274" s="210">
        <f>IF(N274="základní",J274,0)</f>
        <v>0</v>
      </c>
      <c r="BF274" s="210">
        <f>IF(N274="snížená",J274,0)</f>
        <v>0</v>
      </c>
      <c r="BG274" s="210">
        <f>IF(N274="zákl. přenesená",J274,0)</f>
        <v>0</v>
      </c>
      <c r="BH274" s="210">
        <f>IF(N274="sníž. přenesená",J274,0)</f>
        <v>0</v>
      </c>
      <c r="BI274" s="210">
        <f>IF(N274="nulová",J274,0)</f>
        <v>0</v>
      </c>
      <c r="BJ274" s="18" t="s">
        <v>81</v>
      </c>
      <c r="BK274" s="210">
        <f>ROUND(I274*H274,2)</f>
        <v>0</v>
      </c>
      <c r="BL274" s="18" t="s">
        <v>171</v>
      </c>
      <c r="BM274" s="209" t="s">
        <v>305</v>
      </c>
    </row>
    <row r="275" s="2" customFormat="1" ht="49.05" customHeight="1">
      <c r="A275" s="39"/>
      <c r="B275" s="40"/>
      <c r="C275" s="198" t="s">
        <v>306</v>
      </c>
      <c r="D275" s="198" t="s">
        <v>113</v>
      </c>
      <c r="E275" s="199" t="s">
        <v>307</v>
      </c>
      <c r="F275" s="200" t="s">
        <v>308</v>
      </c>
      <c r="G275" s="201" t="s">
        <v>304</v>
      </c>
      <c r="H275" s="202">
        <v>15.09</v>
      </c>
      <c r="I275" s="203"/>
      <c r="J275" s="204">
        <f>ROUND(I275*H275,2)</f>
        <v>0</v>
      </c>
      <c r="K275" s="200" t="s">
        <v>117</v>
      </c>
      <c r="L275" s="45"/>
      <c r="M275" s="205" t="s">
        <v>19</v>
      </c>
      <c r="N275" s="206" t="s">
        <v>47</v>
      </c>
      <c r="O275" s="85"/>
      <c r="P275" s="207">
        <f>O275*H275</f>
        <v>0</v>
      </c>
      <c r="Q275" s="207">
        <v>0</v>
      </c>
      <c r="R275" s="207">
        <f>Q275*H275</f>
        <v>0</v>
      </c>
      <c r="S275" s="207">
        <v>0</v>
      </c>
      <c r="T275" s="208">
        <f>S275*H275</f>
        <v>0</v>
      </c>
      <c r="U275" s="39"/>
      <c r="V275" s="39"/>
      <c r="W275" s="39"/>
      <c r="X275" s="39"/>
      <c r="Y275" s="39"/>
      <c r="Z275" s="39"/>
      <c r="AA275" s="39"/>
      <c r="AB275" s="39"/>
      <c r="AC275" s="39"/>
      <c r="AD275" s="39"/>
      <c r="AE275" s="39"/>
      <c r="AR275" s="209" t="s">
        <v>171</v>
      </c>
      <c r="AT275" s="209" t="s">
        <v>113</v>
      </c>
      <c r="AU275" s="209" t="s">
        <v>83</v>
      </c>
      <c r="AY275" s="18" t="s">
        <v>111</v>
      </c>
      <c r="BE275" s="210">
        <f>IF(N275="základní",J275,0)</f>
        <v>0</v>
      </c>
      <c r="BF275" s="210">
        <f>IF(N275="snížená",J275,0)</f>
        <v>0</v>
      </c>
      <c r="BG275" s="210">
        <f>IF(N275="zákl. přenesená",J275,0)</f>
        <v>0</v>
      </c>
      <c r="BH275" s="210">
        <f>IF(N275="sníž. přenesená",J275,0)</f>
        <v>0</v>
      </c>
      <c r="BI275" s="210">
        <f>IF(N275="nulová",J275,0)</f>
        <v>0</v>
      </c>
      <c r="BJ275" s="18" t="s">
        <v>81</v>
      </c>
      <c r="BK275" s="210">
        <f>ROUND(I275*H275,2)</f>
        <v>0</v>
      </c>
      <c r="BL275" s="18" t="s">
        <v>171</v>
      </c>
      <c r="BM275" s="209" t="s">
        <v>309</v>
      </c>
    </row>
    <row r="276" s="2" customFormat="1">
      <c r="A276" s="39"/>
      <c r="B276" s="40"/>
      <c r="C276" s="41"/>
      <c r="D276" s="211" t="s">
        <v>120</v>
      </c>
      <c r="E276" s="41"/>
      <c r="F276" s="212" t="s">
        <v>310</v>
      </c>
      <c r="G276" s="41"/>
      <c r="H276" s="41"/>
      <c r="I276" s="213"/>
      <c r="J276" s="41"/>
      <c r="K276" s="41"/>
      <c r="L276" s="45"/>
      <c r="M276" s="214"/>
      <c r="N276" s="215"/>
      <c r="O276" s="85"/>
      <c r="P276" s="85"/>
      <c r="Q276" s="85"/>
      <c r="R276" s="85"/>
      <c r="S276" s="85"/>
      <c r="T276" s="86"/>
      <c r="U276" s="39"/>
      <c r="V276" s="39"/>
      <c r="W276" s="39"/>
      <c r="X276" s="39"/>
      <c r="Y276" s="39"/>
      <c r="Z276" s="39"/>
      <c r="AA276" s="39"/>
      <c r="AB276" s="39"/>
      <c r="AC276" s="39"/>
      <c r="AD276" s="39"/>
      <c r="AE276" s="39"/>
      <c r="AT276" s="18" t="s">
        <v>120</v>
      </c>
      <c r="AU276" s="18" t="s">
        <v>83</v>
      </c>
    </row>
    <row r="277" s="2" customFormat="1" ht="55.5" customHeight="1">
      <c r="A277" s="39"/>
      <c r="B277" s="40"/>
      <c r="C277" s="198" t="s">
        <v>311</v>
      </c>
      <c r="D277" s="198" t="s">
        <v>113</v>
      </c>
      <c r="E277" s="199" t="s">
        <v>312</v>
      </c>
      <c r="F277" s="200" t="s">
        <v>313</v>
      </c>
      <c r="G277" s="201" t="s">
        <v>304</v>
      </c>
      <c r="H277" s="202">
        <v>15.09</v>
      </c>
      <c r="I277" s="203"/>
      <c r="J277" s="204">
        <f>ROUND(I277*H277,2)</f>
        <v>0</v>
      </c>
      <c r="K277" s="200" t="s">
        <v>117</v>
      </c>
      <c r="L277" s="45"/>
      <c r="M277" s="205" t="s">
        <v>19</v>
      </c>
      <c r="N277" s="206" t="s">
        <v>47</v>
      </c>
      <c r="O277" s="85"/>
      <c r="P277" s="207">
        <f>O277*H277</f>
        <v>0</v>
      </c>
      <c r="Q277" s="207">
        <v>0</v>
      </c>
      <c r="R277" s="207">
        <f>Q277*H277</f>
        <v>0</v>
      </c>
      <c r="S277" s="207">
        <v>0</v>
      </c>
      <c r="T277" s="208">
        <f>S277*H277</f>
        <v>0</v>
      </c>
      <c r="U277" s="39"/>
      <c r="V277" s="39"/>
      <c r="W277" s="39"/>
      <c r="X277" s="39"/>
      <c r="Y277" s="39"/>
      <c r="Z277" s="39"/>
      <c r="AA277" s="39"/>
      <c r="AB277" s="39"/>
      <c r="AC277" s="39"/>
      <c r="AD277" s="39"/>
      <c r="AE277" s="39"/>
      <c r="AR277" s="209" t="s">
        <v>171</v>
      </c>
      <c r="AT277" s="209" t="s">
        <v>113</v>
      </c>
      <c r="AU277" s="209" t="s">
        <v>83</v>
      </c>
      <c r="AY277" s="18" t="s">
        <v>111</v>
      </c>
      <c r="BE277" s="210">
        <f>IF(N277="základní",J277,0)</f>
        <v>0</v>
      </c>
      <c r="BF277" s="210">
        <f>IF(N277="snížená",J277,0)</f>
        <v>0</v>
      </c>
      <c r="BG277" s="210">
        <f>IF(N277="zákl. přenesená",J277,0)</f>
        <v>0</v>
      </c>
      <c r="BH277" s="210">
        <f>IF(N277="sníž. přenesená",J277,0)</f>
        <v>0</v>
      </c>
      <c r="BI277" s="210">
        <f>IF(N277="nulová",J277,0)</f>
        <v>0</v>
      </c>
      <c r="BJ277" s="18" t="s">
        <v>81</v>
      </c>
      <c r="BK277" s="210">
        <f>ROUND(I277*H277,2)</f>
        <v>0</v>
      </c>
      <c r="BL277" s="18" t="s">
        <v>171</v>
      </c>
      <c r="BM277" s="209" t="s">
        <v>314</v>
      </c>
    </row>
    <row r="278" s="2" customFormat="1">
      <c r="A278" s="39"/>
      <c r="B278" s="40"/>
      <c r="C278" s="41"/>
      <c r="D278" s="211" t="s">
        <v>120</v>
      </c>
      <c r="E278" s="41"/>
      <c r="F278" s="212" t="s">
        <v>315</v>
      </c>
      <c r="G278" s="41"/>
      <c r="H278" s="41"/>
      <c r="I278" s="213"/>
      <c r="J278" s="41"/>
      <c r="K278" s="41"/>
      <c r="L278" s="45"/>
      <c r="M278" s="214"/>
      <c r="N278" s="215"/>
      <c r="O278" s="85"/>
      <c r="P278" s="85"/>
      <c r="Q278" s="85"/>
      <c r="R278" s="85"/>
      <c r="S278" s="85"/>
      <c r="T278" s="86"/>
      <c r="U278" s="39"/>
      <c r="V278" s="39"/>
      <c r="W278" s="39"/>
      <c r="X278" s="39"/>
      <c r="Y278" s="39"/>
      <c r="Z278" s="39"/>
      <c r="AA278" s="39"/>
      <c r="AB278" s="39"/>
      <c r="AC278" s="39"/>
      <c r="AD278" s="39"/>
      <c r="AE278" s="39"/>
      <c r="AT278" s="18" t="s">
        <v>120</v>
      </c>
      <c r="AU278" s="18" t="s">
        <v>83</v>
      </c>
    </row>
    <row r="279" s="12" customFormat="1" ht="22.8" customHeight="1">
      <c r="A279" s="12"/>
      <c r="B279" s="182"/>
      <c r="C279" s="183"/>
      <c r="D279" s="184" t="s">
        <v>75</v>
      </c>
      <c r="E279" s="196" t="s">
        <v>316</v>
      </c>
      <c r="F279" s="196" t="s">
        <v>317</v>
      </c>
      <c r="G279" s="183"/>
      <c r="H279" s="183"/>
      <c r="I279" s="186"/>
      <c r="J279" s="197">
        <f>BK279</f>
        <v>0</v>
      </c>
      <c r="K279" s="183"/>
      <c r="L279" s="188"/>
      <c r="M279" s="189"/>
      <c r="N279" s="190"/>
      <c r="O279" s="190"/>
      <c r="P279" s="191">
        <f>SUM(P280:P321)</f>
        <v>0</v>
      </c>
      <c r="Q279" s="190"/>
      <c r="R279" s="191">
        <f>SUM(R280:R321)</f>
        <v>0.44415210000000005</v>
      </c>
      <c r="S279" s="190"/>
      <c r="T279" s="192">
        <f>SUM(T280:T321)</f>
        <v>0</v>
      </c>
      <c r="U279" s="12"/>
      <c r="V279" s="12"/>
      <c r="W279" s="12"/>
      <c r="X279" s="12"/>
      <c r="Y279" s="12"/>
      <c r="Z279" s="12"/>
      <c r="AA279" s="12"/>
      <c r="AB279" s="12"/>
      <c r="AC279" s="12"/>
      <c r="AD279" s="12"/>
      <c r="AE279" s="12"/>
      <c r="AR279" s="193" t="s">
        <v>83</v>
      </c>
      <c r="AT279" s="194" t="s">
        <v>75</v>
      </c>
      <c r="AU279" s="194" t="s">
        <v>81</v>
      </c>
      <c r="AY279" s="193" t="s">
        <v>111</v>
      </c>
      <c r="BK279" s="195">
        <f>SUM(BK280:BK321)</f>
        <v>0</v>
      </c>
    </row>
    <row r="280" s="2" customFormat="1" ht="24.15" customHeight="1">
      <c r="A280" s="39"/>
      <c r="B280" s="40"/>
      <c r="C280" s="198" t="s">
        <v>318</v>
      </c>
      <c r="D280" s="198" t="s">
        <v>113</v>
      </c>
      <c r="E280" s="199" t="s">
        <v>319</v>
      </c>
      <c r="F280" s="200" t="s">
        <v>320</v>
      </c>
      <c r="G280" s="201" t="s">
        <v>116</v>
      </c>
      <c r="H280" s="202">
        <v>1269.0060000000001</v>
      </c>
      <c r="I280" s="203"/>
      <c r="J280" s="204">
        <f>ROUND(I280*H280,2)</f>
        <v>0</v>
      </c>
      <c r="K280" s="200" t="s">
        <v>117</v>
      </c>
      <c r="L280" s="45"/>
      <c r="M280" s="205" t="s">
        <v>19</v>
      </c>
      <c r="N280" s="206" t="s">
        <v>47</v>
      </c>
      <c r="O280" s="85"/>
      <c r="P280" s="207">
        <f>O280*H280</f>
        <v>0</v>
      </c>
      <c r="Q280" s="207">
        <v>6.0000000000000002E-05</v>
      </c>
      <c r="R280" s="207">
        <f>Q280*H280</f>
        <v>0.076140360000000004</v>
      </c>
      <c r="S280" s="207">
        <v>0</v>
      </c>
      <c r="T280" s="208">
        <f>S280*H280</f>
        <v>0</v>
      </c>
      <c r="U280" s="39"/>
      <c r="V280" s="39"/>
      <c r="W280" s="39"/>
      <c r="X280" s="39"/>
      <c r="Y280" s="39"/>
      <c r="Z280" s="39"/>
      <c r="AA280" s="39"/>
      <c r="AB280" s="39"/>
      <c r="AC280" s="39"/>
      <c r="AD280" s="39"/>
      <c r="AE280" s="39"/>
      <c r="AR280" s="209" t="s">
        <v>171</v>
      </c>
      <c r="AT280" s="209" t="s">
        <v>113</v>
      </c>
      <c r="AU280" s="209" t="s">
        <v>83</v>
      </c>
      <c r="AY280" s="18" t="s">
        <v>111</v>
      </c>
      <c r="BE280" s="210">
        <f>IF(N280="základní",J280,0)</f>
        <v>0</v>
      </c>
      <c r="BF280" s="210">
        <f>IF(N280="snížená",J280,0)</f>
        <v>0</v>
      </c>
      <c r="BG280" s="210">
        <f>IF(N280="zákl. přenesená",J280,0)</f>
        <v>0</v>
      </c>
      <c r="BH280" s="210">
        <f>IF(N280="sníž. přenesená",J280,0)</f>
        <v>0</v>
      </c>
      <c r="BI280" s="210">
        <f>IF(N280="nulová",J280,0)</f>
        <v>0</v>
      </c>
      <c r="BJ280" s="18" t="s">
        <v>81</v>
      </c>
      <c r="BK280" s="210">
        <f>ROUND(I280*H280,2)</f>
        <v>0</v>
      </c>
      <c r="BL280" s="18" t="s">
        <v>171</v>
      </c>
      <c r="BM280" s="209" t="s">
        <v>321</v>
      </c>
    </row>
    <row r="281" s="2" customFormat="1">
      <c r="A281" s="39"/>
      <c r="B281" s="40"/>
      <c r="C281" s="41"/>
      <c r="D281" s="211" t="s">
        <v>120</v>
      </c>
      <c r="E281" s="41"/>
      <c r="F281" s="212" t="s">
        <v>322</v>
      </c>
      <c r="G281" s="41"/>
      <c r="H281" s="41"/>
      <c r="I281" s="213"/>
      <c r="J281" s="41"/>
      <c r="K281" s="41"/>
      <c r="L281" s="45"/>
      <c r="M281" s="214"/>
      <c r="N281" s="215"/>
      <c r="O281" s="85"/>
      <c r="P281" s="85"/>
      <c r="Q281" s="85"/>
      <c r="R281" s="85"/>
      <c r="S281" s="85"/>
      <c r="T281" s="86"/>
      <c r="U281" s="39"/>
      <c r="V281" s="39"/>
      <c r="W281" s="39"/>
      <c r="X281" s="39"/>
      <c r="Y281" s="39"/>
      <c r="Z281" s="39"/>
      <c r="AA281" s="39"/>
      <c r="AB281" s="39"/>
      <c r="AC281" s="39"/>
      <c r="AD281" s="39"/>
      <c r="AE281" s="39"/>
      <c r="AT281" s="18" t="s">
        <v>120</v>
      </c>
      <c r="AU281" s="18" t="s">
        <v>83</v>
      </c>
    </row>
    <row r="282" s="13" customFormat="1">
      <c r="A282" s="13"/>
      <c r="B282" s="216"/>
      <c r="C282" s="217"/>
      <c r="D282" s="218" t="s">
        <v>139</v>
      </c>
      <c r="E282" s="219" t="s">
        <v>19</v>
      </c>
      <c r="F282" s="220" t="s">
        <v>323</v>
      </c>
      <c r="G282" s="217"/>
      <c r="H282" s="219" t="s">
        <v>19</v>
      </c>
      <c r="I282" s="221"/>
      <c r="J282" s="217"/>
      <c r="K282" s="217"/>
      <c r="L282" s="222"/>
      <c r="M282" s="223"/>
      <c r="N282" s="224"/>
      <c r="O282" s="224"/>
      <c r="P282" s="224"/>
      <c r="Q282" s="224"/>
      <c r="R282" s="224"/>
      <c r="S282" s="224"/>
      <c r="T282" s="225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26" t="s">
        <v>139</v>
      </c>
      <c r="AU282" s="226" t="s">
        <v>83</v>
      </c>
      <c r="AV282" s="13" t="s">
        <v>81</v>
      </c>
      <c r="AW282" s="13" t="s">
        <v>37</v>
      </c>
      <c r="AX282" s="13" t="s">
        <v>76</v>
      </c>
      <c r="AY282" s="226" t="s">
        <v>111</v>
      </c>
    </row>
    <row r="283" s="13" customFormat="1">
      <c r="A283" s="13"/>
      <c r="B283" s="216"/>
      <c r="C283" s="217"/>
      <c r="D283" s="218" t="s">
        <v>139</v>
      </c>
      <c r="E283" s="219" t="s">
        <v>19</v>
      </c>
      <c r="F283" s="220" t="s">
        <v>140</v>
      </c>
      <c r="G283" s="217"/>
      <c r="H283" s="219" t="s">
        <v>19</v>
      </c>
      <c r="I283" s="221"/>
      <c r="J283" s="217"/>
      <c r="K283" s="217"/>
      <c r="L283" s="222"/>
      <c r="M283" s="223"/>
      <c r="N283" s="224"/>
      <c r="O283" s="224"/>
      <c r="P283" s="224"/>
      <c r="Q283" s="224"/>
      <c r="R283" s="224"/>
      <c r="S283" s="224"/>
      <c r="T283" s="225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26" t="s">
        <v>139</v>
      </c>
      <c r="AU283" s="226" t="s">
        <v>83</v>
      </c>
      <c r="AV283" s="13" t="s">
        <v>81</v>
      </c>
      <c r="AW283" s="13" t="s">
        <v>37</v>
      </c>
      <c r="AX283" s="13" t="s">
        <v>76</v>
      </c>
      <c r="AY283" s="226" t="s">
        <v>111</v>
      </c>
    </row>
    <row r="284" s="13" customFormat="1">
      <c r="A284" s="13"/>
      <c r="B284" s="216"/>
      <c r="C284" s="217"/>
      <c r="D284" s="218" t="s">
        <v>139</v>
      </c>
      <c r="E284" s="219" t="s">
        <v>19</v>
      </c>
      <c r="F284" s="220" t="s">
        <v>141</v>
      </c>
      <c r="G284" s="217"/>
      <c r="H284" s="219" t="s">
        <v>19</v>
      </c>
      <c r="I284" s="221"/>
      <c r="J284" s="217"/>
      <c r="K284" s="217"/>
      <c r="L284" s="222"/>
      <c r="M284" s="223"/>
      <c r="N284" s="224"/>
      <c r="O284" s="224"/>
      <c r="P284" s="224"/>
      <c r="Q284" s="224"/>
      <c r="R284" s="224"/>
      <c r="S284" s="224"/>
      <c r="T284" s="225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26" t="s">
        <v>139</v>
      </c>
      <c r="AU284" s="226" t="s">
        <v>83</v>
      </c>
      <c r="AV284" s="13" t="s">
        <v>81</v>
      </c>
      <c r="AW284" s="13" t="s">
        <v>37</v>
      </c>
      <c r="AX284" s="13" t="s">
        <v>76</v>
      </c>
      <c r="AY284" s="226" t="s">
        <v>111</v>
      </c>
    </row>
    <row r="285" s="13" customFormat="1">
      <c r="A285" s="13"/>
      <c r="B285" s="216"/>
      <c r="C285" s="217"/>
      <c r="D285" s="218" t="s">
        <v>139</v>
      </c>
      <c r="E285" s="219" t="s">
        <v>19</v>
      </c>
      <c r="F285" s="220" t="s">
        <v>142</v>
      </c>
      <c r="G285" s="217"/>
      <c r="H285" s="219" t="s">
        <v>19</v>
      </c>
      <c r="I285" s="221"/>
      <c r="J285" s="217"/>
      <c r="K285" s="217"/>
      <c r="L285" s="222"/>
      <c r="M285" s="223"/>
      <c r="N285" s="224"/>
      <c r="O285" s="224"/>
      <c r="P285" s="224"/>
      <c r="Q285" s="224"/>
      <c r="R285" s="224"/>
      <c r="S285" s="224"/>
      <c r="T285" s="225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26" t="s">
        <v>139</v>
      </c>
      <c r="AU285" s="226" t="s">
        <v>83</v>
      </c>
      <c r="AV285" s="13" t="s">
        <v>81</v>
      </c>
      <c r="AW285" s="13" t="s">
        <v>37</v>
      </c>
      <c r="AX285" s="13" t="s">
        <v>76</v>
      </c>
      <c r="AY285" s="226" t="s">
        <v>111</v>
      </c>
    </row>
    <row r="286" s="13" customFormat="1">
      <c r="A286" s="13"/>
      <c r="B286" s="216"/>
      <c r="C286" s="217"/>
      <c r="D286" s="218" t="s">
        <v>139</v>
      </c>
      <c r="E286" s="219" t="s">
        <v>19</v>
      </c>
      <c r="F286" s="220" t="s">
        <v>143</v>
      </c>
      <c r="G286" s="217"/>
      <c r="H286" s="219" t="s">
        <v>19</v>
      </c>
      <c r="I286" s="221"/>
      <c r="J286" s="217"/>
      <c r="K286" s="217"/>
      <c r="L286" s="222"/>
      <c r="M286" s="223"/>
      <c r="N286" s="224"/>
      <c r="O286" s="224"/>
      <c r="P286" s="224"/>
      <c r="Q286" s="224"/>
      <c r="R286" s="224"/>
      <c r="S286" s="224"/>
      <c r="T286" s="225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26" t="s">
        <v>139</v>
      </c>
      <c r="AU286" s="226" t="s">
        <v>83</v>
      </c>
      <c r="AV286" s="13" t="s">
        <v>81</v>
      </c>
      <c r="AW286" s="13" t="s">
        <v>37</v>
      </c>
      <c r="AX286" s="13" t="s">
        <v>76</v>
      </c>
      <c r="AY286" s="226" t="s">
        <v>111</v>
      </c>
    </row>
    <row r="287" s="13" customFormat="1">
      <c r="A287" s="13"/>
      <c r="B287" s="216"/>
      <c r="C287" s="217"/>
      <c r="D287" s="218" t="s">
        <v>139</v>
      </c>
      <c r="E287" s="219" t="s">
        <v>19</v>
      </c>
      <c r="F287" s="220" t="s">
        <v>324</v>
      </c>
      <c r="G287" s="217"/>
      <c r="H287" s="219" t="s">
        <v>19</v>
      </c>
      <c r="I287" s="221"/>
      <c r="J287" s="217"/>
      <c r="K287" s="217"/>
      <c r="L287" s="222"/>
      <c r="M287" s="223"/>
      <c r="N287" s="224"/>
      <c r="O287" s="224"/>
      <c r="P287" s="224"/>
      <c r="Q287" s="224"/>
      <c r="R287" s="224"/>
      <c r="S287" s="224"/>
      <c r="T287" s="225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26" t="s">
        <v>139</v>
      </c>
      <c r="AU287" s="226" t="s">
        <v>83</v>
      </c>
      <c r="AV287" s="13" t="s">
        <v>81</v>
      </c>
      <c r="AW287" s="13" t="s">
        <v>37</v>
      </c>
      <c r="AX287" s="13" t="s">
        <v>76</v>
      </c>
      <c r="AY287" s="226" t="s">
        <v>111</v>
      </c>
    </row>
    <row r="288" s="14" customFormat="1">
      <c r="A288" s="14"/>
      <c r="B288" s="227"/>
      <c r="C288" s="228"/>
      <c r="D288" s="218" t="s">
        <v>139</v>
      </c>
      <c r="E288" s="229" t="s">
        <v>19</v>
      </c>
      <c r="F288" s="230" t="s">
        <v>325</v>
      </c>
      <c r="G288" s="228"/>
      <c r="H288" s="231">
        <v>275</v>
      </c>
      <c r="I288" s="232"/>
      <c r="J288" s="228"/>
      <c r="K288" s="228"/>
      <c r="L288" s="233"/>
      <c r="M288" s="234"/>
      <c r="N288" s="235"/>
      <c r="O288" s="235"/>
      <c r="P288" s="235"/>
      <c r="Q288" s="235"/>
      <c r="R288" s="235"/>
      <c r="S288" s="235"/>
      <c r="T288" s="236"/>
      <c r="U288" s="14"/>
      <c r="V288" s="14"/>
      <c r="W288" s="14"/>
      <c r="X288" s="14"/>
      <c r="Y288" s="14"/>
      <c r="Z288" s="14"/>
      <c r="AA288" s="14"/>
      <c r="AB288" s="14"/>
      <c r="AC288" s="14"/>
      <c r="AD288" s="14"/>
      <c r="AE288" s="14"/>
      <c r="AT288" s="237" t="s">
        <v>139</v>
      </c>
      <c r="AU288" s="237" t="s">
        <v>83</v>
      </c>
      <c r="AV288" s="14" t="s">
        <v>83</v>
      </c>
      <c r="AW288" s="14" t="s">
        <v>37</v>
      </c>
      <c r="AX288" s="14" t="s">
        <v>76</v>
      </c>
      <c r="AY288" s="237" t="s">
        <v>111</v>
      </c>
    </row>
    <row r="289" s="14" customFormat="1">
      <c r="A289" s="14"/>
      <c r="B289" s="227"/>
      <c r="C289" s="228"/>
      <c r="D289" s="218" t="s">
        <v>139</v>
      </c>
      <c r="E289" s="229" t="s">
        <v>19</v>
      </c>
      <c r="F289" s="230" t="s">
        <v>326</v>
      </c>
      <c r="G289" s="228"/>
      <c r="H289" s="231">
        <v>153.44999999999999</v>
      </c>
      <c r="I289" s="232"/>
      <c r="J289" s="228"/>
      <c r="K289" s="228"/>
      <c r="L289" s="233"/>
      <c r="M289" s="234"/>
      <c r="N289" s="235"/>
      <c r="O289" s="235"/>
      <c r="P289" s="235"/>
      <c r="Q289" s="235"/>
      <c r="R289" s="235"/>
      <c r="S289" s="235"/>
      <c r="T289" s="236"/>
      <c r="U289" s="14"/>
      <c r="V289" s="14"/>
      <c r="W289" s="14"/>
      <c r="X289" s="14"/>
      <c r="Y289" s="14"/>
      <c r="Z289" s="14"/>
      <c r="AA289" s="14"/>
      <c r="AB289" s="14"/>
      <c r="AC289" s="14"/>
      <c r="AD289" s="14"/>
      <c r="AE289" s="14"/>
      <c r="AT289" s="237" t="s">
        <v>139</v>
      </c>
      <c r="AU289" s="237" t="s">
        <v>83</v>
      </c>
      <c r="AV289" s="14" t="s">
        <v>83</v>
      </c>
      <c r="AW289" s="14" t="s">
        <v>37</v>
      </c>
      <c r="AX289" s="14" t="s">
        <v>76</v>
      </c>
      <c r="AY289" s="237" t="s">
        <v>111</v>
      </c>
    </row>
    <row r="290" s="14" customFormat="1">
      <c r="A290" s="14"/>
      <c r="B290" s="227"/>
      <c r="C290" s="228"/>
      <c r="D290" s="218" t="s">
        <v>139</v>
      </c>
      <c r="E290" s="229" t="s">
        <v>19</v>
      </c>
      <c r="F290" s="230" t="s">
        <v>327</v>
      </c>
      <c r="G290" s="228"/>
      <c r="H290" s="231">
        <v>160.55000000000001</v>
      </c>
      <c r="I290" s="232"/>
      <c r="J290" s="228"/>
      <c r="K290" s="228"/>
      <c r="L290" s="233"/>
      <c r="M290" s="234"/>
      <c r="N290" s="235"/>
      <c r="O290" s="235"/>
      <c r="P290" s="235"/>
      <c r="Q290" s="235"/>
      <c r="R290" s="235"/>
      <c r="S290" s="235"/>
      <c r="T290" s="236"/>
      <c r="U290" s="14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T290" s="237" t="s">
        <v>139</v>
      </c>
      <c r="AU290" s="237" t="s">
        <v>83</v>
      </c>
      <c r="AV290" s="14" t="s">
        <v>83</v>
      </c>
      <c r="AW290" s="14" t="s">
        <v>37</v>
      </c>
      <c r="AX290" s="14" t="s">
        <v>76</v>
      </c>
      <c r="AY290" s="237" t="s">
        <v>111</v>
      </c>
    </row>
    <row r="291" s="13" customFormat="1">
      <c r="A291" s="13"/>
      <c r="B291" s="216"/>
      <c r="C291" s="217"/>
      <c r="D291" s="218" t="s">
        <v>139</v>
      </c>
      <c r="E291" s="219" t="s">
        <v>19</v>
      </c>
      <c r="F291" s="220" t="s">
        <v>328</v>
      </c>
      <c r="G291" s="217"/>
      <c r="H291" s="219" t="s">
        <v>19</v>
      </c>
      <c r="I291" s="221"/>
      <c r="J291" s="217"/>
      <c r="K291" s="217"/>
      <c r="L291" s="222"/>
      <c r="M291" s="223"/>
      <c r="N291" s="224"/>
      <c r="O291" s="224"/>
      <c r="P291" s="224"/>
      <c r="Q291" s="224"/>
      <c r="R291" s="224"/>
      <c r="S291" s="224"/>
      <c r="T291" s="225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26" t="s">
        <v>139</v>
      </c>
      <c r="AU291" s="226" t="s">
        <v>83</v>
      </c>
      <c r="AV291" s="13" t="s">
        <v>81</v>
      </c>
      <c r="AW291" s="13" t="s">
        <v>37</v>
      </c>
      <c r="AX291" s="13" t="s">
        <v>76</v>
      </c>
      <c r="AY291" s="226" t="s">
        <v>111</v>
      </c>
    </row>
    <row r="292" s="14" customFormat="1">
      <c r="A292" s="14"/>
      <c r="B292" s="227"/>
      <c r="C292" s="228"/>
      <c r="D292" s="218" t="s">
        <v>139</v>
      </c>
      <c r="E292" s="229" t="s">
        <v>19</v>
      </c>
      <c r="F292" s="230" t="s">
        <v>329</v>
      </c>
      <c r="G292" s="228"/>
      <c r="H292" s="231">
        <v>18.48</v>
      </c>
      <c r="I292" s="232"/>
      <c r="J292" s="228"/>
      <c r="K292" s="228"/>
      <c r="L292" s="233"/>
      <c r="M292" s="234"/>
      <c r="N292" s="235"/>
      <c r="O292" s="235"/>
      <c r="P292" s="235"/>
      <c r="Q292" s="235"/>
      <c r="R292" s="235"/>
      <c r="S292" s="235"/>
      <c r="T292" s="236"/>
      <c r="U292" s="14"/>
      <c r="V292" s="14"/>
      <c r="W292" s="14"/>
      <c r="X292" s="14"/>
      <c r="Y292" s="14"/>
      <c r="Z292" s="14"/>
      <c r="AA292" s="14"/>
      <c r="AB292" s="14"/>
      <c r="AC292" s="14"/>
      <c r="AD292" s="14"/>
      <c r="AE292" s="14"/>
      <c r="AT292" s="237" t="s">
        <v>139</v>
      </c>
      <c r="AU292" s="237" t="s">
        <v>83</v>
      </c>
      <c r="AV292" s="14" t="s">
        <v>83</v>
      </c>
      <c r="AW292" s="14" t="s">
        <v>37</v>
      </c>
      <c r="AX292" s="14" t="s">
        <v>76</v>
      </c>
      <c r="AY292" s="237" t="s">
        <v>111</v>
      </c>
    </row>
    <row r="293" s="13" customFormat="1">
      <c r="A293" s="13"/>
      <c r="B293" s="216"/>
      <c r="C293" s="217"/>
      <c r="D293" s="218" t="s">
        <v>139</v>
      </c>
      <c r="E293" s="219" t="s">
        <v>19</v>
      </c>
      <c r="F293" s="220" t="s">
        <v>330</v>
      </c>
      <c r="G293" s="217"/>
      <c r="H293" s="219" t="s">
        <v>19</v>
      </c>
      <c r="I293" s="221"/>
      <c r="J293" s="217"/>
      <c r="K293" s="217"/>
      <c r="L293" s="222"/>
      <c r="M293" s="223"/>
      <c r="N293" s="224"/>
      <c r="O293" s="224"/>
      <c r="P293" s="224"/>
      <c r="Q293" s="224"/>
      <c r="R293" s="224"/>
      <c r="S293" s="224"/>
      <c r="T293" s="225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26" t="s">
        <v>139</v>
      </c>
      <c r="AU293" s="226" t="s">
        <v>83</v>
      </c>
      <c r="AV293" s="13" t="s">
        <v>81</v>
      </c>
      <c r="AW293" s="13" t="s">
        <v>37</v>
      </c>
      <c r="AX293" s="13" t="s">
        <v>76</v>
      </c>
      <c r="AY293" s="226" t="s">
        <v>111</v>
      </c>
    </row>
    <row r="294" s="14" customFormat="1">
      <c r="A294" s="14"/>
      <c r="B294" s="227"/>
      <c r="C294" s="228"/>
      <c r="D294" s="218" t="s">
        <v>139</v>
      </c>
      <c r="E294" s="229" t="s">
        <v>19</v>
      </c>
      <c r="F294" s="230" t="s">
        <v>331</v>
      </c>
      <c r="G294" s="228"/>
      <c r="H294" s="231">
        <v>232.44800000000001</v>
      </c>
      <c r="I294" s="232"/>
      <c r="J294" s="228"/>
      <c r="K294" s="228"/>
      <c r="L294" s="233"/>
      <c r="M294" s="234"/>
      <c r="N294" s="235"/>
      <c r="O294" s="235"/>
      <c r="P294" s="235"/>
      <c r="Q294" s="235"/>
      <c r="R294" s="235"/>
      <c r="S294" s="235"/>
      <c r="T294" s="236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T294" s="237" t="s">
        <v>139</v>
      </c>
      <c r="AU294" s="237" t="s">
        <v>83</v>
      </c>
      <c r="AV294" s="14" t="s">
        <v>83</v>
      </c>
      <c r="AW294" s="14" t="s">
        <v>37</v>
      </c>
      <c r="AX294" s="14" t="s">
        <v>76</v>
      </c>
      <c r="AY294" s="237" t="s">
        <v>111</v>
      </c>
    </row>
    <row r="295" s="14" customFormat="1">
      <c r="A295" s="14"/>
      <c r="B295" s="227"/>
      <c r="C295" s="228"/>
      <c r="D295" s="218" t="s">
        <v>139</v>
      </c>
      <c r="E295" s="229" t="s">
        <v>19</v>
      </c>
      <c r="F295" s="230" t="s">
        <v>332</v>
      </c>
      <c r="G295" s="228"/>
      <c r="H295" s="231">
        <v>47.718000000000004</v>
      </c>
      <c r="I295" s="232"/>
      <c r="J295" s="228"/>
      <c r="K295" s="228"/>
      <c r="L295" s="233"/>
      <c r="M295" s="234"/>
      <c r="N295" s="235"/>
      <c r="O295" s="235"/>
      <c r="P295" s="235"/>
      <c r="Q295" s="235"/>
      <c r="R295" s="235"/>
      <c r="S295" s="235"/>
      <c r="T295" s="236"/>
      <c r="U295" s="14"/>
      <c r="V295" s="14"/>
      <c r="W295" s="14"/>
      <c r="X295" s="14"/>
      <c r="Y295" s="14"/>
      <c r="Z295" s="14"/>
      <c r="AA295" s="14"/>
      <c r="AB295" s="14"/>
      <c r="AC295" s="14"/>
      <c r="AD295" s="14"/>
      <c r="AE295" s="14"/>
      <c r="AT295" s="237" t="s">
        <v>139</v>
      </c>
      <c r="AU295" s="237" t="s">
        <v>83</v>
      </c>
      <c r="AV295" s="14" t="s">
        <v>83</v>
      </c>
      <c r="AW295" s="14" t="s">
        <v>37</v>
      </c>
      <c r="AX295" s="14" t="s">
        <v>76</v>
      </c>
      <c r="AY295" s="237" t="s">
        <v>111</v>
      </c>
    </row>
    <row r="296" s="14" customFormat="1">
      <c r="A296" s="14"/>
      <c r="B296" s="227"/>
      <c r="C296" s="228"/>
      <c r="D296" s="218" t="s">
        <v>139</v>
      </c>
      <c r="E296" s="229" t="s">
        <v>19</v>
      </c>
      <c r="F296" s="230" t="s">
        <v>333</v>
      </c>
      <c r="G296" s="228"/>
      <c r="H296" s="231">
        <v>90.799999999999997</v>
      </c>
      <c r="I296" s="232"/>
      <c r="J296" s="228"/>
      <c r="K296" s="228"/>
      <c r="L296" s="233"/>
      <c r="M296" s="234"/>
      <c r="N296" s="235"/>
      <c r="O296" s="235"/>
      <c r="P296" s="235"/>
      <c r="Q296" s="235"/>
      <c r="R296" s="235"/>
      <c r="S296" s="235"/>
      <c r="T296" s="236"/>
      <c r="U296" s="14"/>
      <c r="V296" s="14"/>
      <c r="W296" s="14"/>
      <c r="X296" s="14"/>
      <c r="Y296" s="14"/>
      <c r="Z296" s="14"/>
      <c r="AA296" s="14"/>
      <c r="AB296" s="14"/>
      <c r="AC296" s="14"/>
      <c r="AD296" s="14"/>
      <c r="AE296" s="14"/>
      <c r="AT296" s="237" t="s">
        <v>139</v>
      </c>
      <c r="AU296" s="237" t="s">
        <v>83</v>
      </c>
      <c r="AV296" s="14" t="s">
        <v>83</v>
      </c>
      <c r="AW296" s="14" t="s">
        <v>37</v>
      </c>
      <c r="AX296" s="14" t="s">
        <v>76</v>
      </c>
      <c r="AY296" s="237" t="s">
        <v>111</v>
      </c>
    </row>
    <row r="297" s="13" customFormat="1">
      <c r="A297" s="13"/>
      <c r="B297" s="216"/>
      <c r="C297" s="217"/>
      <c r="D297" s="218" t="s">
        <v>139</v>
      </c>
      <c r="E297" s="219" t="s">
        <v>19</v>
      </c>
      <c r="F297" s="220" t="s">
        <v>334</v>
      </c>
      <c r="G297" s="217"/>
      <c r="H297" s="219" t="s">
        <v>19</v>
      </c>
      <c r="I297" s="221"/>
      <c r="J297" s="217"/>
      <c r="K297" s="217"/>
      <c r="L297" s="222"/>
      <c r="M297" s="223"/>
      <c r="N297" s="224"/>
      <c r="O297" s="224"/>
      <c r="P297" s="224"/>
      <c r="Q297" s="224"/>
      <c r="R297" s="224"/>
      <c r="S297" s="224"/>
      <c r="T297" s="225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26" t="s">
        <v>139</v>
      </c>
      <c r="AU297" s="226" t="s">
        <v>83</v>
      </c>
      <c r="AV297" s="13" t="s">
        <v>81</v>
      </c>
      <c r="AW297" s="13" t="s">
        <v>37</v>
      </c>
      <c r="AX297" s="13" t="s">
        <v>76</v>
      </c>
      <c r="AY297" s="226" t="s">
        <v>111</v>
      </c>
    </row>
    <row r="298" s="14" customFormat="1">
      <c r="A298" s="14"/>
      <c r="B298" s="227"/>
      <c r="C298" s="228"/>
      <c r="D298" s="218" t="s">
        <v>139</v>
      </c>
      <c r="E298" s="229" t="s">
        <v>19</v>
      </c>
      <c r="F298" s="230" t="s">
        <v>335</v>
      </c>
      <c r="G298" s="228"/>
      <c r="H298" s="231">
        <v>290.56</v>
      </c>
      <c r="I298" s="232"/>
      <c r="J298" s="228"/>
      <c r="K298" s="228"/>
      <c r="L298" s="233"/>
      <c r="M298" s="234"/>
      <c r="N298" s="235"/>
      <c r="O298" s="235"/>
      <c r="P298" s="235"/>
      <c r="Q298" s="235"/>
      <c r="R298" s="235"/>
      <c r="S298" s="235"/>
      <c r="T298" s="236"/>
      <c r="U298" s="14"/>
      <c r="V298" s="14"/>
      <c r="W298" s="14"/>
      <c r="X298" s="14"/>
      <c r="Y298" s="14"/>
      <c r="Z298" s="14"/>
      <c r="AA298" s="14"/>
      <c r="AB298" s="14"/>
      <c r="AC298" s="14"/>
      <c r="AD298" s="14"/>
      <c r="AE298" s="14"/>
      <c r="AT298" s="237" t="s">
        <v>139</v>
      </c>
      <c r="AU298" s="237" t="s">
        <v>83</v>
      </c>
      <c r="AV298" s="14" t="s">
        <v>83</v>
      </c>
      <c r="AW298" s="14" t="s">
        <v>37</v>
      </c>
      <c r="AX298" s="14" t="s">
        <v>76</v>
      </c>
      <c r="AY298" s="237" t="s">
        <v>111</v>
      </c>
    </row>
    <row r="299" s="15" customFormat="1">
      <c r="A299" s="15"/>
      <c r="B299" s="238"/>
      <c r="C299" s="239"/>
      <c r="D299" s="218" t="s">
        <v>139</v>
      </c>
      <c r="E299" s="240" t="s">
        <v>19</v>
      </c>
      <c r="F299" s="241" t="s">
        <v>145</v>
      </c>
      <c r="G299" s="239"/>
      <c r="H299" s="242">
        <v>1269.0060000000001</v>
      </c>
      <c r="I299" s="243"/>
      <c r="J299" s="239"/>
      <c r="K299" s="239"/>
      <c r="L299" s="244"/>
      <c r="M299" s="245"/>
      <c r="N299" s="246"/>
      <c r="O299" s="246"/>
      <c r="P299" s="246"/>
      <c r="Q299" s="246"/>
      <c r="R299" s="246"/>
      <c r="S299" s="246"/>
      <c r="T299" s="247"/>
      <c r="U299" s="15"/>
      <c r="V299" s="15"/>
      <c r="W299" s="15"/>
      <c r="X299" s="15"/>
      <c r="Y299" s="15"/>
      <c r="Z299" s="15"/>
      <c r="AA299" s="15"/>
      <c r="AB299" s="15"/>
      <c r="AC299" s="15"/>
      <c r="AD299" s="15"/>
      <c r="AE299" s="15"/>
      <c r="AT299" s="248" t="s">
        <v>139</v>
      </c>
      <c r="AU299" s="248" t="s">
        <v>83</v>
      </c>
      <c r="AV299" s="15" t="s">
        <v>118</v>
      </c>
      <c r="AW299" s="15" t="s">
        <v>37</v>
      </c>
      <c r="AX299" s="15" t="s">
        <v>81</v>
      </c>
      <c r="AY299" s="248" t="s">
        <v>111</v>
      </c>
    </row>
    <row r="300" s="2" customFormat="1" ht="24.15" customHeight="1">
      <c r="A300" s="39"/>
      <c r="B300" s="40"/>
      <c r="C300" s="198" t="s">
        <v>336</v>
      </c>
      <c r="D300" s="198" t="s">
        <v>113</v>
      </c>
      <c r="E300" s="199" t="s">
        <v>337</v>
      </c>
      <c r="F300" s="200" t="s">
        <v>338</v>
      </c>
      <c r="G300" s="201" t="s">
        <v>116</v>
      </c>
      <c r="H300" s="202">
        <v>1269.0060000000001</v>
      </c>
      <c r="I300" s="203"/>
      <c r="J300" s="204">
        <f>ROUND(I300*H300,2)</f>
        <v>0</v>
      </c>
      <c r="K300" s="200" t="s">
        <v>117</v>
      </c>
      <c r="L300" s="45"/>
      <c r="M300" s="205" t="s">
        <v>19</v>
      </c>
      <c r="N300" s="206" t="s">
        <v>47</v>
      </c>
      <c r="O300" s="85"/>
      <c r="P300" s="207">
        <f>O300*H300</f>
        <v>0</v>
      </c>
      <c r="Q300" s="207">
        <v>0.00017000000000000001</v>
      </c>
      <c r="R300" s="207">
        <f>Q300*H300</f>
        <v>0.21573102000000002</v>
      </c>
      <c r="S300" s="207">
        <v>0</v>
      </c>
      <c r="T300" s="208">
        <f>S300*H300</f>
        <v>0</v>
      </c>
      <c r="U300" s="39"/>
      <c r="V300" s="39"/>
      <c r="W300" s="39"/>
      <c r="X300" s="39"/>
      <c r="Y300" s="39"/>
      <c r="Z300" s="39"/>
      <c r="AA300" s="39"/>
      <c r="AB300" s="39"/>
      <c r="AC300" s="39"/>
      <c r="AD300" s="39"/>
      <c r="AE300" s="39"/>
      <c r="AR300" s="209" t="s">
        <v>171</v>
      </c>
      <c r="AT300" s="209" t="s">
        <v>113</v>
      </c>
      <c r="AU300" s="209" t="s">
        <v>83</v>
      </c>
      <c r="AY300" s="18" t="s">
        <v>111</v>
      </c>
      <c r="BE300" s="210">
        <f>IF(N300="základní",J300,0)</f>
        <v>0</v>
      </c>
      <c r="BF300" s="210">
        <f>IF(N300="snížená",J300,0)</f>
        <v>0</v>
      </c>
      <c r="BG300" s="210">
        <f>IF(N300="zákl. přenesená",J300,0)</f>
        <v>0</v>
      </c>
      <c r="BH300" s="210">
        <f>IF(N300="sníž. přenesená",J300,0)</f>
        <v>0</v>
      </c>
      <c r="BI300" s="210">
        <f>IF(N300="nulová",J300,0)</f>
        <v>0</v>
      </c>
      <c r="BJ300" s="18" t="s">
        <v>81</v>
      </c>
      <c r="BK300" s="210">
        <f>ROUND(I300*H300,2)</f>
        <v>0</v>
      </c>
      <c r="BL300" s="18" t="s">
        <v>171</v>
      </c>
      <c r="BM300" s="209" t="s">
        <v>339</v>
      </c>
    </row>
    <row r="301" s="2" customFormat="1">
      <c r="A301" s="39"/>
      <c r="B301" s="40"/>
      <c r="C301" s="41"/>
      <c r="D301" s="211" t="s">
        <v>120</v>
      </c>
      <c r="E301" s="41"/>
      <c r="F301" s="212" t="s">
        <v>340</v>
      </c>
      <c r="G301" s="41"/>
      <c r="H301" s="41"/>
      <c r="I301" s="213"/>
      <c r="J301" s="41"/>
      <c r="K301" s="41"/>
      <c r="L301" s="45"/>
      <c r="M301" s="214"/>
      <c r="N301" s="215"/>
      <c r="O301" s="85"/>
      <c r="P301" s="85"/>
      <c r="Q301" s="85"/>
      <c r="R301" s="85"/>
      <c r="S301" s="85"/>
      <c r="T301" s="86"/>
      <c r="U301" s="39"/>
      <c r="V301" s="39"/>
      <c r="W301" s="39"/>
      <c r="X301" s="39"/>
      <c r="Y301" s="39"/>
      <c r="Z301" s="39"/>
      <c r="AA301" s="39"/>
      <c r="AB301" s="39"/>
      <c r="AC301" s="39"/>
      <c r="AD301" s="39"/>
      <c r="AE301" s="39"/>
      <c r="AT301" s="18" t="s">
        <v>120</v>
      </c>
      <c r="AU301" s="18" t="s">
        <v>83</v>
      </c>
    </row>
    <row r="302" s="13" customFormat="1">
      <c r="A302" s="13"/>
      <c r="B302" s="216"/>
      <c r="C302" s="217"/>
      <c r="D302" s="218" t="s">
        <v>139</v>
      </c>
      <c r="E302" s="219" t="s">
        <v>19</v>
      </c>
      <c r="F302" s="220" t="s">
        <v>323</v>
      </c>
      <c r="G302" s="217"/>
      <c r="H302" s="219" t="s">
        <v>19</v>
      </c>
      <c r="I302" s="221"/>
      <c r="J302" s="217"/>
      <c r="K302" s="217"/>
      <c r="L302" s="222"/>
      <c r="M302" s="223"/>
      <c r="N302" s="224"/>
      <c r="O302" s="224"/>
      <c r="P302" s="224"/>
      <c r="Q302" s="224"/>
      <c r="R302" s="224"/>
      <c r="S302" s="224"/>
      <c r="T302" s="225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26" t="s">
        <v>139</v>
      </c>
      <c r="AU302" s="226" t="s">
        <v>83</v>
      </c>
      <c r="AV302" s="13" t="s">
        <v>81</v>
      </c>
      <c r="AW302" s="13" t="s">
        <v>37</v>
      </c>
      <c r="AX302" s="13" t="s">
        <v>76</v>
      </c>
      <c r="AY302" s="226" t="s">
        <v>111</v>
      </c>
    </row>
    <row r="303" s="13" customFormat="1">
      <c r="A303" s="13"/>
      <c r="B303" s="216"/>
      <c r="C303" s="217"/>
      <c r="D303" s="218" t="s">
        <v>139</v>
      </c>
      <c r="E303" s="219" t="s">
        <v>19</v>
      </c>
      <c r="F303" s="220" t="s">
        <v>140</v>
      </c>
      <c r="G303" s="217"/>
      <c r="H303" s="219" t="s">
        <v>19</v>
      </c>
      <c r="I303" s="221"/>
      <c r="J303" s="217"/>
      <c r="K303" s="217"/>
      <c r="L303" s="222"/>
      <c r="M303" s="223"/>
      <c r="N303" s="224"/>
      <c r="O303" s="224"/>
      <c r="P303" s="224"/>
      <c r="Q303" s="224"/>
      <c r="R303" s="224"/>
      <c r="S303" s="224"/>
      <c r="T303" s="225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26" t="s">
        <v>139</v>
      </c>
      <c r="AU303" s="226" t="s">
        <v>83</v>
      </c>
      <c r="AV303" s="13" t="s">
        <v>81</v>
      </c>
      <c r="AW303" s="13" t="s">
        <v>37</v>
      </c>
      <c r="AX303" s="13" t="s">
        <v>76</v>
      </c>
      <c r="AY303" s="226" t="s">
        <v>111</v>
      </c>
    </row>
    <row r="304" s="13" customFormat="1">
      <c r="A304" s="13"/>
      <c r="B304" s="216"/>
      <c r="C304" s="217"/>
      <c r="D304" s="218" t="s">
        <v>139</v>
      </c>
      <c r="E304" s="219" t="s">
        <v>19</v>
      </c>
      <c r="F304" s="220" t="s">
        <v>141</v>
      </c>
      <c r="G304" s="217"/>
      <c r="H304" s="219" t="s">
        <v>19</v>
      </c>
      <c r="I304" s="221"/>
      <c r="J304" s="217"/>
      <c r="K304" s="217"/>
      <c r="L304" s="222"/>
      <c r="M304" s="223"/>
      <c r="N304" s="224"/>
      <c r="O304" s="224"/>
      <c r="P304" s="224"/>
      <c r="Q304" s="224"/>
      <c r="R304" s="224"/>
      <c r="S304" s="224"/>
      <c r="T304" s="225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26" t="s">
        <v>139</v>
      </c>
      <c r="AU304" s="226" t="s">
        <v>83</v>
      </c>
      <c r="AV304" s="13" t="s">
        <v>81</v>
      </c>
      <c r="AW304" s="13" t="s">
        <v>37</v>
      </c>
      <c r="AX304" s="13" t="s">
        <v>76</v>
      </c>
      <c r="AY304" s="226" t="s">
        <v>111</v>
      </c>
    </row>
    <row r="305" s="13" customFormat="1">
      <c r="A305" s="13"/>
      <c r="B305" s="216"/>
      <c r="C305" s="217"/>
      <c r="D305" s="218" t="s">
        <v>139</v>
      </c>
      <c r="E305" s="219" t="s">
        <v>19</v>
      </c>
      <c r="F305" s="220" t="s">
        <v>142</v>
      </c>
      <c r="G305" s="217"/>
      <c r="H305" s="219" t="s">
        <v>19</v>
      </c>
      <c r="I305" s="221"/>
      <c r="J305" s="217"/>
      <c r="K305" s="217"/>
      <c r="L305" s="222"/>
      <c r="M305" s="223"/>
      <c r="N305" s="224"/>
      <c r="O305" s="224"/>
      <c r="P305" s="224"/>
      <c r="Q305" s="224"/>
      <c r="R305" s="224"/>
      <c r="S305" s="224"/>
      <c r="T305" s="225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26" t="s">
        <v>139</v>
      </c>
      <c r="AU305" s="226" t="s">
        <v>83</v>
      </c>
      <c r="AV305" s="13" t="s">
        <v>81</v>
      </c>
      <c r="AW305" s="13" t="s">
        <v>37</v>
      </c>
      <c r="AX305" s="13" t="s">
        <v>76</v>
      </c>
      <c r="AY305" s="226" t="s">
        <v>111</v>
      </c>
    </row>
    <row r="306" s="13" customFormat="1">
      <c r="A306" s="13"/>
      <c r="B306" s="216"/>
      <c r="C306" s="217"/>
      <c r="D306" s="218" t="s">
        <v>139</v>
      </c>
      <c r="E306" s="219" t="s">
        <v>19</v>
      </c>
      <c r="F306" s="220" t="s">
        <v>143</v>
      </c>
      <c r="G306" s="217"/>
      <c r="H306" s="219" t="s">
        <v>19</v>
      </c>
      <c r="I306" s="221"/>
      <c r="J306" s="217"/>
      <c r="K306" s="217"/>
      <c r="L306" s="222"/>
      <c r="M306" s="223"/>
      <c r="N306" s="224"/>
      <c r="O306" s="224"/>
      <c r="P306" s="224"/>
      <c r="Q306" s="224"/>
      <c r="R306" s="224"/>
      <c r="S306" s="224"/>
      <c r="T306" s="225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26" t="s">
        <v>139</v>
      </c>
      <c r="AU306" s="226" t="s">
        <v>83</v>
      </c>
      <c r="AV306" s="13" t="s">
        <v>81</v>
      </c>
      <c r="AW306" s="13" t="s">
        <v>37</v>
      </c>
      <c r="AX306" s="13" t="s">
        <v>76</v>
      </c>
      <c r="AY306" s="226" t="s">
        <v>111</v>
      </c>
    </row>
    <row r="307" s="13" customFormat="1">
      <c r="A307" s="13"/>
      <c r="B307" s="216"/>
      <c r="C307" s="217"/>
      <c r="D307" s="218" t="s">
        <v>139</v>
      </c>
      <c r="E307" s="219" t="s">
        <v>19</v>
      </c>
      <c r="F307" s="220" t="s">
        <v>324</v>
      </c>
      <c r="G307" s="217"/>
      <c r="H307" s="219" t="s">
        <v>19</v>
      </c>
      <c r="I307" s="221"/>
      <c r="J307" s="217"/>
      <c r="K307" s="217"/>
      <c r="L307" s="222"/>
      <c r="M307" s="223"/>
      <c r="N307" s="224"/>
      <c r="O307" s="224"/>
      <c r="P307" s="224"/>
      <c r="Q307" s="224"/>
      <c r="R307" s="224"/>
      <c r="S307" s="224"/>
      <c r="T307" s="225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26" t="s">
        <v>139</v>
      </c>
      <c r="AU307" s="226" t="s">
        <v>83</v>
      </c>
      <c r="AV307" s="13" t="s">
        <v>81</v>
      </c>
      <c r="AW307" s="13" t="s">
        <v>37</v>
      </c>
      <c r="AX307" s="13" t="s">
        <v>76</v>
      </c>
      <c r="AY307" s="226" t="s">
        <v>111</v>
      </c>
    </row>
    <row r="308" s="14" customFormat="1">
      <c r="A308" s="14"/>
      <c r="B308" s="227"/>
      <c r="C308" s="228"/>
      <c r="D308" s="218" t="s">
        <v>139</v>
      </c>
      <c r="E308" s="229" t="s">
        <v>19</v>
      </c>
      <c r="F308" s="230" t="s">
        <v>325</v>
      </c>
      <c r="G308" s="228"/>
      <c r="H308" s="231">
        <v>275</v>
      </c>
      <c r="I308" s="232"/>
      <c r="J308" s="228"/>
      <c r="K308" s="228"/>
      <c r="L308" s="233"/>
      <c r="M308" s="234"/>
      <c r="N308" s="235"/>
      <c r="O308" s="235"/>
      <c r="P308" s="235"/>
      <c r="Q308" s="235"/>
      <c r="R308" s="235"/>
      <c r="S308" s="235"/>
      <c r="T308" s="236"/>
      <c r="U308" s="14"/>
      <c r="V308" s="14"/>
      <c r="W308" s="14"/>
      <c r="X308" s="14"/>
      <c r="Y308" s="14"/>
      <c r="Z308" s="14"/>
      <c r="AA308" s="14"/>
      <c r="AB308" s="14"/>
      <c r="AC308" s="14"/>
      <c r="AD308" s="14"/>
      <c r="AE308" s="14"/>
      <c r="AT308" s="237" t="s">
        <v>139</v>
      </c>
      <c r="AU308" s="237" t="s">
        <v>83</v>
      </c>
      <c r="AV308" s="14" t="s">
        <v>83</v>
      </c>
      <c r="AW308" s="14" t="s">
        <v>37</v>
      </c>
      <c r="AX308" s="14" t="s">
        <v>76</v>
      </c>
      <c r="AY308" s="237" t="s">
        <v>111</v>
      </c>
    </row>
    <row r="309" s="14" customFormat="1">
      <c r="A309" s="14"/>
      <c r="B309" s="227"/>
      <c r="C309" s="228"/>
      <c r="D309" s="218" t="s">
        <v>139</v>
      </c>
      <c r="E309" s="229" t="s">
        <v>19</v>
      </c>
      <c r="F309" s="230" t="s">
        <v>326</v>
      </c>
      <c r="G309" s="228"/>
      <c r="H309" s="231">
        <v>153.44999999999999</v>
      </c>
      <c r="I309" s="232"/>
      <c r="J309" s="228"/>
      <c r="K309" s="228"/>
      <c r="L309" s="233"/>
      <c r="M309" s="234"/>
      <c r="N309" s="235"/>
      <c r="O309" s="235"/>
      <c r="P309" s="235"/>
      <c r="Q309" s="235"/>
      <c r="R309" s="235"/>
      <c r="S309" s="235"/>
      <c r="T309" s="236"/>
      <c r="U309" s="14"/>
      <c r="V309" s="14"/>
      <c r="W309" s="14"/>
      <c r="X309" s="14"/>
      <c r="Y309" s="14"/>
      <c r="Z309" s="14"/>
      <c r="AA309" s="14"/>
      <c r="AB309" s="14"/>
      <c r="AC309" s="14"/>
      <c r="AD309" s="14"/>
      <c r="AE309" s="14"/>
      <c r="AT309" s="237" t="s">
        <v>139</v>
      </c>
      <c r="AU309" s="237" t="s">
        <v>83</v>
      </c>
      <c r="AV309" s="14" t="s">
        <v>83</v>
      </c>
      <c r="AW309" s="14" t="s">
        <v>37</v>
      </c>
      <c r="AX309" s="14" t="s">
        <v>76</v>
      </c>
      <c r="AY309" s="237" t="s">
        <v>111</v>
      </c>
    </row>
    <row r="310" s="14" customFormat="1">
      <c r="A310" s="14"/>
      <c r="B310" s="227"/>
      <c r="C310" s="228"/>
      <c r="D310" s="218" t="s">
        <v>139</v>
      </c>
      <c r="E310" s="229" t="s">
        <v>19</v>
      </c>
      <c r="F310" s="230" t="s">
        <v>327</v>
      </c>
      <c r="G310" s="228"/>
      <c r="H310" s="231">
        <v>160.55000000000001</v>
      </c>
      <c r="I310" s="232"/>
      <c r="J310" s="228"/>
      <c r="K310" s="228"/>
      <c r="L310" s="233"/>
      <c r="M310" s="234"/>
      <c r="N310" s="235"/>
      <c r="O310" s="235"/>
      <c r="P310" s="235"/>
      <c r="Q310" s="235"/>
      <c r="R310" s="235"/>
      <c r="S310" s="235"/>
      <c r="T310" s="236"/>
      <c r="U310" s="14"/>
      <c r="V310" s="14"/>
      <c r="W310" s="14"/>
      <c r="X310" s="14"/>
      <c r="Y310" s="14"/>
      <c r="Z310" s="14"/>
      <c r="AA310" s="14"/>
      <c r="AB310" s="14"/>
      <c r="AC310" s="14"/>
      <c r="AD310" s="14"/>
      <c r="AE310" s="14"/>
      <c r="AT310" s="237" t="s">
        <v>139</v>
      </c>
      <c r="AU310" s="237" t="s">
        <v>83</v>
      </c>
      <c r="AV310" s="14" t="s">
        <v>83</v>
      </c>
      <c r="AW310" s="14" t="s">
        <v>37</v>
      </c>
      <c r="AX310" s="14" t="s">
        <v>76</v>
      </c>
      <c r="AY310" s="237" t="s">
        <v>111</v>
      </c>
    </row>
    <row r="311" s="13" customFormat="1">
      <c r="A311" s="13"/>
      <c r="B311" s="216"/>
      <c r="C311" s="217"/>
      <c r="D311" s="218" t="s">
        <v>139</v>
      </c>
      <c r="E311" s="219" t="s">
        <v>19</v>
      </c>
      <c r="F311" s="220" t="s">
        <v>328</v>
      </c>
      <c r="G311" s="217"/>
      <c r="H311" s="219" t="s">
        <v>19</v>
      </c>
      <c r="I311" s="221"/>
      <c r="J311" s="217"/>
      <c r="K311" s="217"/>
      <c r="L311" s="222"/>
      <c r="M311" s="223"/>
      <c r="N311" s="224"/>
      <c r="O311" s="224"/>
      <c r="P311" s="224"/>
      <c r="Q311" s="224"/>
      <c r="R311" s="224"/>
      <c r="S311" s="224"/>
      <c r="T311" s="225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26" t="s">
        <v>139</v>
      </c>
      <c r="AU311" s="226" t="s">
        <v>83</v>
      </c>
      <c r="AV311" s="13" t="s">
        <v>81</v>
      </c>
      <c r="AW311" s="13" t="s">
        <v>37</v>
      </c>
      <c r="AX311" s="13" t="s">
        <v>76</v>
      </c>
      <c r="AY311" s="226" t="s">
        <v>111</v>
      </c>
    </row>
    <row r="312" s="14" customFormat="1">
      <c r="A312" s="14"/>
      <c r="B312" s="227"/>
      <c r="C312" s="228"/>
      <c r="D312" s="218" t="s">
        <v>139</v>
      </c>
      <c r="E312" s="229" t="s">
        <v>19</v>
      </c>
      <c r="F312" s="230" t="s">
        <v>329</v>
      </c>
      <c r="G312" s="228"/>
      <c r="H312" s="231">
        <v>18.48</v>
      </c>
      <c r="I312" s="232"/>
      <c r="J312" s="228"/>
      <c r="K312" s="228"/>
      <c r="L312" s="233"/>
      <c r="M312" s="234"/>
      <c r="N312" s="235"/>
      <c r="O312" s="235"/>
      <c r="P312" s="235"/>
      <c r="Q312" s="235"/>
      <c r="R312" s="235"/>
      <c r="S312" s="235"/>
      <c r="T312" s="236"/>
      <c r="U312" s="14"/>
      <c r="V312" s="14"/>
      <c r="W312" s="14"/>
      <c r="X312" s="14"/>
      <c r="Y312" s="14"/>
      <c r="Z312" s="14"/>
      <c r="AA312" s="14"/>
      <c r="AB312" s="14"/>
      <c r="AC312" s="14"/>
      <c r="AD312" s="14"/>
      <c r="AE312" s="14"/>
      <c r="AT312" s="237" t="s">
        <v>139</v>
      </c>
      <c r="AU312" s="237" t="s">
        <v>83</v>
      </c>
      <c r="AV312" s="14" t="s">
        <v>83</v>
      </c>
      <c r="AW312" s="14" t="s">
        <v>37</v>
      </c>
      <c r="AX312" s="14" t="s">
        <v>76</v>
      </c>
      <c r="AY312" s="237" t="s">
        <v>111</v>
      </c>
    </row>
    <row r="313" s="13" customFormat="1">
      <c r="A313" s="13"/>
      <c r="B313" s="216"/>
      <c r="C313" s="217"/>
      <c r="D313" s="218" t="s">
        <v>139</v>
      </c>
      <c r="E313" s="219" t="s">
        <v>19</v>
      </c>
      <c r="F313" s="220" t="s">
        <v>330</v>
      </c>
      <c r="G313" s="217"/>
      <c r="H313" s="219" t="s">
        <v>19</v>
      </c>
      <c r="I313" s="221"/>
      <c r="J313" s="217"/>
      <c r="K313" s="217"/>
      <c r="L313" s="222"/>
      <c r="M313" s="223"/>
      <c r="N313" s="224"/>
      <c r="O313" s="224"/>
      <c r="P313" s="224"/>
      <c r="Q313" s="224"/>
      <c r="R313" s="224"/>
      <c r="S313" s="224"/>
      <c r="T313" s="225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26" t="s">
        <v>139</v>
      </c>
      <c r="AU313" s="226" t="s">
        <v>83</v>
      </c>
      <c r="AV313" s="13" t="s">
        <v>81</v>
      </c>
      <c r="AW313" s="13" t="s">
        <v>37</v>
      </c>
      <c r="AX313" s="13" t="s">
        <v>76</v>
      </c>
      <c r="AY313" s="226" t="s">
        <v>111</v>
      </c>
    </row>
    <row r="314" s="14" customFormat="1">
      <c r="A314" s="14"/>
      <c r="B314" s="227"/>
      <c r="C314" s="228"/>
      <c r="D314" s="218" t="s">
        <v>139</v>
      </c>
      <c r="E314" s="229" t="s">
        <v>19</v>
      </c>
      <c r="F314" s="230" t="s">
        <v>331</v>
      </c>
      <c r="G314" s="228"/>
      <c r="H314" s="231">
        <v>232.44800000000001</v>
      </c>
      <c r="I314" s="232"/>
      <c r="J314" s="228"/>
      <c r="K314" s="228"/>
      <c r="L314" s="233"/>
      <c r="M314" s="234"/>
      <c r="N314" s="235"/>
      <c r="O314" s="235"/>
      <c r="P314" s="235"/>
      <c r="Q314" s="235"/>
      <c r="R314" s="235"/>
      <c r="S314" s="235"/>
      <c r="T314" s="236"/>
      <c r="U314" s="14"/>
      <c r="V314" s="14"/>
      <c r="W314" s="14"/>
      <c r="X314" s="14"/>
      <c r="Y314" s="14"/>
      <c r="Z314" s="14"/>
      <c r="AA314" s="14"/>
      <c r="AB314" s="14"/>
      <c r="AC314" s="14"/>
      <c r="AD314" s="14"/>
      <c r="AE314" s="14"/>
      <c r="AT314" s="237" t="s">
        <v>139</v>
      </c>
      <c r="AU314" s="237" t="s">
        <v>83</v>
      </c>
      <c r="AV314" s="14" t="s">
        <v>83</v>
      </c>
      <c r="AW314" s="14" t="s">
        <v>37</v>
      </c>
      <c r="AX314" s="14" t="s">
        <v>76</v>
      </c>
      <c r="AY314" s="237" t="s">
        <v>111</v>
      </c>
    </row>
    <row r="315" s="14" customFormat="1">
      <c r="A315" s="14"/>
      <c r="B315" s="227"/>
      <c r="C315" s="228"/>
      <c r="D315" s="218" t="s">
        <v>139</v>
      </c>
      <c r="E315" s="229" t="s">
        <v>19</v>
      </c>
      <c r="F315" s="230" t="s">
        <v>332</v>
      </c>
      <c r="G315" s="228"/>
      <c r="H315" s="231">
        <v>47.718000000000004</v>
      </c>
      <c r="I315" s="232"/>
      <c r="J315" s="228"/>
      <c r="K315" s="228"/>
      <c r="L315" s="233"/>
      <c r="M315" s="234"/>
      <c r="N315" s="235"/>
      <c r="O315" s="235"/>
      <c r="P315" s="235"/>
      <c r="Q315" s="235"/>
      <c r="R315" s="235"/>
      <c r="S315" s="235"/>
      <c r="T315" s="236"/>
      <c r="U315" s="14"/>
      <c r="V315" s="14"/>
      <c r="W315" s="14"/>
      <c r="X315" s="14"/>
      <c r="Y315" s="14"/>
      <c r="Z315" s="14"/>
      <c r="AA315" s="14"/>
      <c r="AB315" s="14"/>
      <c r="AC315" s="14"/>
      <c r="AD315" s="14"/>
      <c r="AE315" s="14"/>
      <c r="AT315" s="237" t="s">
        <v>139</v>
      </c>
      <c r="AU315" s="237" t="s">
        <v>83</v>
      </c>
      <c r="AV315" s="14" t="s">
        <v>83</v>
      </c>
      <c r="AW315" s="14" t="s">
        <v>37</v>
      </c>
      <c r="AX315" s="14" t="s">
        <v>76</v>
      </c>
      <c r="AY315" s="237" t="s">
        <v>111</v>
      </c>
    </row>
    <row r="316" s="14" customFormat="1">
      <c r="A316" s="14"/>
      <c r="B316" s="227"/>
      <c r="C316" s="228"/>
      <c r="D316" s="218" t="s">
        <v>139</v>
      </c>
      <c r="E316" s="229" t="s">
        <v>19</v>
      </c>
      <c r="F316" s="230" t="s">
        <v>333</v>
      </c>
      <c r="G316" s="228"/>
      <c r="H316" s="231">
        <v>90.799999999999997</v>
      </c>
      <c r="I316" s="232"/>
      <c r="J316" s="228"/>
      <c r="K316" s="228"/>
      <c r="L316" s="233"/>
      <c r="M316" s="234"/>
      <c r="N316" s="235"/>
      <c r="O316" s="235"/>
      <c r="P316" s="235"/>
      <c r="Q316" s="235"/>
      <c r="R316" s="235"/>
      <c r="S316" s="235"/>
      <c r="T316" s="236"/>
      <c r="U316" s="14"/>
      <c r="V316" s="14"/>
      <c r="W316" s="14"/>
      <c r="X316" s="14"/>
      <c r="Y316" s="14"/>
      <c r="Z316" s="14"/>
      <c r="AA316" s="14"/>
      <c r="AB316" s="14"/>
      <c r="AC316" s="14"/>
      <c r="AD316" s="14"/>
      <c r="AE316" s="14"/>
      <c r="AT316" s="237" t="s">
        <v>139</v>
      </c>
      <c r="AU316" s="237" t="s">
        <v>83</v>
      </c>
      <c r="AV316" s="14" t="s">
        <v>83</v>
      </c>
      <c r="AW316" s="14" t="s">
        <v>37</v>
      </c>
      <c r="AX316" s="14" t="s">
        <v>76</v>
      </c>
      <c r="AY316" s="237" t="s">
        <v>111</v>
      </c>
    </row>
    <row r="317" s="13" customFormat="1">
      <c r="A317" s="13"/>
      <c r="B317" s="216"/>
      <c r="C317" s="217"/>
      <c r="D317" s="218" t="s">
        <v>139</v>
      </c>
      <c r="E317" s="219" t="s">
        <v>19</v>
      </c>
      <c r="F317" s="220" t="s">
        <v>334</v>
      </c>
      <c r="G317" s="217"/>
      <c r="H317" s="219" t="s">
        <v>19</v>
      </c>
      <c r="I317" s="221"/>
      <c r="J317" s="217"/>
      <c r="K317" s="217"/>
      <c r="L317" s="222"/>
      <c r="M317" s="223"/>
      <c r="N317" s="224"/>
      <c r="O317" s="224"/>
      <c r="P317" s="224"/>
      <c r="Q317" s="224"/>
      <c r="R317" s="224"/>
      <c r="S317" s="224"/>
      <c r="T317" s="225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26" t="s">
        <v>139</v>
      </c>
      <c r="AU317" s="226" t="s">
        <v>83</v>
      </c>
      <c r="AV317" s="13" t="s">
        <v>81</v>
      </c>
      <c r="AW317" s="13" t="s">
        <v>37</v>
      </c>
      <c r="AX317" s="13" t="s">
        <v>76</v>
      </c>
      <c r="AY317" s="226" t="s">
        <v>111</v>
      </c>
    </row>
    <row r="318" s="14" customFormat="1">
      <c r="A318" s="14"/>
      <c r="B318" s="227"/>
      <c r="C318" s="228"/>
      <c r="D318" s="218" t="s">
        <v>139</v>
      </c>
      <c r="E318" s="229" t="s">
        <v>19</v>
      </c>
      <c r="F318" s="230" t="s">
        <v>335</v>
      </c>
      <c r="G318" s="228"/>
      <c r="H318" s="231">
        <v>290.56</v>
      </c>
      <c r="I318" s="232"/>
      <c r="J318" s="228"/>
      <c r="K318" s="228"/>
      <c r="L318" s="233"/>
      <c r="M318" s="234"/>
      <c r="N318" s="235"/>
      <c r="O318" s="235"/>
      <c r="P318" s="235"/>
      <c r="Q318" s="235"/>
      <c r="R318" s="235"/>
      <c r="S318" s="235"/>
      <c r="T318" s="236"/>
      <c r="U318" s="14"/>
      <c r="V318" s="14"/>
      <c r="W318" s="14"/>
      <c r="X318" s="14"/>
      <c r="Y318" s="14"/>
      <c r="Z318" s="14"/>
      <c r="AA318" s="14"/>
      <c r="AB318" s="14"/>
      <c r="AC318" s="14"/>
      <c r="AD318" s="14"/>
      <c r="AE318" s="14"/>
      <c r="AT318" s="237" t="s">
        <v>139</v>
      </c>
      <c r="AU318" s="237" t="s">
        <v>83</v>
      </c>
      <c r="AV318" s="14" t="s">
        <v>83</v>
      </c>
      <c r="AW318" s="14" t="s">
        <v>37</v>
      </c>
      <c r="AX318" s="14" t="s">
        <v>76</v>
      </c>
      <c r="AY318" s="237" t="s">
        <v>111</v>
      </c>
    </row>
    <row r="319" s="15" customFormat="1">
      <c r="A319" s="15"/>
      <c r="B319" s="238"/>
      <c r="C319" s="239"/>
      <c r="D319" s="218" t="s">
        <v>139</v>
      </c>
      <c r="E319" s="240" t="s">
        <v>19</v>
      </c>
      <c r="F319" s="241" t="s">
        <v>145</v>
      </c>
      <c r="G319" s="239"/>
      <c r="H319" s="242">
        <v>1269.0060000000001</v>
      </c>
      <c r="I319" s="243"/>
      <c r="J319" s="239"/>
      <c r="K319" s="239"/>
      <c r="L319" s="244"/>
      <c r="M319" s="245"/>
      <c r="N319" s="246"/>
      <c r="O319" s="246"/>
      <c r="P319" s="246"/>
      <c r="Q319" s="246"/>
      <c r="R319" s="246"/>
      <c r="S319" s="246"/>
      <c r="T319" s="247"/>
      <c r="U319" s="15"/>
      <c r="V319" s="15"/>
      <c r="W319" s="15"/>
      <c r="X319" s="15"/>
      <c r="Y319" s="15"/>
      <c r="Z319" s="15"/>
      <c r="AA319" s="15"/>
      <c r="AB319" s="15"/>
      <c r="AC319" s="15"/>
      <c r="AD319" s="15"/>
      <c r="AE319" s="15"/>
      <c r="AT319" s="248" t="s">
        <v>139</v>
      </c>
      <c r="AU319" s="248" t="s">
        <v>83</v>
      </c>
      <c r="AV319" s="15" t="s">
        <v>118</v>
      </c>
      <c r="AW319" s="15" t="s">
        <v>37</v>
      </c>
      <c r="AX319" s="15" t="s">
        <v>81</v>
      </c>
      <c r="AY319" s="248" t="s">
        <v>111</v>
      </c>
    </row>
    <row r="320" s="2" customFormat="1" ht="24.15" customHeight="1">
      <c r="A320" s="39"/>
      <c r="B320" s="40"/>
      <c r="C320" s="198" t="s">
        <v>237</v>
      </c>
      <c r="D320" s="198" t="s">
        <v>113</v>
      </c>
      <c r="E320" s="199" t="s">
        <v>341</v>
      </c>
      <c r="F320" s="200" t="s">
        <v>342</v>
      </c>
      <c r="G320" s="201" t="s">
        <v>116</v>
      </c>
      <c r="H320" s="202">
        <v>1269.0060000000001</v>
      </c>
      <c r="I320" s="203"/>
      <c r="J320" s="204">
        <f>ROUND(I320*H320,2)</f>
        <v>0</v>
      </c>
      <c r="K320" s="200" t="s">
        <v>117</v>
      </c>
      <c r="L320" s="45"/>
      <c r="M320" s="205" t="s">
        <v>19</v>
      </c>
      <c r="N320" s="206" t="s">
        <v>47</v>
      </c>
      <c r="O320" s="85"/>
      <c r="P320" s="207">
        <f>O320*H320</f>
        <v>0</v>
      </c>
      <c r="Q320" s="207">
        <v>0.00012</v>
      </c>
      <c r="R320" s="207">
        <f>Q320*H320</f>
        <v>0.15228072000000001</v>
      </c>
      <c r="S320" s="207">
        <v>0</v>
      </c>
      <c r="T320" s="208">
        <f>S320*H320</f>
        <v>0</v>
      </c>
      <c r="U320" s="39"/>
      <c r="V320" s="39"/>
      <c r="W320" s="39"/>
      <c r="X320" s="39"/>
      <c r="Y320" s="39"/>
      <c r="Z320" s="39"/>
      <c r="AA320" s="39"/>
      <c r="AB320" s="39"/>
      <c r="AC320" s="39"/>
      <c r="AD320" s="39"/>
      <c r="AE320" s="39"/>
      <c r="AR320" s="209" t="s">
        <v>171</v>
      </c>
      <c r="AT320" s="209" t="s">
        <v>113</v>
      </c>
      <c r="AU320" s="209" t="s">
        <v>83</v>
      </c>
      <c r="AY320" s="18" t="s">
        <v>111</v>
      </c>
      <c r="BE320" s="210">
        <f>IF(N320="základní",J320,0)</f>
        <v>0</v>
      </c>
      <c r="BF320" s="210">
        <f>IF(N320="snížená",J320,0)</f>
        <v>0</v>
      </c>
      <c r="BG320" s="210">
        <f>IF(N320="zákl. přenesená",J320,0)</f>
        <v>0</v>
      </c>
      <c r="BH320" s="210">
        <f>IF(N320="sníž. přenesená",J320,0)</f>
        <v>0</v>
      </c>
      <c r="BI320" s="210">
        <f>IF(N320="nulová",J320,0)</f>
        <v>0</v>
      </c>
      <c r="BJ320" s="18" t="s">
        <v>81</v>
      </c>
      <c r="BK320" s="210">
        <f>ROUND(I320*H320,2)</f>
        <v>0</v>
      </c>
      <c r="BL320" s="18" t="s">
        <v>171</v>
      </c>
      <c r="BM320" s="209" t="s">
        <v>343</v>
      </c>
    </row>
    <row r="321" s="2" customFormat="1">
      <c r="A321" s="39"/>
      <c r="B321" s="40"/>
      <c r="C321" s="41"/>
      <c r="D321" s="211" t="s">
        <v>120</v>
      </c>
      <c r="E321" s="41"/>
      <c r="F321" s="212" t="s">
        <v>344</v>
      </c>
      <c r="G321" s="41"/>
      <c r="H321" s="41"/>
      <c r="I321" s="213"/>
      <c r="J321" s="41"/>
      <c r="K321" s="41"/>
      <c r="L321" s="45"/>
      <c r="M321" s="271"/>
      <c r="N321" s="272"/>
      <c r="O321" s="273"/>
      <c r="P321" s="273"/>
      <c r="Q321" s="273"/>
      <c r="R321" s="273"/>
      <c r="S321" s="273"/>
      <c r="T321" s="274"/>
      <c r="U321" s="39"/>
      <c r="V321" s="39"/>
      <c r="W321" s="39"/>
      <c r="X321" s="39"/>
      <c r="Y321" s="39"/>
      <c r="Z321" s="39"/>
      <c r="AA321" s="39"/>
      <c r="AB321" s="39"/>
      <c r="AC321" s="39"/>
      <c r="AD321" s="39"/>
      <c r="AE321" s="39"/>
      <c r="AT321" s="18" t="s">
        <v>120</v>
      </c>
      <c r="AU321" s="18" t="s">
        <v>83</v>
      </c>
    </row>
    <row r="322" s="2" customFormat="1" ht="6.96" customHeight="1">
      <c r="A322" s="39"/>
      <c r="B322" s="60"/>
      <c r="C322" s="61"/>
      <c r="D322" s="61"/>
      <c r="E322" s="61"/>
      <c r="F322" s="61"/>
      <c r="G322" s="61"/>
      <c r="H322" s="61"/>
      <c r="I322" s="61"/>
      <c r="J322" s="61"/>
      <c r="K322" s="61"/>
      <c r="L322" s="45"/>
      <c r="M322" s="39"/>
      <c r="O322" s="39"/>
      <c r="P322" s="39"/>
      <c r="Q322" s="39"/>
      <c r="R322" s="39"/>
      <c r="S322" s="39"/>
      <c r="T322" s="39"/>
      <c r="U322" s="39"/>
      <c r="V322" s="39"/>
      <c r="W322" s="39"/>
      <c r="X322" s="39"/>
      <c r="Y322" s="39"/>
      <c r="Z322" s="39"/>
      <c r="AA322" s="39"/>
      <c r="AB322" s="39"/>
      <c r="AC322" s="39"/>
      <c r="AD322" s="39"/>
      <c r="AE322" s="39"/>
    </row>
  </sheetData>
  <sheetProtection sheet="1" autoFilter="0" formatColumns="0" formatRows="0" objects="1" scenarios="1" spinCount="100000" saltValue="knm0hv9r8q+8YbVvDB5lx6idzBYkIxQfX/XcGOBt1OdnHBIf9cc/uqxtymL/cVOQNZNxhLr9EWUaID02/v+JtQ==" hashValue="VTnld6hS1GlCexAdD3gaYgroNviQH/fgLsGOEU0MpVAW2IlN2rRawldTbFT37w7VxvUTwsNFQnVehr0bdCVh9Q==" algorithmName="SHA-512" password="CC35"/>
  <autoFilter ref="C79:K321"/>
  <mergeCells count="6">
    <mergeCell ref="E7:H7"/>
    <mergeCell ref="E16:H16"/>
    <mergeCell ref="E25:H25"/>
    <mergeCell ref="E46:H46"/>
    <mergeCell ref="E72:H72"/>
    <mergeCell ref="L2:V2"/>
  </mergeCells>
  <hyperlinks>
    <hyperlink ref="F84" r:id="rId1" display="https://podminky.urs.cz/item/CS_URS_2022_02/111251101"/>
    <hyperlink ref="F86" r:id="rId2" display="https://podminky.urs.cz/item/CS_URS_2022_02/112151112"/>
    <hyperlink ref="F88" r:id="rId3" display="https://podminky.urs.cz/item/CS_URS_2022_02/112155115"/>
    <hyperlink ref="F91" r:id="rId4" display="https://podminky.urs.cz/item/CS_URS_2022_02/945412111"/>
    <hyperlink ref="F99" r:id="rId5" display="https://podminky.urs.cz/item/CS_URS_2022_02/946111116"/>
    <hyperlink ref="F104" r:id="rId6" display="https://podminky.urs.cz/item/CS_URS_2022_02/946111216"/>
    <hyperlink ref="F109" r:id="rId7" display="https://podminky.urs.cz/item/CS_URS_2022_02/946112816"/>
    <hyperlink ref="F116" r:id="rId8" display="https://podminky.urs.cz/item/CS_URS_2022_02/764211415"/>
    <hyperlink ref="F125" r:id="rId9" display="https://podminky.urs.cz/item/CS_URS_2022_02/764212405"/>
    <hyperlink ref="F134" r:id="rId10" display="https://podminky.urs.cz/item/CS_URS_2022_02/764212432"/>
    <hyperlink ref="F143" r:id="rId11" display="https://podminky.urs.cz/item/CS_URS_2022_02/764311414"/>
    <hyperlink ref="F154" r:id="rId12" display="https://podminky.urs.cz/item/CS_URS_2022_02/764511404"/>
    <hyperlink ref="F163" r:id="rId13" display="https://podminky.urs.cz/item/CS_URS_2022_02/764511445"/>
    <hyperlink ref="F172" r:id="rId14" display="https://podminky.urs.cz/item/CS_URS_2022_02/764518423"/>
    <hyperlink ref="F182" r:id="rId15" display="https://podminky.urs.cz/item/CS_URS_2022_02/767134802"/>
    <hyperlink ref="F198" r:id="rId16" display="https://podminky.urs.cz/item/CS_URS_2022_02/767391112"/>
    <hyperlink ref="F210" r:id="rId17" display="https://podminky.urs.cz/item/CS_URS_2022_02/767391209"/>
    <hyperlink ref="F214" r:id="rId18" display="https://podminky.urs.cz/item/CS_URS_2022_02/767391237"/>
    <hyperlink ref="F225" r:id="rId19" display="https://podminky.urs.cz/item/CS_URS_2022_02/767415112"/>
    <hyperlink ref="F244" r:id="rId20" display="https://podminky.urs.cz/item/CS_URS_2022_02/767651240"/>
    <hyperlink ref="F254" r:id="rId21" display="https://podminky.urs.cz/item/CS_URS_2022_02/767651834"/>
    <hyperlink ref="F262" r:id="rId22" display="https://podminky.urs.cz/item/CS_URS_2022_02/767995114"/>
    <hyperlink ref="F276" r:id="rId23" display="https://podminky.urs.cz/item/CS_URS_2022_02/998767102"/>
    <hyperlink ref="F278" r:id="rId24" display="https://podminky.urs.cz/item/CS_URS_2022_02/998767192"/>
    <hyperlink ref="F281" r:id="rId25" display="https://podminky.urs.cz/item/CS_URS_2022_02/783306801"/>
    <hyperlink ref="F301" r:id="rId26" display="https://podminky.urs.cz/item/CS_URS_2022_02/783314201"/>
    <hyperlink ref="F321" r:id="rId27" display="https://podminky.urs.cz/item/CS_URS_2022_02/78331710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28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DESKTOP-71UF1KK\Tomáš Slíva</dc:creator>
  <cp:lastModifiedBy>DESKTOP-71UF1KK\Tomáš Slíva</cp:lastModifiedBy>
  <dcterms:created xsi:type="dcterms:W3CDTF">2022-07-07T20:18:52Z</dcterms:created>
  <dcterms:modified xsi:type="dcterms:W3CDTF">2022-07-07T20:18:56Z</dcterms:modified>
</cp:coreProperties>
</file>