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O:\!!!STAVEBNÍ AKCE 2022\Oprava střechy budovy QZI1\PROJEKT\Rozpočet\"/>
    </mc:Choice>
  </mc:AlternateContent>
  <bookViews>
    <workbookView xWindow="0" yWindow="0" windowWidth="0" windowHeight="0"/>
  </bookViews>
  <sheets>
    <sheet name="Rekapitulace stavby" sheetId="1" r:id="rId1"/>
    <sheet name="1 - heliport schodiště" sheetId="2" r:id="rId2"/>
    <sheet name="Pokyny pro vyplnění" sheetId="3" r:id="rId3"/>
  </sheets>
  <definedNames>
    <definedName name="_xlnm.Print_Area" localSheetId="0">'Rekapitulace stavby'!$D$4:$AO$36,'Rekapitulace stavby'!$C$42:$AQ$56</definedName>
    <definedName name="_xlnm.Print_Titles" localSheetId="0">'Rekapitulace stavby'!$52:$52</definedName>
    <definedName name="_xlnm._FilterDatabase" localSheetId="1" hidden="1">'1 - heliport schodiště'!$C$92:$K$182</definedName>
    <definedName name="_xlnm.Print_Area" localSheetId="1">'1 - heliport schodiště'!$C$4:$J$39,'1 - heliport schodiště'!$C$45:$J$74,'1 - heliport schodiště'!$C$80:$J$182</definedName>
    <definedName name="_xlnm.Print_Titles" localSheetId="1">'1 - heliport schodiště'!$92:$92</definedName>
    <definedName name="_xlnm.Print_Area" localSheetId="2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2" l="1" r="J37"/>
  <c r="J36"/>
  <c i="1" r="AY55"/>
  <c i="2" r="J35"/>
  <c i="1" r="AX55"/>
  <c i="2" r="BI181"/>
  <c r="BH181"/>
  <c r="BG181"/>
  <c r="BF181"/>
  <c r="T181"/>
  <c r="R181"/>
  <c r="P181"/>
  <c r="BI180"/>
  <c r="BH180"/>
  <c r="BG180"/>
  <c r="BF180"/>
  <c r="T180"/>
  <c r="R180"/>
  <c r="P180"/>
  <c r="BI178"/>
  <c r="BH178"/>
  <c r="BG178"/>
  <c r="BF178"/>
  <c r="T178"/>
  <c r="R178"/>
  <c r="P178"/>
  <c r="BI176"/>
  <c r="BH176"/>
  <c r="BG176"/>
  <c r="BF176"/>
  <c r="T176"/>
  <c r="R176"/>
  <c r="P176"/>
  <c r="BI173"/>
  <c r="BH173"/>
  <c r="BG173"/>
  <c r="BF173"/>
  <c r="T173"/>
  <c r="T172"/>
  <c r="R173"/>
  <c r="R172"/>
  <c r="P173"/>
  <c r="P172"/>
  <c r="BI170"/>
  <c r="BH170"/>
  <c r="BG170"/>
  <c r="BF170"/>
  <c r="T170"/>
  <c r="R170"/>
  <c r="P170"/>
  <c r="BI168"/>
  <c r="BH168"/>
  <c r="BG168"/>
  <c r="BF168"/>
  <c r="T168"/>
  <c r="R168"/>
  <c r="P168"/>
  <c r="BI166"/>
  <c r="BH166"/>
  <c r="BG166"/>
  <c r="BF166"/>
  <c r="T166"/>
  <c r="R166"/>
  <c r="P166"/>
  <c r="BI164"/>
  <c r="BH164"/>
  <c r="BG164"/>
  <c r="BF164"/>
  <c r="T164"/>
  <c r="R164"/>
  <c r="P164"/>
  <c r="BI160"/>
  <c r="BH160"/>
  <c r="BG160"/>
  <c r="BF160"/>
  <c r="T160"/>
  <c r="R160"/>
  <c r="P160"/>
  <c r="BI158"/>
  <c r="BH158"/>
  <c r="BG158"/>
  <c r="BF158"/>
  <c r="T158"/>
  <c r="R158"/>
  <c r="P158"/>
  <c r="BI154"/>
  <c r="BH154"/>
  <c r="BG154"/>
  <c r="BF154"/>
  <c r="T154"/>
  <c r="R154"/>
  <c r="P154"/>
  <c r="BI151"/>
  <c r="BH151"/>
  <c r="BG151"/>
  <c r="BF151"/>
  <c r="T151"/>
  <c r="R151"/>
  <c r="P151"/>
  <c r="BI148"/>
  <c r="BH148"/>
  <c r="BG148"/>
  <c r="BF148"/>
  <c r="T148"/>
  <c r="R148"/>
  <c r="P148"/>
  <c r="BI141"/>
  <c r="BH141"/>
  <c r="BG141"/>
  <c r="BF141"/>
  <c r="T141"/>
  <c r="R141"/>
  <c r="P141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3"/>
  <c r="BH133"/>
  <c r="BG133"/>
  <c r="BF133"/>
  <c r="T133"/>
  <c r="R133"/>
  <c r="P133"/>
  <c r="BI130"/>
  <c r="BH130"/>
  <c r="BG130"/>
  <c r="BF130"/>
  <c r="T130"/>
  <c r="R130"/>
  <c r="P130"/>
  <c r="BI129"/>
  <c r="BH129"/>
  <c r="BG129"/>
  <c r="BF129"/>
  <c r="T129"/>
  <c r="R129"/>
  <c r="P129"/>
  <c r="BI123"/>
  <c r="BH123"/>
  <c r="BG123"/>
  <c r="BF123"/>
  <c r="T123"/>
  <c r="T122"/>
  <c r="R123"/>
  <c r="R122"/>
  <c r="P123"/>
  <c r="P122"/>
  <c r="BI119"/>
  <c r="BH119"/>
  <c r="BG119"/>
  <c r="BF119"/>
  <c r="T119"/>
  <c r="R119"/>
  <c r="P119"/>
  <c r="BI112"/>
  <c r="BH112"/>
  <c r="BG112"/>
  <c r="BF112"/>
  <c r="T112"/>
  <c r="R112"/>
  <c r="P112"/>
  <c r="BI110"/>
  <c r="BH110"/>
  <c r="BG110"/>
  <c r="BF110"/>
  <c r="T110"/>
  <c r="R110"/>
  <c r="P110"/>
  <c r="BI99"/>
  <c r="BH99"/>
  <c r="BG99"/>
  <c r="BF99"/>
  <c r="T99"/>
  <c r="R99"/>
  <c r="P99"/>
  <c r="BI98"/>
  <c r="BH98"/>
  <c r="BG98"/>
  <c r="BF98"/>
  <c r="T98"/>
  <c r="R98"/>
  <c r="P98"/>
  <c r="BI95"/>
  <c r="BH95"/>
  <c r="BG95"/>
  <c r="BF95"/>
  <c r="T95"/>
  <c r="T94"/>
  <c r="R95"/>
  <c r="R94"/>
  <c r="P95"/>
  <c r="P94"/>
  <c r="F87"/>
  <c r="E85"/>
  <c r="F52"/>
  <c r="E50"/>
  <c r="J24"/>
  <c r="E24"/>
  <c r="J90"/>
  <c r="J23"/>
  <c r="J21"/>
  <c r="E21"/>
  <c r="J89"/>
  <c r="J20"/>
  <c r="J18"/>
  <c r="E18"/>
  <c r="F90"/>
  <c r="J17"/>
  <c r="J15"/>
  <c r="E15"/>
  <c r="F89"/>
  <c r="J14"/>
  <c r="J12"/>
  <c r="J87"/>
  <c r="E7"/>
  <c r="E83"/>
  <c i="1" r="L50"/>
  <c r="AM50"/>
  <c r="AM49"/>
  <c r="L49"/>
  <c r="AM47"/>
  <c r="L47"/>
  <c r="L45"/>
  <c r="L44"/>
  <c i="2" r="J154"/>
  <c r="J181"/>
  <c r="BK170"/>
  <c r="BK141"/>
  <c r="BK95"/>
  <c r="BK168"/>
  <c r="BK129"/>
  <c r="BK154"/>
  <c r="F37"/>
  <c r="BK138"/>
  <c r="BK173"/>
  <c r="J123"/>
  <c r="J110"/>
  <c r="BK148"/>
  <c r="F34"/>
  <c r="BK137"/>
  <c r="J130"/>
  <c r="J138"/>
  <c r="BK123"/>
  <c r="BK160"/>
  <c r="BK130"/>
  <c i="1" r="AS54"/>
  <c i="2" r="BK166"/>
  <c r="J137"/>
  <c r="J112"/>
  <c r="J178"/>
  <c r="BK158"/>
  <c r="J99"/>
  <c r="J148"/>
  <c r="J158"/>
  <c r="J135"/>
  <c r="J98"/>
  <c r="J170"/>
  <c r="BK136"/>
  <c r="J119"/>
  <c r="J176"/>
  <c r="J160"/>
  <c r="J129"/>
  <c r="BK181"/>
  <c r="J173"/>
  <c r="J136"/>
  <c r="J164"/>
  <c r="BK110"/>
  <c r="F35"/>
  <c r="J151"/>
  <c r="BK178"/>
  <c r="J166"/>
  <c r="BK119"/>
  <c r="BK135"/>
  <c r="BK176"/>
  <c r="J141"/>
  <c r="BK98"/>
  <c r="BK180"/>
  <c r="BK151"/>
  <c r="J133"/>
  <c r="J180"/>
  <c r="BK164"/>
  <c r="BK112"/>
  <c r="J168"/>
  <c r="F36"/>
  <c r="J95"/>
  <c r="BK99"/>
  <c r="J34"/>
  <c r="BK133"/>
  <c l="1" r="BK97"/>
  <c r="BK140"/>
  <c r="J140"/>
  <c r="J67"/>
  <c r="R163"/>
  <c r="P97"/>
  <c r="P96"/>
  <c r="BK128"/>
  <c r="P140"/>
  <c r="R97"/>
  <c r="R96"/>
  <c r="T128"/>
  <c r="P132"/>
  <c r="P153"/>
  <c r="BK179"/>
  <c r="J179"/>
  <c r="J73"/>
  <c r="T97"/>
  <c r="T96"/>
  <c r="R128"/>
  <c r="R132"/>
  <c r="R153"/>
  <c r="P163"/>
  <c r="P175"/>
  <c r="BK132"/>
  <c r="J132"/>
  <c r="J66"/>
  <c r="T132"/>
  <c r="BK153"/>
  <c r="J153"/>
  <c r="J68"/>
  <c r="T163"/>
  <c r="BK175"/>
  <c r="J175"/>
  <c r="J72"/>
  <c r="P179"/>
  <c r="T140"/>
  <c r="T153"/>
  <c r="R175"/>
  <c r="R179"/>
  <c r="P128"/>
  <c r="P127"/>
  <c r="R140"/>
  <c r="BK163"/>
  <c r="T175"/>
  <c r="T179"/>
  <c r="BK172"/>
  <c r="J172"/>
  <c r="J71"/>
  <c r="BK94"/>
  <c r="J94"/>
  <c r="J60"/>
  <c r="BK122"/>
  <c r="J122"/>
  <c r="J63"/>
  <c i="1" r="AW55"/>
  <c r="BA55"/>
  <c i="2" r="E48"/>
  <c r="J52"/>
  <c r="F54"/>
  <c r="J54"/>
  <c r="F55"/>
  <c r="J55"/>
  <c r="BE95"/>
  <c r="BE98"/>
  <c r="BE99"/>
  <c r="BE110"/>
  <c r="BE112"/>
  <c r="BE119"/>
  <c r="BE123"/>
  <c r="BE129"/>
  <c r="BE130"/>
  <c r="BE133"/>
  <c r="BE135"/>
  <c r="BE136"/>
  <c r="BE137"/>
  <c r="BE138"/>
  <c r="BE141"/>
  <c r="BE148"/>
  <c r="BE151"/>
  <c r="BE154"/>
  <c r="BE158"/>
  <c r="BE160"/>
  <c r="BE164"/>
  <c r="BE166"/>
  <c r="BE168"/>
  <c r="BE170"/>
  <c r="BE173"/>
  <c r="BE176"/>
  <c r="BE178"/>
  <c r="BE180"/>
  <c r="BE181"/>
  <c i="1" r="BB55"/>
  <c r="BC55"/>
  <c r="BD55"/>
  <c r="BC54"/>
  <c r="W32"/>
  <c r="BA54"/>
  <c r="W30"/>
  <c r="BB54"/>
  <c r="W31"/>
  <c r="BD54"/>
  <c r="W33"/>
  <c i="2" l="1" r="P162"/>
  <c r="P93"/>
  <c i="1" r="AU55"/>
  <c i="2" r="T162"/>
  <c r="BK162"/>
  <c r="J162"/>
  <c r="J69"/>
  <c r="R127"/>
  <c r="T127"/>
  <c r="T93"/>
  <c r="BK127"/>
  <c r="J127"/>
  <c r="J64"/>
  <c r="R162"/>
  <c r="BK96"/>
  <c r="J96"/>
  <c r="J61"/>
  <c r="J128"/>
  <c r="J65"/>
  <c r="J163"/>
  <c r="J70"/>
  <c r="BK93"/>
  <c r="J93"/>
  <c r="J59"/>
  <c r="J97"/>
  <c r="J62"/>
  <c i="1" r="AW54"/>
  <c r="AK30"/>
  <c r="AX54"/>
  <c i="2" r="J33"/>
  <c i="1" r="AV55"/>
  <c r="AT55"/>
  <c i="2" r="F33"/>
  <c i="1" r="AZ55"/>
  <c r="AZ54"/>
  <c r="W29"/>
  <c r="AY54"/>
  <c r="AU54"/>
  <c i="2" l="1" r="R93"/>
  <c r="J30"/>
  <c i="1" r="AG55"/>
  <c r="AG54"/>
  <c r="AK26"/>
  <c r="AV54"/>
  <c r="AK29"/>
  <c r="AK35"/>
  <c i="2" l="1" r="J39"/>
  <c i="1" r="AN55"/>
  <c r="AT54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<sst xmlns="http://schemas.openxmlformats.org/spreadsheetml/2006/main">
  <si>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</si>
  <si>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</si>
  <si>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</si>
  <si>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</si>
  <si>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</si>
  <si>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{ccfc8f4d-ed64-4f30-a083-885afe25ed29}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</si>
  <si>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</si>
  <si>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</si>
  <si>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</si>
  <si>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</si>
  <si>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</si>
  <si>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</si>
  <si>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</si>
  <si>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</si>
  <si>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2022-07-25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</si>
  <si>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</si>
  <si>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</si>
  <si>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Úprava heliportu</t>
  </si>
  <si>
    <t>KSO:</t>
  </si>
  <si>
    <t/>
  </si>
  <si>
    <t>CC-CZ:</t>
  </si>
  <si>
    <t>Místo:</t>
  </si>
  <si>
    <t xml:space="preserve"> </t>
  </si>
  <si>
    <t>Datum:</t>
  </si>
  <si>
    <t>25. 7. 2022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</si>
  <si>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</si>
  <si>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</si>
  <si>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</si>
  <si>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</si>
  <si>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</si>
  <si>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</si>
  <si>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</si>
  <si>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</si>
  <si>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</si>
  <si>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</si>
  <si>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</si>
  <si>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</si>
  <si>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</si>
  <si>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</si>
  <si>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</si>
  <si>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</si>
  <si>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</si>
  <si>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</si>
  <si>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</si>
  <si>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</si>
  <si>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</si>
  <si>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</si>
  <si>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</si>
  <si>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</si>
  <si>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</si>
  <si>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</si>
  <si>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</si>
  <si>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</si>
  <si>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</si>
  <si>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</si>
  <si>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</si>
  <si>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</si>
  <si>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</si>
  <si>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</si>
  <si>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</si>
  <si>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</si>
  <si>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</si>
  <si>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</si>
  <si>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</si>
  <si>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</si>
  <si>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</si>
  <si>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</si>
  <si>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</si>
  <si>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</si>
  <si>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</si>
  <si>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</si>
  <si>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</si>
  <si>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</si>
  <si>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</si>
  <si>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1</t>
  </si>
  <si>
    <t>heliport schodiště</t>
  </si>
  <si>
    <t>STA</t>
  </si>
  <si>
    <t>{e6fa943f-852e-4b61-b48d-b21548b853e2}</t>
  </si>
  <si>
    <t>2</t>
  </si>
  <si>
    <t>KRYCÍ LIST SOUPISU PRACÍ</t>
  </si>
  <si>
    <t>Objekt:</t>
  </si>
  <si>
    <t>1 - heliport schodiště</t>
  </si>
  <si>
    <t>REKAPITULACE ČLENĚNÍ SOUPISU PRACÍ</t>
  </si>
  <si>
    <t>Kód dílu - Popis</t>
  </si>
  <si>
    <t>Cena celkem [CZK]</t>
  </si>
  <si>
    <t>-1</t>
  </si>
  <si>
    <t>9 - Ostatní konstrukce a práce, bourání</t>
  </si>
  <si>
    <t>HSV - Práce a dodávky HSV</t>
  </si>
  <si>
    <t xml:space="preserve">    6 - Úpravy povrchů, podlahy a osazování výplní</t>
  </si>
  <si>
    <t xml:space="preserve">    998 - Přesun hmot</t>
  </si>
  <si>
    <t>PSV - Práce a dodávky PSV</t>
  </si>
  <si>
    <t xml:space="preserve">    764 - Konstrukce klempířské</t>
  </si>
  <si>
    <t xml:space="preserve">    767 - Konstrukce zámečnické</t>
  </si>
  <si>
    <t xml:space="preserve">    771 - Podlahy z dlaždic</t>
  </si>
  <si>
    <t xml:space="preserve">    783 - Dokončovací práce - nátěry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</si>
  <si>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</si>
  <si>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</si>
  <si>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</si>
  <si>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VRN6 - Územní vlivy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</si>
  <si>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</si>
  <si>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</si>
  <si>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</si>
  <si>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</si>
  <si>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</si>
  <si>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</si>
  <si>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</si>
  <si>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</si>
  <si>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</si>
  <si>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</si>
  <si>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</si>
  <si>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</si>
  <si>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</si>
  <si>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</si>
  <si>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9</t>
  </si>
  <si>
    <t>Ostatní konstrukce a práce, bourání</t>
  </si>
  <si>
    <t>ROZPOCET</t>
  </si>
  <si>
    <t>35</t>
  </si>
  <si>
    <t>K</t>
  </si>
  <si>
    <t>96608401R</t>
  </si>
  <si>
    <t>Demontáž opláštění stěn odvětrávané fasády</t>
  </si>
  <si>
    <t>m2</t>
  </si>
  <si>
    <t>4</t>
  </si>
  <si>
    <t>314935363</t>
  </si>
  <si>
    <t>HSV</t>
  </si>
  <si>
    <t>Práce a dodávky HSV</t>
  </si>
  <si>
    <t>6</t>
  </si>
  <si>
    <t>Úpravy povrchů, podlahy a osazování výplní</t>
  </si>
  <si>
    <t>33</t>
  </si>
  <si>
    <t>62227321R</t>
  </si>
  <si>
    <t>Montáž odvětrávané fasády stěn na hliníkový obousměrný rošt vč.dodávky a montáže tepelné izolace vč. olemování</t>
  </si>
  <si>
    <t>-2025777015</t>
  </si>
  <si>
    <t>32</t>
  </si>
  <si>
    <t>631311234</t>
  </si>
  <si>
    <t>Mazanina tl přes 120 do 240 mm z betonu prostého se zvýšenými nároky na prostředí tř. C 25/30</t>
  </si>
  <si>
    <t>m3</t>
  </si>
  <si>
    <t>-753273757</t>
  </si>
  <si>
    <t>Online PSC</t>
  </si>
  <si>
    <t>https://podminky.urs.cz/item/CS_URS_2022_01/631311234</t>
  </si>
  <si>
    <t>VV</t>
  </si>
  <si>
    <t>podesta</t>
  </si>
  <si>
    <t>4,60*1,20*0,40</t>
  </si>
  <si>
    <t>Mezisoučet</t>
  </si>
  <si>
    <t>3</t>
  </si>
  <si>
    <t>3,25*1,40*0,40</t>
  </si>
  <si>
    <t>stupně-výplň</t>
  </si>
  <si>
    <t>1,40*0,30*0,15*5</t>
  </si>
  <si>
    <t>Součet</t>
  </si>
  <si>
    <t>631319175</t>
  </si>
  <si>
    <t>Příplatek k mazanině tl přes 120 do 240 mm za stržení povrchu spodní vrstvy před vložením výztuže</t>
  </si>
  <si>
    <t>https://podminky.urs.cz/item/CS_URS_2022_01/631319175</t>
  </si>
  <si>
    <t>631362021</t>
  </si>
  <si>
    <t>Výztuž mazanin svařovanými sítěmi Kari</t>
  </si>
  <si>
    <t>t</t>
  </si>
  <si>
    <t>8</t>
  </si>
  <si>
    <t>https://podminky.urs.cz/item/CS_URS_2022_01/631362021</t>
  </si>
  <si>
    <t>4,60*1,20*1,30*5,48*0,001</t>
  </si>
  <si>
    <t>3,25*1,40*1,30*5,48*0,001</t>
  </si>
  <si>
    <t>1,40*0,30*5*1,30*5,48*0,001</t>
  </si>
  <si>
    <t>34</t>
  </si>
  <si>
    <t>642200011R</t>
  </si>
  <si>
    <t>Vybourání otvoru pro dveře jednokřídlové ve zdi z ŽB, tl.25cm včetně odvozu a likvidace suti</t>
  </si>
  <si>
    <t>kus</t>
  </si>
  <si>
    <t>-607426582</t>
  </si>
  <si>
    <t>998</t>
  </si>
  <si>
    <t>Přesun hmot</t>
  </si>
  <si>
    <t>7</t>
  </si>
  <si>
    <t>998018003</t>
  </si>
  <si>
    <t>Přesun hmot ruční pro budovy v přes 12 do 24 m</t>
  </si>
  <si>
    <t>14</t>
  </si>
  <si>
    <t>https://podminky.urs.cz/item/CS_URS_2022_01/998018003</t>
  </si>
  <si>
    <t>11,749</t>
  </si>
  <si>
    <t>PSV</t>
  </si>
  <si>
    <t>Práce a dodávky PSV</t>
  </si>
  <si>
    <t>764</t>
  </si>
  <si>
    <t>Konstrukce klempířské</t>
  </si>
  <si>
    <t>76400486R</t>
  </si>
  <si>
    <t>Demontáž a zpětná montáž dešťového svodu</t>
  </si>
  <si>
    <t>m</t>
  </si>
  <si>
    <t>16</t>
  </si>
  <si>
    <t>998764204</t>
  </si>
  <si>
    <t>Přesun hmot procentní pro konstrukce klempířské v objektech v přes 24 do 36 m</t>
  </si>
  <si>
    <t>%</t>
  </si>
  <si>
    <t>18</t>
  </si>
  <si>
    <t>https://podminky.urs.cz/item/CS_URS_2022_01/998764204</t>
  </si>
  <si>
    <t>767</t>
  </si>
  <si>
    <t>Konstrukce zámečnické</t>
  </si>
  <si>
    <t>37</t>
  </si>
  <si>
    <t>767646510</t>
  </si>
  <si>
    <t>Montáž dveří protipožárního uzávěru jednokřídlového</t>
  </si>
  <si>
    <t>126106234</t>
  </si>
  <si>
    <t>https://podminky.urs.cz/item/CS_URS_2022_01/767646510</t>
  </si>
  <si>
    <t>38</t>
  </si>
  <si>
    <t>M</t>
  </si>
  <si>
    <t>55341168R</t>
  </si>
  <si>
    <t>Dveře jednokřídlé ocelové exterierové protipožární zateplené vč.zárubně 800x1970mm a panikového kování koule/klika</t>
  </si>
  <si>
    <t>-319761433</t>
  </si>
  <si>
    <t>12</t>
  </si>
  <si>
    <t>76799511R</t>
  </si>
  <si>
    <t>Dodávka + montáž atypických zámečnických konstrukcí</t>
  </si>
  <si>
    <t>kg</t>
  </si>
  <si>
    <t>24</t>
  </si>
  <si>
    <t>13</t>
  </si>
  <si>
    <t>76799670R</t>
  </si>
  <si>
    <t>Demontáž a zpětná montáž síťové konstrukce heliportu</t>
  </si>
  <si>
    <t>26</t>
  </si>
  <si>
    <t>998767204</t>
  </si>
  <si>
    <t>Přesun hmot procentní pro zámečnické konstrukce v objektech v přes 24 do 36 m</t>
  </si>
  <si>
    <t>30</t>
  </si>
  <si>
    <t>https://podminky.urs.cz/item/CS_URS_2022_01/998767204</t>
  </si>
  <si>
    <t>771</t>
  </si>
  <si>
    <t>Podlahy z dlaždic</t>
  </si>
  <si>
    <t>771574368</t>
  </si>
  <si>
    <t>Montáž podlah keramických pro mechanické zatížení protiskluzných lepených flexi rychletuhnoucím lepidlem přes 22 do 25 ks/m2</t>
  </si>
  <si>
    <t>https://podminky.urs.cz/item/CS_URS_2022_01/771574368</t>
  </si>
  <si>
    <t>plocha</t>
  </si>
  <si>
    <t>4,60*1,20+(3,25*1,40)</t>
  </si>
  <si>
    <t>podstupnice</t>
  </si>
  <si>
    <t>1,20*0,15*5</t>
  </si>
  <si>
    <t>17</t>
  </si>
  <si>
    <t>LSS.TR326069</t>
  </si>
  <si>
    <t>Dlaždice protiskluzná a mrazuvzdorná tl.8 mm</t>
  </si>
  <si>
    <t>10,97*1,1 "Přepočtené koeficientem množství</t>
  </si>
  <si>
    <t>998771104</t>
  </si>
  <si>
    <t>Přesun hmot tonážní pro podlahy z dlaždic v objektech v přes 24 do 36 m</t>
  </si>
  <si>
    <t>36</t>
  </si>
  <si>
    <t>https://podminky.urs.cz/item/CS_URS_2022_01/998771104</t>
  </si>
  <si>
    <t>783</t>
  </si>
  <si>
    <t>Dokončovací práce - nátěry</t>
  </si>
  <si>
    <t>19</t>
  </si>
  <si>
    <t>783314201</t>
  </si>
  <si>
    <t>Základní antikorozní jednonásobný syntetický standardní nátěr zámečnických konstrukcí</t>
  </si>
  <si>
    <t>https://podminky.urs.cz/item/CS_URS_2022_01/783314201</t>
  </si>
  <si>
    <t>1,10*32</t>
  </si>
  <si>
    <t>20</t>
  </si>
  <si>
    <t>783315101</t>
  </si>
  <si>
    <t>Mezinátěr jednonásobný syntetický standardní zámečnických konstrukcí</t>
  </si>
  <si>
    <t>40</t>
  </si>
  <si>
    <t>https://podminky.urs.cz/item/CS_URS_2022_01/783315101</t>
  </si>
  <si>
    <t>783317101</t>
  </si>
  <si>
    <t>Krycí jednonásobný syntetický standardní nátěr zámečnických konstrukcí</t>
  </si>
  <si>
    <t>42</t>
  </si>
  <si>
    <t>https://podminky.urs.cz/item/CS_URS_2022_01/783317101</t>
  </si>
  <si>
    <t>VRN</t>
  </si>
  <si>
    <t>Vedlejší rozpočtové náklady</t>
  </si>
  <si>
    <t>5</t>
  </si>
  <si>
    <t>VRN1</t>
  </si>
  <si>
    <t>Průzkumné, geodetické a projektové práce</t>
  </si>
  <si>
    <t>22</t>
  </si>
  <si>
    <t>012103000</t>
  </si>
  <si>
    <t>Geodetické práce před výstavbou</t>
  </si>
  <si>
    <t>komplet</t>
  </si>
  <si>
    <t>44</t>
  </si>
  <si>
    <t>https://podminky.urs.cz/item/CS_URS_2022_01/012103000</t>
  </si>
  <si>
    <t>23</t>
  </si>
  <si>
    <t>012203000</t>
  </si>
  <si>
    <t>Geodetické práce při provádění stavby</t>
  </si>
  <si>
    <t>46</t>
  </si>
  <si>
    <t>https://podminky.urs.cz/item/CS_URS_2022_01/012203000</t>
  </si>
  <si>
    <t>012303000</t>
  </si>
  <si>
    <t>Geodetické práce po výstavbě</t>
  </si>
  <si>
    <t>48</t>
  </si>
  <si>
    <t>https://podminky.urs.cz/item/CS_URS_2022_01/012303000</t>
  </si>
  <si>
    <t>25</t>
  </si>
  <si>
    <t>013244000</t>
  </si>
  <si>
    <t>Výrobní dokumentace</t>
  </si>
  <si>
    <t>komlet</t>
  </si>
  <si>
    <t>50</t>
  </si>
  <si>
    <t>https://podminky.urs.cz/item/CS_URS_2022_01/013244000</t>
  </si>
  <si>
    <t>VRN3</t>
  </si>
  <si>
    <t>Zařízení staveniště</t>
  </si>
  <si>
    <t>31</t>
  </si>
  <si>
    <t>030001000</t>
  </si>
  <si>
    <t>1024</t>
  </si>
  <si>
    <t>-1727915223</t>
  </si>
  <si>
    <t>https://podminky.urs.cz/item/CS_URS_2022_02/030001000</t>
  </si>
  <si>
    <t>VRN6</t>
  </si>
  <si>
    <t>Územní vlivy</t>
  </si>
  <si>
    <t>063303000</t>
  </si>
  <si>
    <t>Práce ve výškách, na těžce přístupných místech</t>
  </si>
  <si>
    <t>hod</t>
  </si>
  <si>
    <t>52</t>
  </si>
  <si>
    <t>https://podminky.urs.cz/item/CS_URS_2022_01/063303000</t>
  </si>
  <si>
    <t>27</t>
  </si>
  <si>
    <t>063303001</t>
  </si>
  <si>
    <t>Ztížené podmínky dopravy materiálu na střechu</t>
  </si>
  <si>
    <t>54</t>
  </si>
  <si>
    <t>VRN7</t>
  </si>
  <si>
    <t>Provozní vlivy</t>
  </si>
  <si>
    <t>28</t>
  </si>
  <si>
    <t>071001000</t>
  </si>
  <si>
    <t>Provoz investora (letecký provoz, práce v areálu zdrav. zařízení)</t>
  </si>
  <si>
    <t>56</t>
  </si>
  <si>
    <t>29</t>
  </si>
  <si>
    <t>071002000</t>
  </si>
  <si>
    <t>Provoz investora, třetích osob</t>
  </si>
  <si>
    <t>58</t>
  </si>
  <si>
    <t>https://podminky.urs.cz/item/CS_URS_2022_01/071002000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</si>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</sst>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0000A8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9" fillId="0" borderId="0" applyNumberFormat="0" applyFill="0" applyBorder="0" applyAlignment="0" applyProtection="0"/>
  </cellStyleXfs>
  <cellXfs count="36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5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8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8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9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9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20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9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2" xfId="0" applyFont="1" applyBorder="1" applyAlignment="1">
      <alignment horizontal="center" vertical="center"/>
    </xf>
    <xf numFmtId="0" fontId="21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2" fillId="0" borderId="15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2" fillId="0" borderId="15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3" fillId="4" borderId="8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right" vertical="center"/>
    </xf>
    <xf numFmtId="0" fontId="23" fillId="4" borderId="9" xfId="0" applyFont="1" applyFill="1" applyBorder="1" applyAlignment="1" applyProtection="1">
      <alignment horizontal="center" vertical="center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24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1" fillId="0" borderId="15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166" fontId="30" fillId="0" borderId="21" xfId="0" applyNumberFormat="1" applyFont="1" applyBorder="1" applyAlignment="1" applyProtection="1">
      <alignment vertical="center"/>
    </xf>
    <xf numFmtId="4" fontId="30" fillId="0" borderId="22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23" fillId="4" borderId="19" xfId="0" applyFont="1" applyFill="1" applyBorder="1" applyAlignment="1" applyProtection="1">
      <alignment horizontal="center" vertical="center" wrapText="1"/>
    </xf>
    <xf numFmtId="0" fontId="23" fillId="4" borderId="0" xfId="0" applyFont="1" applyFill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3" fillId="0" borderId="13" xfId="0" applyNumberFormat="1" applyFont="1" applyBorder="1" applyAlignment="1" applyProtection="1"/>
    <xf numFmtId="166" fontId="33" fillId="0" borderId="14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23" fillId="0" borderId="23" xfId="0" applyFont="1" applyBorder="1" applyAlignment="1" applyProtection="1">
      <alignment horizontal="center" vertical="center"/>
    </xf>
    <xf numFmtId="49" fontId="23" fillId="0" borderId="23" xfId="0" applyNumberFormat="1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center" vertical="center" wrapText="1"/>
    </xf>
    <xf numFmtId="167" fontId="23" fillId="0" borderId="23" xfId="0" applyNumberFormat="1" applyFont="1" applyBorder="1" applyAlignment="1" applyProtection="1">
      <alignment vertical="center"/>
    </xf>
    <xf numFmtId="4" fontId="23" fillId="2" borderId="23" xfId="0" applyNumberFormat="1" applyFont="1" applyFill="1" applyBorder="1" applyAlignment="1" applyProtection="1">
      <alignment vertical="center"/>
      <protection locked="0"/>
    </xf>
    <xf numFmtId="4" fontId="23" fillId="0" borderId="23" xfId="0" applyNumberFormat="1" applyFont="1" applyBorder="1" applyAlignment="1" applyProtection="1">
      <alignment vertical="center"/>
    </xf>
    <xf numFmtId="0" fontId="0" fillId="0" borderId="23" xfId="0" applyFont="1" applyBorder="1" applyAlignment="1" applyProtection="1">
      <alignment vertical="center"/>
    </xf>
    <xf numFmtId="0" fontId="24" fillId="2" borderId="15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6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35" fillId="0" borderId="0" xfId="0" applyFont="1" applyAlignment="1" applyProtection="1">
      <alignment horizontal="left" vertical="center"/>
    </xf>
    <xf numFmtId="0" fontId="36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7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4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4" xfId="0" applyFont="1" applyBorder="1" applyAlignment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6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167" fontId="23" fillId="2" borderId="23" xfId="0" applyNumberFormat="1" applyFont="1" applyFill="1" applyBorder="1" applyAlignment="1" applyProtection="1">
      <alignment vertical="center"/>
      <protection locked="0"/>
    </xf>
    <xf numFmtId="0" fontId="38" fillId="0" borderId="23" xfId="0" applyFont="1" applyBorder="1" applyAlignment="1" applyProtection="1">
      <alignment horizontal="center" vertical="center"/>
    </xf>
    <xf numFmtId="49" fontId="38" fillId="0" borderId="23" xfId="0" applyNumberFormat="1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center" vertical="center" wrapText="1"/>
    </xf>
    <xf numFmtId="167" fontId="38" fillId="0" borderId="23" xfId="0" applyNumberFormat="1" applyFont="1" applyBorder="1" applyAlignment="1" applyProtection="1">
      <alignment vertical="center"/>
    </xf>
    <xf numFmtId="4" fontId="38" fillId="2" borderId="23" xfId="0" applyNumberFormat="1" applyFont="1" applyFill="1" applyBorder="1" applyAlignment="1" applyProtection="1">
      <alignment vertical="center"/>
      <protection locked="0"/>
    </xf>
    <xf numFmtId="4" fontId="38" fillId="0" borderId="23" xfId="0" applyNumberFormat="1" applyFont="1" applyBorder="1" applyAlignment="1" applyProtection="1">
      <alignment vertical="center"/>
    </xf>
    <xf numFmtId="0" fontId="39" fillId="0" borderId="23" xfId="0" applyFont="1" applyBorder="1" applyAlignment="1" applyProtection="1">
      <alignment vertical="center"/>
    </xf>
    <xf numFmtId="0" fontId="39" fillId="0" borderId="4" xfId="0" applyFont="1" applyBorder="1" applyAlignment="1">
      <alignment vertical="center"/>
    </xf>
    <xf numFmtId="0" fontId="38" fillId="2" borderId="15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40" fillId="0" borderId="24" xfId="0" applyFont="1" applyBorder="1" applyAlignment="1">
      <alignment vertical="center" wrapText="1"/>
    </xf>
    <xf numFmtId="0" fontId="40" fillId="0" borderId="25" xfId="0" applyFont="1" applyBorder="1" applyAlignment="1">
      <alignment vertical="center" wrapText="1"/>
    </xf>
    <xf numFmtId="0" fontId="40" fillId="0" borderId="26" xfId="0" applyFont="1" applyBorder="1" applyAlignment="1">
      <alignment vertical="center" wrapText="1"/>
    </xf>
    <xf numFmtId="0" fontId="40" fillId="0" borderId="27" xfId="0" applyFont="1" applyBorder="1" applyAlignment="1">
      <alignment horizontal="center" vertical="center" wrapText="1"/>
    </xf>
    <xf numFmtId="0" fontId="41" fillId="0" borderId="1" xfId="0" applyFont="1" applyBorder="1" applyAlignment="1">
      <alignment horizontal="center" vertical="center" wrapText="1"/>
    </xf>
    <xf numFmtId="0" fontId="40" fillId="0" borderId="28" xfId="0" applyFont="1" applyBorder="1" applyAlignment="1">
      <alignment horizontal="center" vertical="center" wrapText="1"/>
    </xf>
    <xf numFmtId="0" fontId="40" fillId="0" borderId="27" xfId="0" applyFont="1" applyBorder="1" applyAlignment="1">
      <alignment vertical="center" wrapText="1"/>
    </xf>
    <xf numFmtId="0" fontId="42" fillId="0" borderId="29" xfId="0" applyFont="1" applyBorder="1" applyAlignment="1">
      <alignment horizontal="left" wrapText="1"/>
    </xf>
    <xf numFmtId="0" fontId="40" fillId="0" borderId="28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27" xfId="0" applyFont="1" applyBorder="1" applyAlignment="1">
      <alignment vertical="center" wrapText="1"/>
    </xf>
    <xf numFmtId="0" fontId="43" fillId="0" borderId="1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vertical="center"/>
    </xf>
    <xf numFmtId="49" fontId="43" fillId="0" borderId="1" xfId="0" applyNumberFormat="1" applyFont="1" applyBorder="1" applyAlignment="1">
      <alignment horizontal="left" vertical="center" wrapText="1"/>
    </xf>
    <xf numFmtId="49" fontId="43" fillId="0" borderId="1" xfId="0" applyNumberFormat="1" applyFont="1" applyBorder="1" applyAlignment="1">
      <alignment vertical="center" wrapText="1"/>
    </xf>
    <xf numFmtId="0" fontId="40" fillId="0" borderId="30" xfId="0" applyFont="1" applyBorder="1" applyAlignment="1">
      <alignment vertical="center" wrapText="1"/>
    </xf>
    <xf numFmtId="0" fontId="45" fillId="0" borderId="29" xfId="0" applyFont="1" applyBorder="1" applyAlignment="1">
      <alignment vertical="center" wrapText="1"/>
    </xf>
    <xf numFmtId="0" fontId="40" fillId="0" borderId="31" xfId="0" applyFont="1" applyBorder="1" applyAlignment="1">
      <alignment vertical="center" wrapText="1"/>
    </xf>
    <xf numFmtId="0" fontId="40" fillId="0" borderId="1" xfId="0" applyFont="1" applyBorder="1" applyAlignment="1">
      <alignment vertical="top"/>
    </xf>
    <xf numFmtId="0" fontId="40" fillId="0" borderId="0" xfId="0" applyFont="1" applyAlignment="1">
      <alignment vertical="top"/>
    </xf>
    <xf numFmtId="0" fontId="40" fillId="0" borderId="24" xfId="0" applyFont="1" applyBorder="1" applyAlignment="1">
      <alignment horizontal="left" vertical="center"/>
    </xf>
    <xf numFmtId="0" fontId="40" fillId="0" borderId="25" xfId="0" applyFont="1" applyBorder="1" applyAlignment="1">
      <alignment horizontal="left" vertical="center"/>
    </xf>
    <xf numFmtId="0" fontId="40" fillId="0" borderId="26" xfId="0" applyFont="1" applyBorder="1" applyAlignment="1">
      <alignment horizontal="left" vertical="center"/>
    </xf>
    <xf numFmtId="0" fontId="40" fillId="0" borderId="27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0" fillId="0" borderId="28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6" fillId="0" borderId="0" xfId="0" applyFont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42" fillId="0" borderId="29" xfId="0" applyFont="1" applyBorder="1" applyAlignment="1">
      <alignment horizontal="center" vertical="center"/>
    </xf>
    <xf numFmtId="0" fontId="46" fillId="0" borderId="29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3" fillId="0" borderId="0" xfId="0" applyFont="1" applyAlignment="1">
      <alignment horizontal="left" vertical="center"/>
    </xf>
    <xf numFmtId="0" fontId="44" fillId="0" borderId="27" xfId="0" applyFont="1" applyBorder="1" applyAlignment="1">
      <alignment horizontal="left" vertical="center"/>
    </xf>
    <xf numFmtId="0" fontId="43" fillId="0" borderId="1" xfId="0" applyFont="1" applyFill="1" applyBorder="1" applyAlignment="1">
      <alignment horizontal="left" vertical="center"/>
    </xf>
    <xf numFmtId="0" fontId="43" fillId="0" borderId="1" xfId="0" applyFont="1" applyFill="1" applyBorder="1" applyAlignment="1">
      <alignment horizontal="center" vertical="center"/>
    </xf>
    <xf numFmtId="0" fontId="40" fillId="0" borderId="30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center" vertical="center" wrapText="1"/>
    </xf>
    <xf numFmtId="0" fontId="40" fillId="0" borderId="24" xfId="0" applyFont="1" applyBorder="1" applyAlignment="1">
      <alignment horizontal="left" vertical="center" wrapText="1"/>
    </xf>
    <xf numFmtId="0" fontId="40" fillId="0" borderId="25" xfId="0" applyFont="1" applyBorder="1" applyAlignment="1">
      <alignment horizontal="left" vertical="center" wrapText="1"/>
    </xf>
    <xf numFmtId="0" fontId="40" fillId="0" borderId="26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46" fillId="0" borderId="27" xfId="0" applyFont="1" applyBorder="1" applyAlignment="1">
      <alignment horizontal="left" vertical="center" wrapText="1"/>
    </xf>
    <xf numFmtId="0" fontId="46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/>
    </xf>
    <xf numFmtId="0" fontId="44" fillId="0" borderId="28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/>
    </xf>
    <xf numFmtId="0" fontId="44" fillId="0" borderId="30" xfId="0" applyFont="1" applyBorder="1" applyAlignment="1">
      <alignment horizontal="left" vertical="center" wrapText="1"/>
    </xf>
    <xf numFmtId="0" fontId="44" fillId="0" borderId="29" xfId="0" applyFont="1" applyBorder="1" applyAlignment="1">
      <alignment horizontal="left" vertical="center" wrapText="1"/>
    </xf>
    <xf numFmtId="0" fontId="44" fillId="0" borderId="3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top"/>
    </xf>
    <xf numFmtId="0" fontId="43" fillId="0" borderId="1" xfId="0" applyFont="1" applyBorder="1" applyAlignment="1">
      <alignment horizontal="center" vertical="top"/>
    </xf>
    <xf numFmtId="0" fontId="44" fillId="0" borderId="30" xfId="0" applyFont="1" applyBorder="1" applyAlignment="1">
      <alignment horizontal="left" vertical="center"/>
    </xf>
    <xf numFmtId="0" fontId="44" fillId="0" borderId="3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6" fillId="0" borderId="0" xfId="0" applyFont="1" applyAlignment="1">
      <alignment vertical="center"/>
    </xf>
    <xf numFmtId="0" fontId="42" fillId="0" borderId="1" xfId="0" applyFont="1" applyBorder="1" applyAlignment="1">
      <alignment vertical="center"/>
    </xf>
    <xf numFmtId="0" fontId="46" fillId="0" borderId="29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43" fillId="0" borderId="1" xfId="0" applyFont="1" applyBorder="1" applyAlignment="1">
      <alignment vertical="top"/>
    </xf>
    <xf numFmtId="49" fontId="43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2" fillId="0" borderId="29" xfId="0" applyFont="1" applyBorder="1" applyAlignment="1">
      <alignment horizontal="left"/>
    </xf>
    <xf numFmtId="0" fontId="46" fillId="0" borderId="29" xfId="0" applyFont="1" applyBorder="1" applyAlignment="1"/>
    <xf numFmtId="0" fontId="40" fillId="0" borderId="27" xfId="0" applyFont="1" applyBorder="1" applyAlignment="1">
      <alignment vertical="top"/>
    </xf>
    <xf numFmtId="0" fontId="40" fillId="0" borderId="28" xfId="0" applyFont="1" applyBorder="1" applyAlignment="1">
      <alignment vertical="top"/>
    </xf>
    <xf numFmtId="0" fontId="40" fillId="0" borderId="30" xfId="0" applyFont="1" applyBorder="1" applyAlignment="1">
      <alignment vertical="top"/>
    </xf>
    <xf numFmtId="0" fontId="40" fillId="0" borderId="29" xfId="0" applyFont="1" applyBorder="1" applyAlignment="1">
      <alignment vertical="top"/>
    </xf>
    <xf numFmtId="0" fontId="40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1/631311234" TargetMode="External" /><Relationship Id="rId2" Type="http://schemas.openxmlformats.org/officeDocument/2006/relationships/hyperlink" Target="https://podminky.urs.cz/item/CS_URS_2022_01/631319175" TargetMode="External" /><Relationship Id="rId3" Type="http://schemas.openxmlformats.org/officeDocument/2006/relationships/hyperlink" Target="https://podminky.urs.cz/item/CS_URS_2022_01/631362021" TargetMode="External" /><Relationship Id="rId4" Type="http://schemas.openxmlformats.org/officeDocument/2006/relationships/hyperlink" Target="https://podminky.urs.cz/item/CS_URS_2022_01/998018003" TargetMode="External" /><Relationship Id="rId5" Type="http://schemas.openxmlformats.org/officeDocument/2006/relationships/hyperlink" Target="https://podminky.urs.cz/item/CS_URS_2022_01/998764204" TargetMode="External" /><Relationship Id="rId6" Type="http://schemas.openxmlformats.org/officeDocument/2006/relationships/hyperlink" Target="https://podminky.urs.cz/item/CS_URS_2022_01/767646510" TargetMode="External" /><Relationship Id="rId7" Type="http://schemas.openxmlformats.org/officeDocument/2006/relationships/hyperlink" Target="https://podminky.urs.cz/item/CS_URS_2022_01/998767204" TargetMode="External" /><Relationship Id="rId8" Type="http://schemas.openxmlformats.org/officeDocument/2006/relationships/hyperlink" Target="https://podminky.urs.cz/item/CS_URS_2022_01/771574368" TargetMode="External" /><Relationship Id="rId9" Type="http://schemas.openxmlformats.org/officeDocument/2006/relationships/hyperlink" Target="https://podminky.urs.cz/item/CS_URS_2022_01/998771104" TargetMode="External" /><Relationship Id="rId10" Type="http://schemas.openxmlformats.org/officeDocument/2006/relationships/hyperlink" Target="https://podminky.urs.cz/item/CS_URS_2022_01/783314201" TargetMode="External" /><Relationship Id="rId11" Type="http://schemas.openxmlformats.org/officeDocument/2006/relationships/hyperlink" Target="https://podminky.urs.cz/item/CS_URS_2022_01/783315101" TargetMode="External" /><Relationship Id="rId12" Type="http://schemas.openxmlformats.org/officeDocument/2006/relationships/hyperlink" Target="https://podminky.urs.cz/item/CS_URS_2022_01/783317101" TargetMode="External" /><Relationship Id="rId13" Type="http://schemas.openxmlformats.org/officeDocument/2006/relationships/hyperlink" Target="https://podminky.urs.cz/item/CS_URS_2022_01/012103000" TargetMode="External" /><Relationship Id="rId14" Type="http://schemas.openxmlformats.org/officeDocument/2006/relationships/hyperlink" Target="https://podminky.urs.cz/item/CS_URS_2022_01/012203000" TargetMode="External" /><Relationship Id="rId15" Type="http://schemas.openxmlformats.org/officeDocument/2006/relationships/hyperlink" Target="https://podminky.urs.cz/item/CS_URS_2022_01/012303000" TargetMode="External" /><Relationship Id="rId16" Type="http://schemas.openxmlformats.org/officeDocument/2006/relationships/hyperlink" Target="https://podminky.urs.cz/item/CS_URS_2022_01/013244000" TargetMode="External" /><Relationship Id="rId17" Type="http://schemas.openxmlformats.org/officeDocument/2006/relationships/hyperlink" Target="https://podminky.urs.cz/item/CS_URS_2022_02/030001000" TargetMode="External" /><Relationship Id="rId18" Type="http://schemas.openxmlformats.org/officeDocument/2006/relationships/hyperlink" Target="https://podminky.urs.cz/item/CS_URS_2022_01/063303000" TargetMode="External" /><Relationship Id="rId19" Type="http://schemas.openxmlformats.org/officeDocument/2006/relationships/hyperlink" Target="https://podminky.urs.cz/item/CS_URS_2022_01/071002000" TargetMode="External" /><Relationship Id="rId20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8" t="s">
        <v>0</v>
      </c>
      <c r="AZ1" s="18" t="s">
        <v>1</v>
      </c>
      <c r="BA1" s="18" t="s">
        <v>2</v>
      </c>
      <c r="BB1" s="18" t="s">
        <v>3</v>
      </c>
      <c r="BT1" s="18" t="s">
        <v>4</v>
      </c>
      <c r="BU1" s="18" t="s">
        <v>4</v>
      </c>
      <c r="BV1" s="18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9" t="s">
        <v>6</v>
      </c>
      <c r="BT2" s="19" t="s">
        <v>7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6</v>
      </c>
      <c r="BT3" s="19" t="s">
        <v>8</v>
      </c>
    </row>
    <row r="4" s="1" customFormat="1" ht="24.96" customHeight="1">
      <c r="B4" s="23"/>
      <c r="C4" s="24"/>
      <c r="D4" s="25" t="s">
        <v>9</v>
      </c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2"/>
      <c r="AS4" s="26" t="s">
        <v>10</v>
      </c>
      <c r="BE4" s="27" t="s">
        <v>11</v>
      </c>
      <c r="BS4" s="19" t="s">
        <v>12</v>
      </c>
    </row>
    <row r="5" s="1" customFormat="1" ht="12" customHeight="1">
      <c r="B5" s="23"/>
      <c r="C5" s="24"/>
      <c r="D5" s="28" t="s">
        <v>13</v>
      </c>
      <c r="E5" s="24"/>
      <c r="F5" s="24"/>
      <c r="G5" s="24"/>
      <c r="H5" s="24"/>
      <c r="I5" s="24"/>
      <c r="J5" s="24"/>
      <c r="K5" s="29" t="s">
        <v>14</v>
      </c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4"/>
      <c r="AR5" s="22"/>
      <c r="BE5" s="30" t="s">
        <v>15</v>
      </c>
      <c r="BS5" s="19" t="s">
        <v>6</v>
      </c>
    </row>
    <row r="6" s="1" customFormat="1" ht="36.96" customHeight="1">
      <c r="B6" s="23"/>
      <c r="C6" s="24"/>
      <c r="D6" s="31" t="s">
        <v>16</v>
      </c>
      <c r="E6" s="24"/>
      <c r="F6" s="24"/>
      <c r="G6" s="24"/>
      <c r="H6" s="24"/>
      <c r="I6" s="24"/>
      <c r="J6" s="24"/>
      <c r="K6" s="32" t="s">
        <v>17</v>
      </c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  <c r="AR6" s="22"/>
      <c r="BE6" s="33"/>
      <c r="BS6" s="19" t="s">
        <v>6</v>
      </c>
    </row>
    <row r="7" s="1" customFormat="1" ht="12" customHeight="1">
      <c r="B7" s="23"/>
      <c r="C7" s="24"/>
      <c r="D7" s="34" t="s">
        <v>18</v>
      </c>
      <c r="E7" s="24"/>
      <c r="F7" s="24"/>
      <c r="G7" s="24"/>
      <c r="H7" s="24"/>
      <c r="I7" s="24"/>
      <c r="J7" s="24"/>
      <c r="K7" s="29" t="s">
        <v>19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34" t="s">
        <v>20</v>
      </c>
      <c r="AL7" s="24"/>
      <c r="AM7" s="24"/>
      <c r="AN7" s="29" t="s">
        <v>19</v>
      </c>
      <c r="AO7" s="24"/>
      <c r="AP7" s="24"/>
      <c r="AQ7" s="24"/>
      <c r="AR7" s="22"/>
      <c r="BE7" s="33"/>
      <c r="BS7" s="19" t="s">
        <v>6</v>
      </c>
    </row>
    <row r="8" s="1" customFormat="1" ht="12" customHeight="1">
      <c r="B8" s="23"/>
      <c r="C8" s="24"/>
      <c r="D8" s="34" t="s">
        <v>21</v>
      </c>
      <c r="E8" s="24"/>
      <c r="F8" s="24"/>
      <c r="G8" s="24"/>
      <c r="H8" s="24"/>
      <c r="I8" s="24"/>
      <c r="J8" s="24"/>
      <c r="K8" s="29" t="s">
        <v>22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34" t="s">
        <v>23</v>
      </c>
      <c r="AL8" s="24"/>
      <c r="AM8" s="24"/>
      <c r="AN8" s="35" t="s">
        <v>24</v>
      </c>
      <c r="AO8" s="24"/>
      <c r="AP8" s="24"/>
      <c r="AQ8" s="24"/>
      <c r="AR8" s="22"/>
      <c r="BE8" s="33"/>
      <c r="BS8" s="19" t="s">
        <v>6</v>
      </c>
    </row>
    <row r="9" s="1" customFormat="1" ht="14.4" customHeight="1">
      <c r="B9" s="23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2"/>
      <c r="BE9" s="33"/>
      <c r="BS9" s="19" t="s">
        <v>6</v>
      </c>
    </row>
    <row r="10" s="1" customFormat="1" ht="12" customHeight="1">
      <c r="B10" s="23"/>
      <c r="C10" s="24"/>
      <c r="D10" s="34" t="s">
        <v>25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34" t="s">
        <v>26</v>
      </c>
      <c r="AL10" s="24"/>
      <c r="AM10" s="24"/>
      <c r="AN10" s="29" t="s">
        <v>19</v>
      </c>
      <c r="AO10" s="24"/>
      <c r="AP10" s="24"/>
      <c r="AQ10" s="24"/>
      <c r="AR10" s="22"/>
      <c r="BE10" s="33"/>
      <c r="BS10" s="19" t="s">
        <v>6</v>
      </c>
    </row>
    <row r="11" s="1" customFormat="1" ht="18.48" customHeight="1">
      <c r="B11" s="23"/>
      <c r="C11" s="24"/>
      <c r="D11" s="24"/>
      <c r="E11" s="29" t="s">
        <v>22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34" t="s">
        <v>27</v>
      </c>
      <c r="AL11" s="24"/>
      <c r="AM11" s="24"/>
      <c r="AN11" s="29" t="s">
        <v>19</v>
      </c>
      <c r="AO11" s="24"/>
      <c r="AP11" s="24"/>
      <c r="AQ11" s="24"/>
      <c r="AR11" s="22"/>
      <c r="BE11" s="33"/>
      <c r="BS11" s="19" t="s">
        <v>6</v>
      </c>
    </row>
    <row r="12" s="1" customFormat="1" ht="6.96" customHeight="1">
      <c r="B12" s="23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2"/>
      <c r="BE12" s="33"/>
      <c r="BS12" s="19" t="s">
        <v>6</v>
      </c>
    </row>
    <row r="13" s="1" customFormat="1" ht="12" customHeight="1">
      <c r="B13" s="23"/>
      <c r="C13" s="24"/>
      <c r="D13" s="34" t="s">
        <v>28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34" t="s">
        <v>26</v>
      </c>
      <c r="AL13" s="24"/>
      <c r="AM13" s="24"/>
      <c r="AN13" s="36" t="s">
        <v>29</v>
      </c>
      <c r="AO13" s="24"/>
      <c r="AP13" s="24"/>
      <c r="AQ13" s="24"/>
      <c r="AR13" s="22"/>
      <c r="BE13" s="33"/>
      <c r="BS13" s="19" t="s">
        <v>6</v>
      </c>
    </row>
    <row r="14">
      <c r="B14" s="23"/>
      <c r="C14" s="24"/>
      <c r="D14" s="24"/>
      <c r="E14" s="36" t="s">
        <v>29</v>
      </c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4" t="s">
        <v>27</v>
      </c>
      <c r="AL14" s="24"/>
      <c r="AM14" s="24"/>
      <c r="AN14" s="36" t="s">
        <v>29</v>
      </c>
      <c r="AO14" s="24"/>
      <c r="AP14" s="24"/>
      <c r="AQ14" s="24"/>
      <c r="AR14" s="22"/>
      <c r="BE14" s="33"/>
      <c r="BS14" s="19" t="s">
        <v>6</v>
      </c>
    </row>
    <row r="15" s="1" customFormat="1" ht="6.96" customHeight="1">
      <c r="B15" s="23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2"/>
      <c r="BE15" s="33"/>
      <c r="BS15" s="19" t="s">
        <v>4</v>
      </c>
    </row>
    <row r="16" s="1" customFormat="1" ht="12" customHeight="1">
      <c r="B16" s="23"/>
      <c r="C16" s="24"/>
      <c r="D16" s="34" t="s">
        <v>30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34" t="s">
        <v>26</v>
      </c>
      <c r="AL16" s="24"/>
      <c r="AM16" s="24"/>
      <c r="AN16" s="29" t="s">
        <v>19</v>
      </c>
      <c r="AO16" s="24"/>
      <c r="AP16" s="24"/>
      <c r="AQ16" s="24"/>
      <c r="AR16" s="22"/>
      <c r="BE16" s="33"/>
      <c r="BS16" s="19" t="s">
        <v>4</v>
      </c>
    </row>
    <row r="17" s="1" customFormat="1" ht="18.48" customHeight="1">
      <c r="B17" s="23"/>
      <c r="C17" s="24"/>
      <c r="D17" s="24"/>
      <c r="E17" s="29" t="s">
        <v>22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34" t="s">
        <v>27</v>
      </c>
      <c r="AL17" s="24"/>
      <c r="AM17" s="24"/>
      <c r="AN17" s="29" t="s">
        <v>19</v>
      </c>
      <c r="AO17" s="24"/>
      <c r="AP17" s="24"/>
      <c r="AQ17" s="24"/>
      <c r="AR17" s="22"/>
      <c r="BE17" s="33"/>
      <c r="BS17" s="19" t="s">
        <v>31</v>
      </c>
    </row>
    <row r="18" s="1" customFormat="1" ht="6.96" customHeight="1">
      <c r="B18" s="23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2"/>
      <c r="BE18" s="33"/>
      <c r="BS18" s="19" t="s">
        <v>6</v>
      </c>
    </row>
    <row r="19" s="1" customFormat="1" ht="12" customHeight="1">
      <c r="B19" s="23"/>
      <c r="C19" s="24"/>
      <c r="D19" s="34" t="s">
        <v>32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34" t="s">
        <v>26</v>
      </c>
      <c r="AL19" s="24"/>
      <c r="AM19" s="24"/>
      <c r="AN19" s="29" t="s">
        <v>19</v>
      </c>
      <c r="AO19" s="24"/>
      <c r="AP19" s="24"/>
      <c r="AQ19" s="24"/>
      <c r="AR19" s="22"/>
      <c r="BE19" s="33"/>
      <c r="BS19" s="19" t="s">
        <v>6</v>
      </c>
    </row>
    <row r="20" s="1" customFormat="1" ht="18.48" customHeight="1">
      <c r="B20" s="23"/>
      <c r="C20" s="24"/>
      <c r="D20" s="24"/>
      <c r="E20" s="29" t="s">
        <v>22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34" t="s">
        <v>27</v>
      </c>
      <c r="AL20" s="24"/>
      <c r="AM20" s="24"/>
      <c r="AN20" s="29" t="s">
        <v>19</v>
      </c>
      <c r="AO20" s="24"/>
      <c r="AP20" s="24"/>
      <c r="AQ20" s="24"/>
      <c r="AR20" s="22"/>
      <c r="BE20" s="33"/>
      <c r="BS20" s="19" t="s">
        <v>4</v>
      </c>
    </row>
    <row r="21" s="1" customFormat="1" ht="6.96" customHeight="1">
      <c r="B21" s="23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2"/>
      <c r="BE21" s="33"/>
    </row>
    <row r="22" s="1" customFormat="1" ht="12" customHeight="1">
      <c r="B22" s="23"/>
      <c r="C22" s="24"/>
      <c r="D22" s="34" t="s">
        <v>33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2"/>
      <c r="BE22" s="33"/>
    </row>
    <row r="23" s="1" customFormat="1" ht="47.25" customHeight="1">
      <c r="B23" s="23"/>
      <c r="C23" s="24"/>
      <c r="D23" s="24"/>
      <c r="E23" s="38" t="s">
        <v>34</v>
      </c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  <c r="AF23" s="38"/>
      <c r="AG23" s="38"/>
      <c r="AH23" s="38"/>
      <c r="AI23" s="38"/>
      <c r="AJ23" s="38"/>
      <c r="AK23" s="38"/>
      <c r="AL23" s="38"/>
      <c r="AM23" s="38"/>
      <c r="AN23" s="38"/>
      <c r="AO23" s="24"/>
      <c r="AP23" s="24"/>
      <c r="AQ23" s="24"/>
      <c r="AR23" s="22"/>
      <c r="BE23" s="33"/>
    </row>
    <row r="24" s="1" customFormat="1" ht="6.96" customHeight="1">
      <c r="B24" s="23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2"/>
      <c r="BE24" s="33"/>
    </row>
    <row r="25" s="1" customFormat="1" ht="6.96" customHeight="1">
      <c r="B25" s="23"/>
      <c r="C25" s="24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  <c r="AF25" s="39"/>
      <c r="AG25" s="39"/>
      <c r="AH25" s="39"/>
      <c r="AI25" s="39"/>
      <c r="AJ25" s="39"/>
      <c r="AK25" s="39"/>
      <c r="AL25" s="39"/>
      <c r="AM25" s="39"/>
      <c r="AN25" s="39"/>
      <c r="AO25" s="39"/>
      <c r="AP25" s="24"/>
      <c r="AQ25" s="24"/>
      <c r="AR25" s="22"/>
      <c r="BE25" s="33"/>
    </row>
    <row r="26" s="2" customFormat="1" ht="25.92" customHeight="1">
      <c r="A26" s="40"/>
      <c r="B26" s="41"/>
      <c r="C26" s="42"/>
      <c r="D26" s="43" t="s">
        <v>35</v>
      </c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  <c r="AG26" s="44"/>
      <c r="AH26" s="44"/>
      <c r="AI26" s="44"/>
      <c r="AJ26" s="44"/>
      <c r="AK26" s="45">
        <f>ROUND(AG54,2)</f>
        <v>0</v>
      </c>
      <c r="AL26" s="44"/>
      <c r="AM26" s="44"/>
      <c r="AN26" s="44"/>
      <c r="AO26" s="44"/>
      <c r="AP26" s="42"/>
      <c r="AQ26" s="42"/>
      <c r="AR26" s="46"/>
      <c r="BE26" s="33"/>
    </row>
    <row r="27" s="2" customFormat="1" ht="6.96" customHeight="1">
      <c r="A27" s="40"/>
      <c r="B27" s="41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  <c r="AO27" s="42"/>
      <c r="AP27" s="42"/>
      <c r="AQ27" s="42"/>
      <c r="AR27" s="46"/>
      <c r="BE27" s="33"/>
    </row>
    <row r="28" s="2" customFormat="1">
      <c r="A28" s="40"/>
      <c r="B28" s="41"/>
      <c r="C28" s="42"/>
      <c r="D28" s="42"/>
      <c r="E28" s="42"/>
      <c r="F28" s="42"/>
      <c r="G28" s="42"/>
      <c r="H28" s="42"/>
      <c r="I28" s="42"/>
      <c r="J28" s="42"/>
      <c r="K28" s="42"/>
      <c r="L28" s="47" t="s">
        <v>36</v>
      </c>
      <c r="M28" s="47"/>
      <c r="N28" s="47"/>
      <c r="O28" s="47"/>
      <c r="P28" s="47"/>
      <c r="Q28" s="42"/>
      <c r="R28" s="42"/>
      <c r="S28" s="42"/>
      <c r="T28" s="42"/>
      <c r="U28" s="42"/>
      <c r="V28" s="42"/>
      <c r="W28" s="47" t="s">
        <v>37</v>
      </c>
      <c r="X28" s="47"/>
      <c r="Y28" s="47"/>
      <c r="Z28" s="47"/>
      <c r="AA28" s="47"/>
      <c r="AB28" s="47"/>
      <c r="AC28" s="47"/>
      <c r="AD28" s="47"/>
      <c r="AE28" s="47"/>
      <c r="AF28" s="42"/>
      <c r="AG28" s="42"/>
      <c r="AH28" s="42"/>
      <c r="AI28" s="42"/>
      <c r="AJ28" s="42"/>
      <c r="AK28" s="47" t="s">
        <v>38</v>
      </c>
      <c r="AL28" s="47"/>
      <c r="AM28" s="47"/>
      <c r="AN28" s="47"/>
      <c r="AO28" s="47"/>
      <c r="AP28" s="42"/>
      <c r="AQ28" s="42"/>
      <c r="AR28" s="46"/>
      <c r="BE28" s="33"/>
    </row>
    <row r="29" s="3" customFormat="1" ht="14.4" customHeight="1">
      <c r="A29" s="3"/>
      <c r="B29" s="48"/>
      <c r="C29" s="49"/>
      <c r="D29" s="34" t="s">
        <v>39</v>
      </c>
      <c r="E29" s="49"/>
      <c r="F29" s="34" t="s">
        <v>40</v>
      </c>
      <c r="G29" s="49"/>
      <c r="H29" s="49"/>
      <c r="I29" s="49"/>
      <c r="J29" s="49"/>
      <c r="K29" s="49"/>
      <c r="L29" s="50">
        <v>0.20999999999999999</v>
      </c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51">
        <f>ROUND(AZ54, 2)</f>
        <v>0</v>
      </c>
      <c r="X29" s="49"/>
      <c r="Y29" s="49"/>
      <c r="Z29" s="49"/>
      <c r="AA29" s="49"/>
      <c r="AB29" s="49"/>
      <c r="AC29" s="49"/>
      <c r="AD29" s="49"/>
      <c r="AE29" s="49"/>
      <c r="AF29" s="49"/>
      <c r="AG29" s="49"/>
      <c r="AH29" s="49"/>
      <c r="AI29" s="49"/>
      <c r="AJ29" s="49"/>
      <c r="AK29" s="51">
        <f>ROUND(AV54, 2)</f>
        <v>0</v>
      </c>
      <c r="AL29" s="49"/>
      <c r="AM29" s="49"/>
      <c r="AN29" s="49"/>
      <c r="AO29" s="49"/>
      <c r="AP29" s="49"/>
      <c r="AQ29" s="49"/>
      <c r="AR29" s="52"/>
      <c r="BE29" s="53"/>
    </row>
    <row r="30" s="3" customFormat="1" ht="14.4" customHeight="1">
      <c r="A30" s="3"/>
      <c r="B30" s="48"/>
      <c r="C30" s="49"/>
      <c r="D30" s="49"/>
      <c r="E30" s="49"/>
      <c r="F30" s="34" t="s">
        <v>41</v>
      </c>
      <c r="G30" s="49"/>
      <c r="H30" s="49"/>
      <c r="I30" s="49"/>
      <c r="J30" s="49"/>
      <c r="K30" s="49"/>
      <c r="L30" s="50">
        <v>0.14999999999999999</v>
      </c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51">
        <f>ROUND(BA54, 2)</f>
        <v>0</v>
      </c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51">
        <f>ROUND(AW54, 2)</f>
        <v>0</v>
      </c>
      <c r="AL30" s="49"/>
      <c r="AM30" s="49"/>
      <c r="AN30" s="49"/>
      <c r="AO30" s="49"/>
      <c r="AP30" s="49"/>
      <c r="AQ30" s="49"/>
      <c r="AR30" s="52"/>
      <c r="BE30" s="53"/>
    </row>
    <row r="31" hidden="1" s="3" customFormat="1" ht="14.4" customHeight="1">
      <c r="A31" s="3"/>
      <c r="B31" s="48"/>
      <c r="C31" s="49"/>
      <c r="D31" s="49"/>
      <c r="E31" s="49"/>
      <c r="F31" s="34" t="s">
        <v>42</v>
      </c>
      <c r="G31" s="49"/>
      <c r="H31" s="49"/>
      <c r="I31" s="49"/>
      <c r="J31" s="49"/>
      <c r="K31" s="49"/>
      <c r="L31" s="50">
        <v>0.20999999999999999</v>
      </c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51">
        <f>ROUND(BB54, 2)</f>
        <v>0</v>
      </c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51">
        <v>0</v>
      </c>
      <c r="AL31" s="49"/>
      <c r="AM31" s="49"/>
      <c r="AN31" s="49"/>
      <c r="AO31" s="49"/>
      <c r="AP31" s="49"/>
      <c r="AQ31" s="49"/>
      <c r="AR31" s="52"/>
      <c r="BE31" s="53"/>
    </row>
    <row r="32" hidden="1" s="3" customFormat="1" ht="14.4" customHeight="1">
      <c r="A32" s="3"/>
      <c r="B32" s="48"/>
      <c r="C32" s="49"/>
      <c r="D32" s="49"/>
      <c r="E32" s="49"/>
      <c r="F32" s="34" t="s">
        <v>43</v>
      </c>
      <c r="G32" s="49"/>
      <c r="H32" s="49"/>
      <c r="I32" s="49"/>
      <c r="J32" s="49"/>
      <c r="K32" s="49"/>
      <c r="L32" s="50">
        <v>0.14999999999999999</v>
      </c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51">
        <f>ROUND(BC54, 2)</f>
        <v>0</v>
      </c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51">
        <v>0</v>
      </c>
      <c r="AL32" s="49"/>
      <c r="AM32" s="49"/>
      <c r="AN32" s="49"/>
      <c r="AO32" s="49"/>
      <c r="AP32" s="49"/>
      <c r="AQ32" s="49"/>
      <c r="AR32" s="52"/>
      <c r="BE32" s="53"/>
    </row>
    <row r="33" hidden="1" s="3" customFormat="1" ht="14.4" customHeight="1">
      <c r="A33" s="3"/>
      <c r="B33" s="48"/>
      <c r="C33" s="49"/>
      <c r="D33" s="49"/>
      <c r="E33" s="49"/>
      <c r="F33" s="34" t="s">
        <v>44</v>
      </c>
      <c r="G33" s="49"/>
      <c r="H33" s="49"/>
      <c r="I33" s="49"/>
      <c r="J33" s="49"/>
      <c r="K33" s="49"/>
      <c r="L33" s="50">
        <v>0</v>
      </c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51">
        <f>ROUND(BD54, 2)</f>
        <v>0</v>
      </c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51">
        <v>0</v>
      </c>
      <c r="AL33" s="49"/>
      <c r="AM33" s="49"/>
      <c r="AN33" s="49"/>
      <c r="AO33" s="49"/>
      <c r="AP33" s="49"/>
      <c r="AQ33" s="49"/>
      <c r="AR33" s="52"/>
      <c r="BE33" s="3"/>
    </row>
    <row r="34" s="2" customFormat="1" ht="6.96" customHeight="1">
      <c r="A34" s="40"/>
      <c r="B34" s="41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  <c r="AO34" s="42"/>
      <c r="AP34" s="42"/>
      <c r="AQ34" s="42"/>
      <c r="AR34" s="46"/>
      <c r="BE34" s="40"/>
    </row>
    <row r="35" s="2" customFormat="1" ht="25.92" customHeight="1">
      <c r="A35" s="40"/>
      <c r="B35" s="41"/>
      <c r="C35" s="54"/>
      <c r="D35" s="55" t="s">
        <v>45</v>
      </c>
      <c r="E35" s="56"/>
      <c r="F35" s="56"/>
      <c r="G35" s="56"/>
      <c r="H35" s="56"/>
      <c r="I35" s="56"/>
      <c r="J35" s="56"/>
      <c r="K35" s="56"/>
      <c r="L35" s="56"/>
      <c r="M35" s="56"/>
      <c r="N35" s="56"/>
      <c r="O35" s="56"/>
      <c r="P35" s="56"/>
      <c r="Q35" s="56"/>
      <c r="R35" s="56"/>
      <c r="S35" s="56"/>
      <c r="T35" s="57" t="s">
        <v>46</v>
      </c>
      <c r="U35" s="56"/>
      <c r="V35" s="56"/>
      <c r="W35" s="56"/>
      <c r="X35" s="58" t="s">
        <v>47</v>
      </c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9">
        <f>SUM(AK26:AK33)</f>
        <v>0</v>
      </c>
      <c r="AL35" s="56"/>
      <c r="AM35" s="56"/>
      <c r="AN35" s="56"/>
      <c r="AO35" s="60"/>
      <c r="AP35" s="54"/>
      <c r="AQ35" s="54"/>
      <c r="AR35" s="46"/>
      <c r="BE35" s="40"/>
    </row>
    <row r="36" s="2" customFormat="1" ht="6.96" customHeight="1">
      <c r="A36" s="40"/>
      <c r="B36" s="41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  <c r="AO36" s="42"/>
      <c r="AP36" s="42"/>
      <c r="AQ36" s="42"/>
      <c r="AR36" s="46"/>
      <c r="BE36" s="40"/>
    </row>
    <row r="37" s="2" customFormat="1" ht="6.96" customHeight="1">
      <c r="A37" s="40"/>
      <c r="B37" s="61"/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62"/>
      <c r="T37" s="62"/>
      <c r="U37" s="62"/>
      <c r="V37" s="62"/>
      <c r="W37" s="62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62"/>
      <c r="AM37" s="62"/>
      <c r="AN37" s="62"/>
      <c r="AO37" s="62"/>
      <c r="AP37" s="62"/>
      <c r="AQ37" s="62"/>
      <c r="AR37" s="46"/>
      <c r="BE37" s="40"/>
    </row>
    <row r="41" s="2" customFormat="1" ht="6.96" customHeight="1">
      <c r="A41" s="40"/>
      <c r="B41" s="63"/>
      <c r="C41" s="64"/>
      <c r="D41" s="64"/>
      <c r="E41" s="64"/>
      <c r="F41" s="64"/>
      <c r="G41" s="64"/>
      <c r="H41" s="64"/>
      <c r="I41" s="64"/>
      <c r="J41" s="64"/>
      <c r="K41" s="64"/>
      <c r="L41" s="64"/>
      <c r="M41" s="64"/>
      <c r="N41" s="64"/>
      <c r="O41" s="64"/>
      <c r="P41" s="64"/>
      <c r="Q41" s="64"/>
      <c r="R41" s="64"/>
      <c r="S41" s="64"/>
      <c r="T41" s="64"/>
      <c r="U41" s="64"/>
      <c r="V41" s="64"/>
      <c r="W41" s="64"/>
      <c r="X41" s="64"/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  <c r="AN41" s="64"/>
      <c r="AO41" s="64"/>
      <c r="AP41" s="64"/>
      <c r="AQ41" s="64"/>
      <c r="AR41" s="46"/>
      <c r="BE41" s="40"/>
    </row>
    <row r="42" s="2" customFormat="1" ht="24.96" customHeight="1">
      <c r="A42" s="40"/>
      <c r="B42" s="41"/>
      <c r="C42" s="25" t="s">
        <v>48</v>
      </c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  <c r="AF42" s="42"/>
      <c r="AG42" s="42"/>
      <c r="AH42" s="42"/>
      <c r="AI42" s="42"/>
      <c r="AJ42" s="42"/>
      <c r="AK42" s="42"/>
      <c r="AL42" s="42"/>
      <c r="AM42" s="42"/>
      <c r="AN42" s="42"/>
      <c r="AO42" s="42"/>
      <c r="AP42" s="42"/>
      <c r="AQ42" s="42"/>
      <c r="AR42" s="46"/>
      <c r="BE42" s="40"/>
    </row>
    <row r="43" s="2" customFormat="1" ht="6.96" customHeight="1">
      <c r="A43" s="40"/>
      <c r="B43" s="41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  <c r="AH43" s="42"/>
      <c r="AI43" s="42"/>
      <c r="AJ43" s="42"/>
      <c r="AK43" s="42"/>
      <c r="AL43" s="42"/>
      <c r="AM43" s="42"/>
      <c r="AN43" s="42"/>
      <c r="AO43" s="42"/>
      <c r="AP43" s="42"/>
      <c r="AQ43" s="42"/>
      <c r="AR43" s="46"/>
      <c r="BE43" s="40"/>
    </row>
    <row r="44" s="4" customFormat="1" ht="12" customHeight="1">
      <c r="A44" s="4"/>
      <c r="B44" s="65"/>
      <c r="C44" s="34" t="s">
        <v>13</v>
      </c>
      <c r="D44" s="66"/>
      <c r="E44" s="66"/>
      <c r="F44" s="66"/>
      <c r="G44" s="66"/>
      <c r="H44" s="66"/>
      <c r="I44" s="66"/>
      <c r="J44" s="66"/>
      <c r="K44" s="66"/>
      <c r="L44" s="66" t="str">
        <f>K5</f>
        <v>2022-07-25</v>
      </c>
      <c r="M44" s="66"/>
      <c r="N44" s="66"/>
      <c r="O44" s="66"/>
      <c r="P44" s="66"/>
      <c r="Q44" s="66"/>
      <c r="R44" s="66"/>
      <c r="S44" s="66"/>
      <c r="T44" s="66"/>
      <c r="U44" s="66"/>
      <c r="V44" s="66"/>
      <c r="W44" s="66"/>
      <c r="X44" s="66"/>
      <c r="Y44" s="66"/>
      <c r="Z44" s="66"/>
      <c r="AA44" s="66"/>
      <c r="AB44" s="66"/>
      <c r="AC44" s="66"/>
      <c r="AD44" s="66"/>
      <c r="AE44" s="66"/>
      <c r="AF44" s="66"/>
      <c r="AG44" s="66"/>
      <c r="AH44" s="66"/>
      <c r="AI44" s="66"/>
      <c r="AJ44" s="66"/>
      <c r="AK44" s="66"/>
      <c r="AL44" s="66"/>
      <c r="AM44" s="66"/>
      <c r="AN44" s="66"/>
      <c r="AO44" s="66"/>
      <c r="AP44" s="66"/>
      <c r="AQ44" s="66"/>
      <c r="AR44" s="67"/>
      <c r="BE44" s="4"/>
    </row>
    <row r="45" s="5" customFormat="1" ht="36.96" customHeight="1">
      <c r="A45" s="5"/>
      <c r="B45" s="68"/>
      <c r="C45" s="69" t="s">
        <v>16</v>
      </c>
      <c r="D45" s="70"/>
      <c r="E45" s="70"/>
      <c r="F45" s="70"/>
      <c r="G45" s="70"/>
      <c r="H45" s="70"/>
      <c r="I45" s="70"/>
      <c r="J45" s="70"/>
      <c r="K45" s="70"/>
      <c r="L45" s="71" t="str">
        <f>K6</f>
        <v>Úprava heliportu</v>
      </c>
      <c r="M45" s="70"/>
      <c r="N45" s="70"/>
      <c r="O45" s="70"/>
      <c r="P45" s="70"/>
      <c r="Q45" s="70"/>
      <c r="R45" s="70"/>
      <c r="S45" s="70"/>
      <c r="T45" s="70"/>
      <c r="U45" s="70"/>
      <c r="V45" s="70"/>
      <c r="W45" s="70"/>
      <c r="X45" s="70"/>
      <c r="Y45" s="70"/>
      <c r="Z45" s="70"/>
      <c r="AA45" s="70"/>
      <c r="AB45" s="70"/>
      <c r="AC45" s="70"/>
      <c r="AD45" s="70"/>
      <c r="AE45" s="70"/>
      <c r="AF45" s="70"/>
      <c r="AG45" s="70"/>
      <c r="AH45" s="70"/>
      <c r="AI45" s="70"/>
      <c r="AJ45" s="70"/>
      <c r="AK45" s="70"/>
      <c r="AL45" s="70"/>
      <c r="AM45" s="70"/>
      <c r="AN45" s="70"/>
      <c r="AO45" s="70"/>
      <c r="AP45" s="70"/>
      <c r="AQ45" s="70"/>
      <c r="AR45" s="72"/>
      <c r="BE45" s="5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  <c r="AF46" s="42"/>
      <c r="AG46" s="42"/>
      <c r="AH46" s="42"/>
      <c r="AI46" s="42"/>
      <c r="AJ46" s="42"/>
      <c r="AK46" s="42"/>
      <c r="AL46" s="42"/>
      <c r="AM46" s="42"/>
      <c r="AN46" s="42"/>
      <c r="AO46" s="42"/>
      <c r="AP46" s="42"/>
      <c r="AQ46" s="42"/>
      <c r="AR46" s="46"/>
      <c r="BE46" s="40"/>
    </row>
    <row r="47" s="2" customFormat="1" ht="12" customHeight="1">
      <c r="A47" s="40"/>
      <c r="B47" s="41"/>
      <c r="C47" s="34" t="s">
        <v>21</v>
      </c>
      <c r="D47" s="42"/>
      <c r="E47" s="42"/>
      <c r="F47" s="42"/>
      <c r="G47" s="42"/>
      <c r="H47" s="42"/>
      <c r="I47" s="42"/>
      <c r="J47" s="42"/>
      <c r="K47" s="42"/>
      <c r="L47" s="73" t="str">
        <f>IF(K8="","",K8)</f>
        <v xml:space="preserve"> </v>
      </c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/>
      <c r="AH47" s="42"/>
      <c r="AI47" s="34" t="s">
        <v>23</v>
      </c>
      <c r="AJ47" s="42"/>
      <c r="AK47" s="42"/>
      <c r="AL47" s="42"/>
      <c r="AM47" s="74" t="str">
        <f>IF(AN8= "","",AN8)</f>
        <v>25. 7. 2022</v>
      </c>
      <c r="AN47" s="74"/>
      <c r="AO47" s="42"/>
      <c r="AP47" s="42"/>
      <c r="AQ47" s="42"/>
      <c r="AR47" s="46"/>
      <c r="B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  <c r="AF48" s="42"/>
      <c r="AG48" s="42"/>
      <c r="AH48" s="42"/>
      <c r="AI48" s="42"/>
      <c r="AJ48" s="42"/>
      <c r="AK48" s="42"/>
      <c r="AL48" s="42"/>
      <c r="AM48" s="42"/>
      <c r="AN48" s="42"/>
      <c r="AO48" s="42"/>
      <c r="AP48" s="42"/>
      <c r="AQ48" s="42"/>
      <c r="AR48" s="46"/>
      <c r="BE48" s="40"/>
    </row>
    <row r="49" s="2" customFormat="1" ht="15.15" customHeight="1">
      <c r="A49" s="40"/>
      <c r="B49" s="41"/>
      <c r="C49" s="34" t="s">
        <v>25</v>
      </c>
      <c r="D49" s="42"/>
      <c r="E49" s="42"/>
      <c r="F49" s="42"/>
      <c r="G49" s="42"/>
      <c r="H49" s="42"/>
      <c r="I49" s="42"/>
      <c r="J49" s="42"/>
      <c r="K49" s="42"/>
      <c r="L49" s="66" t="str">
        <f>IF(E11= "","",E11)</f>
        <v xml:space="preserve"> </v>
      </c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2"/>
      <c r="AI49" s="34" t="s">
        <v>30</v>
      </c>
      <c r="AJ49" s="42"/>
      <c r="AK49" s="42"/>
      <c r="AL49" s="42"/>
      <c r="AM49" s="75" t="str">
        <f>IF(E17="","",E17)</f>
        <v xml:space="preserve"> </v>
      </c>
      <c r="AN49" s="66"/>
      <c r="AO49" s="66"/>
      <c r="AP49" s="66"/>
      <c r="AQ49" s="42"/>
      <c r="AR49" s="46"/>
      <c r="AS49" s="76" t="s">
        <v>49</v>
      </c>
      <c r="AT49" s="77"/>
      <c r="AU49" s="78"/>
      <c r="AV49" s="78"/>
      <c r="AW49" s="78"/>
      <c r="AX49" s="78"/>
      <c r="AY49" s="78"/>
      <c r="AZ49" s="78"/>
      <c r="BA49" s="78"/>
      <c r="BB49" s="78"/>
      <c r="BC49" s="78"/>
      <c r="BD49" s="79"/>
      <c r="BE49" s="40"/>
    </row>
    <row r="50" s="2" customFormat="1" ht="15.15" customHeight="1">
      <c r="A50" s="40"/>
      <c r="B50" s="41"/>
      <c r="C50" s="34" t="s">
        <v>28</v>
      </c>
      <c r="D50" s="42"/>
      <c r="E50" s="42"/>
      <c r="F50" s="42"/>
      <c r="G50" s="42"/>
      <c r="H50" s="42"/>
      <c r="I50" s="42"/>
      <c r="J50" s="42"/>
      <c r="K50" s="42"/>
      <c r="L50" s="66" t="str">
        <f>IF(E14= "Vyplň údaj","",E14)</f>
        <v/>
      </c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  <c r="AF50" s="42"/>
      <c r="AG50" s="42"/>
      <c r="AH50" s="42"/>
      <c r="AI50" s="34" t="s">
        <v>32</v>
      </c>
      <c r="AJ50" s="42"/>
      <c r="AK50" s="42"/>
      <c r="AL50" s="42"/>
      <c r="AM50" s="75" t="str">
        <f>IF(E20="","",E20)</f>
        <v xml:space="preserve"> </v>
      </c>
      <c r="AN50" s="66"/>
      <c r="AO50" s="66"/>
      <c r="AP50" s="66"/>
      <c r="AQ50" s="42"/>
      <c r="AR50" s="46"/>
      <c r="AS50" s="80"/>
      <c r="AT50" s="81"/>
      <c r="AU50" s="82"/>
      <c r="AV50" s="82"/>
      <c r="AW50" s="82"/>
      <c r="AX50" s="82"/>
      <c r="AY50" s="82"/>
      <c r="AZ50" s="82"/>
      <c r="BA50" s="82"/>
      <c r="BB50" s="82"/>
      <c r="BC50" s="82"/>
      <c r="BD50" s="83"/>
      <c r="BE50" s="40"/>
    </row>
    <row r="51" s="2" customFormat="1" ht="10.8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  <c r="AF51" s="42"/>
      <c r="AG51" s="42"/>
      <c r="AH51" s="42"/>
      <c r="AI51" s="42"/>
      <c r="AJ51" s="42"/>
      <c r="AK51" s="42"/>
      <c r="AL51" s="42"/>
      <c r="AM51" s="42"/>
      <c r="AN51" s="42"/>
      <c r="AO51" s="42"/>
      <c r="AP51" s="42"/>
      <c r="AQ51" s="42"/>
      <c r="AR51" s="46"/>
      <c r="AS51" s="84"/>
      <c r="AT51" s="85"/>
      <c r="AU51" s="86"/>
      <c r="AV51" s="86"/>
      <c r="AW51" s="86"/>
      <c r="AX51" s="86"/>
      <c r="AY51" s="86"/>
      <c r="AZ51" s="86"/>
      <c r="BA51" s="86"/>
      <c r="BB51" s="86"/>
      <c r="BC51" s="86"/>
      <c r="BD51" s="87"/>
      <c r="BE51" s="40"/>
    </row>
    <row r="52" s="2" customFormat="1" ht="29.28" customHeight="1">
      <c r="A52" s="40"/>
      <c r="B52" s="41"/>
      <c r="C52" s="88" t="s">
        <v>50</v>
      </c>
      <c r="D52" s="89"/>
      <c r="E52" s="89"/>
      <c r="F52" s="89"/>
      <c r="G52" s="89"/>
      <c r="H52" s="90"/>
      <c r="I52" s="91" t="s">
        <v>51</v>
      </c>
      <c r="J52" s="89"/>
      <c r="K52" s="89"/>
      <c r="L52" s="89"/>
      <c r="M52" s="89"/>
      <c r="N52" s="89"/>
      <c r="O52" s="89"/>
      <c r="P52" s="89"/>
      <c r="Q52" s="89"/>
      <c r="R52" s="89"/>
      <c r="S52" s="89"/>
      <c r="T52" s="89"/>
      <c r="U52" s="89"/>
      <c r="V52" s="89"/>
      <c r="W52" s="89"/>
      <c r="X52" s="89"/>
      <c r="Y52" s="89"/>
      <c r="Z52" s="89"/>
      <c r="AA52" s="89"/>
      <c r="AB52" s="89"/>
      <c r="AC52" s="89"/>
      <c r="AD52" s="89"/>
      <c r="AE52" s="89"/>
      <c r="AF52" s="89"/>
      <c r="AG52" s="92" t="s">
        <v>52</v>
      </c>
      <c r="AH52" s="89"/>
      <c r="AI52" s="89"/>
      <c r="AJ52" s="89"/>
      <c r="AK52" s="89"/>
      <c r="AL52" s="89"/>
      <c r="AM52" s="89"/>
      <c r="AN52" s="91" t="s">
        <v>53</v>
      </c>
      <c r="AO52" s="89"/>
      <c r="AP52" s="89"/>
      <c r="AQ52" s="93" t="s">
        <v>54</v>
      </c>
      <c r="AR52" s="46"/>
      <c r="AS52" s="94" t="s">
        <v>55</v>
      </c>
      <c r="AT52" s="95" t="s">
        <v>56</v>
      </c>
      <c r="AU52" s="95" t="s">
        <v>57</v>
      </c>
      <c r="AV52" s="95" t="s">
        <v>58</v>
      </c>
      <c r="AW52" s="95" t="s">
        <v>59</v>
      </c>
      <c r="AX52" s="95" t="s">
        <v>60</v>
      </c>
      <c r="AY52" s="95" t="s">
        <v>61</v>
      </c>
      <c r="AZ52" s="95" t="s">
        <v>62</v>
      </c>
      <c r="BA52" s="95" t="s">
        <v>63</v>
      </c>
      <c r="BB52" s="95" t="s">
        <v>64</v>
      </c>
      <c r="BC52" s="95" t="s">
        <v>65</v>
      </c>
      <c r="BD52" s="96" t="s">
        <v>66</v>
      </c>
      <c r="BE52" s="40"/>
    </row>
    <row r="53" s="2" customFormat="1" ht="10.8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  <c r="AF53" s="42"/>
      <c r="AG53" s="42"/>
      <c r="AH53" s="42"/>
      <c r="AI53" s="42"/>
      <c r="AJ53" s="42"/>
      <c r="AK53" s="42"/>
      <c r="AL53" s="42"/>
      <c r="AM53" s="42"/>
      <c r="AN53" s="42"/>
      <c r="AO53" s="42"/>
      <c r="AP53" s="42"/>
      <c r="AQ53" s="42"/>
      <c r="AR53" s="46"/>
      <c r="AS53" s="97"/>
      <c r="AT53" s="98"/>
      <c r="AU53" s="98"/>
      <c r="AV53" s="98"/>
      <c r="AW53" s="98"/>
      <c r="AX53" s="98"/>
      <c r="AY53" s="98"/>
      <c r="AZ53" s="98"/>
      <c r="BA53" s="98"/>
      <c r="BB53" s="98"/>
      <c r="BC53" s="98"/>
      <c r="BD53" s="99"/>
      <c r="BE53" s="40"/>
    </row>
    <row r="54" s="6" customFormat="1" ht="32.4" customHeight="1">
      <c r="A54" s="6"/>
      <c r="B54" s="100"/>
      <c r="C54" s="101" t="s">
        <v>67</v>
      </c>
      <c r="D54" s="102"/>
      <c r="E54" s="102"/>
      <c r="F54" s="102"/>
      <c r="G54" s="102"/>
      <c r="H54" s="102"/>
      <c r="I54" s="102"/>
      <c r="J54" s="102"/>
      <c r="K54" s="102"/>
      <c r="L54" s="102"/>
      <c r="M54" s="102"/>
      <c r="N54" s="102"/>
      <c r="O54" s="102"/>
      <c r="P54" s="102"/>
      <c r="Q54" s="102"/>
      <c r="R54" s="102"/>
      <c r="S54" s="102"/>
      <c r="T54" s="102"/>
      <c r="U54" s="102"/>
      <c r="V54" s="102"/>
      <c r="W54" s="102"/>
      <c r="X54" s="102"/>
      <c r="Y54" s="102"/>
      <c r="Z54" s="102"/>
      <c r="AA54" s="102"/>
      <c r="AB54" s="102"/>
      <c r="AC54" s="102"/>
      <c r="AD54" s="102"/>
      <c r="AE54" s="102"/>
      <c r="AF54" s="102"/>
      <c r="AG54" s="103">
        <f>ROUND(AG55,2)</f>
        <v>0</v>
      </c>
      <c r="AH54" s="103"/>
      <c r="AI54" s="103"/>
      <c r="AJ54" s="103"/>
      <c r="AK54" s="103"/>
      <c r="AL54" s="103"/>
      <c r="AM54" s="103"/>
      <c r="AN54" s="104">
        <f>SUM(AG54,AT54)</f>
        <v>0</v>
      </c>
      <c r="AO54" s="104"/>
      <c r="AP54" s="104"/>
      <c r="AQ54" s="105" t="s">
        <v>19</v>
      </c>
      <c r="AR54" s="106"/>
      <c r="AS54" s="107">
        <f>ROUND(AS55,2)</f>
        <v>0</v>
      </c>
      <c r="AT54" s="108">
        <f>ROUND(SUM(AV54:AW54),2)</f>
        <v>0</v>
      </c>
      <c r="AU54" s="109">
        <f>ROUND(AU55,5)</f>
        <v>0</v>
      </c>
      <c r="AV54" s="108">
        <f>ROUND(AZ54*L29,2)</f>
        <v>0</v>
      </c>
      <c r="AW54" s="108">
        <f>ROUND(BA54*L30,2)</f>
        <v>0</v>
      </c>
      <c r="AX54" s="108">
        <f>ROUND(BB54*L29,2)</f>
        <v>0</v>
      </c>
      <c r="AY54" s="108">
        <f>ROUND(BC54*L30,2)</f>
        <v>0</v>
      </c>
      <c r="AZ54" s="108">
        <f>ROUND(AZ55,2)</f>
        <v>0</v>
      </c>
      <c r="BA54" s="108">
        <f>ROUND(BA55,2)</f>
        <v>0</v>
      </c>
      <c r="BB54" s="108">
        <f>ROUND(BB55,2)</f>
        <v>0</v>
      </c>
      <c r="BC54" s="108">
        <f>ROUND(BC55,2)</f>
        <v>0</v>
      </c>
      <c r="BD54" s="110">
        <f>ROUND(BD55,2)</f>
        <v>0</v>
      </c>
      <c r="BE54" s="6"/>
      <c r="BS54" s="111" t="s">
        <v>68</v>
      </c>
      <c r="BT54" s="111" t="s">
        <v>69</v>
      </c>
      <c r="BU54" s="112" t="s">
        <v>70</v>
      </c>
      <c r="BV54" s="111" t="s">
        <v>71</v>
      </c>
      <c r="BW54" s="111" t="s">
        <v>5</v>
      </c>
      <c r="BX54" s="111" t="s">
        <v>72</v>
      </c>
      <c r="CL54" s="111" t="s">
        <v>19</v>
      </c>
    </row>
    <row r="55" s="7" customFormat="1" ht="16.5" customHeight="1">
      <c r="A55" s="113" t="s">
        <v>73</v>
      </c>
      <c r="B55" s="114"/>
      <c r="C55" s="115"/>
      <c r="D55" s="116" t="s">
        <v>74</v>
      </c>
      <c r="E55" s="116"/>
      <c r="F55" s="116"/>
      <c r="G55" s="116"/>
      <c r="H55" s="116"/>
      <c r="I55" s="117"/>
      <c r="J55" s="116" t="s">
        <v>75</v>
      </c>
      <c r="K55" s="116"/>
      <c r="L55" s="116"/>
      <c r="M55" s="116"/>
      <c r="N55" s="116"/>
      <c r="O55" s="116"/>
      <c r="P55" s="116"/>
      <c r="Q55" s="116"/>
      <c r="R55" s="116"/>
      <c r="S55" s="116"/>
      <c r="T55" s="116"/>
      <c r="U55" s="116"/>
      <c r="V55" s="116"/>
      <c r="W55" s="116"/>
      <c r="X55" s="116"/>
      <c r="Y55" s="116"/>
      <c r="Z55" s="116"/>
      <c r="AA55" s="116"/>
      <c r="AB55" s="116"/>
      <c r="AC55" s="116"/>
      <c r="AD55" s="116"/>
      <c r="AE55" s="116"/>
      <c r="AF55" s="116"/>
      <c r="AG55" s="118">
        <f>'1 - heliport schodiště'!J30</f>
        <v>0</v>
      </c>
      <c r="AH55" s="117"/>
      <c r="AI55" s="117"/>
      <c r="AJ55" s="117"/>
      <c r="AK55" s="117"/>
      <c r="AL55" s="117"/>
      <c r="AM55" s="117"/>
      <c r="AN55" s="118">
        <f>SUM(AG55,AT55)</f>
        <v>0</v>
      </c>
      <c r="AO55" s="117"/>
      <c r="AP55" s="117"/>
      <c r="AQ55" s="119" t="s">
        <v>76</v>
      </c>
      <c r="AR55" s="120"/>
      <c r="AS55" s="121">
        <v>0</v>
      </c>
      <c r="AT55" s="122">
        <f>ROUND(SUM(AV55:AW55),2)</f>
        <v>0</v>
      </c>
      <c r="AU55" s="123">
        <f>'1 - heliport schodiště'!P93</f>
        <v>0</v>
      </c>
      <c r="AV55" s="122">
        <f>'1 - heliport schodiště'!J33</f>
        <v>0</v>
      </c>
      <c r="AW55" s="122">
        <f>'1 - heliport schodiště'!J34</f>
        <v>0</v>
      </c>
      <c r="AX55" s="122">
        <f>'1 - heliport schodiště'!J35</f>
        <v>0</v>
      </c>
      <c r="AY55" s="122">
        <f>'1 - heliport schodiště'!J36</f>
        <v>0</v>
      </c>
      <c r="AZ55" s="122">
        <f>'1 - heliport schodiště'!F33</f>
        <v>0</v>
      </c>
      <c r="BA55" s="122">
        <f>'1 - heliport schodiště'!F34</f>
        <v>0</v>
      </c>
      <c r="BB55" s="122">
        <f>'1 - heliport schodiště'!F35</f>
        <v>0</v>
      </c>
      <c r="BC55" s="122">
        <f>'1 - heliport schodiště'!F36</f>
        <v>0</v>
      </c>
      <c r="BD55" s="124">
        <f>'1 - heliport schodiště'!F37</f>
        <v>0</v>
      </c>
      <c r="BE55" s="7"/>
      <c r="BT55" s="125" t="s">
        <v>74</v>
      </c>
      <c r="BV55" s="125" t="s">
        <v>71</v>
      </c>
      <c r="BW55" s="125" t="s">
        <v>77</v>
      </c>
      <c r="BX55" s="125" t="s">
        <v>5</v>
      </c>
      <c r="CL55" s="125" t="s">
        <v>19</v>
      </c>
      <c r="CM55" s="125" t="s">
        <v>78</v>
      </c>
    </row>
    <row r="56" s="2" customFormat="1" ht="30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42"/>
      <c r="M56" s="42"/>
      <c r="N56" s="42"/>
      <c r="O56" s="42"/>
      <c r="P56" s="42"/>
      <c r="Q56" s="42"/>
      <c r="R56" s="42"/>
      <c r="S56" s="42"/>
      <c r="T56" s="42"/>
      <c r="U56" s="42"/>
      <c r="V56" s="42"/>
      <c r="W56" s="42"/>
      <c r="X56" s="42"/>
      <c r="Y56" s="42"/>
      <c r="Z56" s="42"/>
      <c r="AA56" s="42"/>
      <c r="AB56" s="42"/>
      <c r="AC56" s="42"/>
      <c r="AD56" s="42"/>
      <c r="AE56" s="42"/>
      <c r="AF56" s="42"/>
      <c r="AG56" s="42"/>
      <c r="AH56" s="42"/>
      <c r="AI56" s="42"/>
      <c r="AJ56" s="42"/>
      <c r="AK56" s="42"/>
      <c r="AL56" s="42"/>
      <c r="AM56" s="42"/>
      <c r="AN56" s="42"/>
      <c r="AO56" s="42"/>
      <c r="AP56" s="42"/>
      <c r="AQ56" s="42"/>
      <c r="AR56" s="46"/>
      <c r="AS56" s="40"/>
      <c r="AT56" s="40"/>
      <c r="AU56" s="40"/>
      <c r="AV56" s="40"/>
      <c r="AW56" s="40"/>
      <c r="AX56" s="40"/>
      <c r="AY56" s="40"/>
      <c r="AZ56" s="40"/>
      <c r="BA56" s="40"/>
      <c r="BB56" s="40"/>
      <c r="BC56" s="40"/>
      <c r="BD56" s="40"/>
      <c r="BE56" s="40"/>
    </row>
    <row r="57" s="2" customFormat="1" ht="6.96" customHeight="1">
      <c r="A57" s="40"/>
      <c r="B57" s="61"/>
      <c r="C57" s="62"/>
      <c r="D57" s="62"/>
      <c r="E57" s="62"/>
      <c r="F57" s="62"/>
      <c r="G57" s="62"/>
      <c r="H57" s="62"/>
      <c r="I57" s="62"/>
      <c r="J57" s="62"/>
      <c r="K57" s="62"/>
      <c r="L57" s="62"/>
      <c r="M57" s="62"/>
      <c r="N57" s="62"/>
      <c r="O57" s="62"/>
      <c r="P57" s="62"/>
      <c r="Q57" s="62"/>
      <c r="R57" s="62"/>
      <c r="S57" s="62"/>
      <c r="T57" s="62"/>
      <c r="U57" s="62"/>
      <c r="V57" s="62"/>
      <c r="W57" s="62"/>
      <c r="X57" s="62"/>
      <c r="Y57" s="62"/>
      <c r="Z57" s="62"/>
      <c r="AA57" s="62"/>
      <c r="AB57" s="62"/>
      <c r="AC57" s="62"/>
      <c r="AD57" s="62"/>
      <c r="AE57" s="62"/>
      <c r="AF57" s="62"/>
      <c r="AG57" s="62"/>
      <c r="AH57" s="62"/>
      <c r="AI57" s="62"/>
      <c r="AJ57" s="62"/>
      <c r="AK57" s="62"/>
      <c r="AL57" s="62"/>
      <c r="AM57" s="62"/>
      <c r="AN57" s="62"/>
      <c r="AO57" s="62"/>
      <c r="AP57" s="62"/>
      <c r="AQ57" s="62"/>
      <c r="AR57" s="46"/>
      <c r="AS57" s="40"/>
      <c r="AT57" s="40"/>
      <c r="AU57" s="40"/>
      <c r="AV57" s="40"/>
      <c r="AW57" s="40"/>
      <c r="AX57" s="40"/>
      <c r="AY57" s="40"/>
      <c r="AZ57" s="40"/>
      <c r="BA57" s="40"/>
      <c r="BB57" s="40"/>
      <c r="BC57" s="40"/>
      <c r="BD57" s="40"/>
      <c r="BE57" s="40"/>
    </row>
  </sheetData>
  <sheetProtection sheet="1" formatColumns="0" formatRows="0" objects="1" scenarios="1" spinCount="100000" saltValue="HeBqfXsnwOaxwDncTRRkeCeY75xN4NzXsiBaJffUhGErdds+532gSRSFPRN6mI0N0PlNMBlRXBkLLcxijBzudg==" hashValue="cjNSZNkwp6NS8sAsx61h7apElkIp2uICm4SjH5xia+IrQ69SN3vS4F5/JRZxm2WmGNkCkQaTLPA7Q1fZK8Y1ow==" algorithmName="SHA-512" password="CC35"/>
  <mergeCells count="42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AR2:BE2"/>
  </mergeCells>
  <hyperlinks>
    <hyperlink ref="A55" location="'1 - heliport schodiště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77</v>
      </c>
    </row>
    <row r="3" s="1" customFormat="1" ht="6.96" customHeight="1">
      <c r="B3" s="126"/>
      <c r="C3" s="127"/>
      <c r="D3" s="127"/>
      <c r="E3" s="127"/>
      <c r="F3" s="127"/>
      <c r="G3" s="127"/>
      <c r="H3" s="127"/>
      <c r="I3" s="127"/>
      <c r="J3" s="127"/>
      <c r="K3" s="127"/>
      <c r="L3" s="22"/>
      <c r="AT3" s="19" t="s">
        <v>78</v>
      </c>
    </row>
    <row r="4" s="1" customFormat="1" ht="24.96" customHeight="1">
      <c r="B4" s="22"/>
      <c r="D4" s="128" t="s">
        <v>79</v>
      </c>
      <c r="L4" s="22"/>
      <c r="M4" s="129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0" t="s">
        <v>16</v>
      </c>
      <c r="L6" s="22"/>
    </row>
    <row r="7" s="1" customFormat="1" ht="16.5" customHeight="1">
      <c r="B7" s="22"/>
      <c r="E7" s="131" t="str">
        <f>'Rekapitulace stavby'!K6</f>
        <v>Úprava heliportu</v>
      </c>
      <c r="F7" s="130"/>
      <c r="G7" s="130"/>
      <c r="H7" s="130"/>
      <c r="L7" s="22"/>
    </row>
    <row r="8" s="2" customFormat="1" ht="12" customHeight="1">
      <c r="A8" s="40"/>
      <c r="B8" s="46"/>
      <c r="C8" s="40"/>
      <c r="D8" s="130" t="s">
        <v>80</v>
      </c>
      <c r="E8" s="40"/>
      <c r="F8" s="40"/>
      <c r="G8" s="40"/>
      <c r="H8" s="40"/>
      <c r="I8" s="40"/>
      <c r="J8" s="40"/>
      <c r="K8" s="40"/>
      <c r="L8" s="132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3" t="s">
        <v>81</v>
      </c>
      <c r="F9" s="40"/>
      <c r="G9" s="40"/>
      <c r="H9" s="40"/>
      <c r="I9" s="40"/>
      <c r="J9" s="40"/>
      <c r="K9" s="40"/>
      <c r="L9" s="132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2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0" t="s">
        <v>18</v>
      </c>
      <c r="E11" s="40"/>
      <c r="F11" s="134" t="s">
        <v>19</v>
      </c>
      <c r="G11" s="40"/>
      <c r="H11" s="40"/>
      <c r="I11" s="130" t="s">
        <v>20</v>
      </c>
      <c r="J11" s="134" t="s">
        <v>19</v>
      </c>
      <c r="K11" s="40"/>
      <c r="L11" s="132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0" t="s">
        <v>21</v>
      </c>
      <c r="E12" s="40"/>
      <c r="F12" s="134" t="s">
        <v>22</v>
      </c>
      <c r="G12" s="40"/>
      <c r="H12" s="40"/>
      <c r="I12" s="130" t="s">
        <v>23</v>
      </c>
      <c r="J12" s="135" t="str">
        <f>'Rekapitulace stavby'!AN8</f>
        <v>25. 7. 2022</v>
      </c>
      <c r="K12" s="40"/>
      <c r="L12" s="132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2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0" t="s">
        <v>25</v>
      </c>
      <c r="E14" s="40"/>
      <c r="F14" s="40"/>
      <c r="G14" s="40"/>
      <c r="H14" s="40"/>
      <c r="I14" s="130" t="s">
        <v>26</v>
      </c>
      <c r="J14" s="134" t="str">
        <f>IF('Rekapitulace stavby'!AN10="","",'Rekapitulace stavby'!AN10)</f>
        <v/>
      </c>
      <c r="K14" s="40"/>
      <c r="L14" s="132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4" t="str">
        <f>IF('Rekapitulace stavby'!E11="","",'Rekapitulace stavby'!E11)</f>
        <v xml:space="preserve"> </v>
      </c>
      <c r="F15" s="40"/>
      <c r="G15" s="40"/>
      <c r="H15" s="40"/>
      <c r="I15" s="130" t="s">
        <v>27</v>
      </c>
      <c r="J15" s="134" t="str">
        <f>IF('Rekapitulace stavby'!AN11="","",'Rekapitulace stavby'!AN11)</f>
        <v/>
      </c>
      <c r="K15" s="40"/>
      <c r="L15" s="132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2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0" t="s">
        <v>28</v>
      </c>
      <c r="E17" s="40"/>
      <c r="F17" s="40"/>
      <c r="G17" s="40"/>
      <c r="H17" s="40"/>
      <c r="I17" s="130" t="s">
        <v>26</v>
      </c>
      <c r="J17" s="35" t="str">
        <f>'Rekapitulace stavby'!AN13</f>
        <v>Vyplň údaj</v>
      </c>
      <c r="K17" s="40"/>
      <c r="L17" s="132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4"/>
      <c r="G18" s="134"/>
      <c r="H18" s="134"/>
      <c r="I18" s="130" t="s">
        <v>27</v>
      </c>
      <c r="J18" s="35" t="str">
        <f>'Rekapitulace stavby'!AN14</f>
        <v>Vyplň údaj</v>
      </c>
      <c r="K18" s="40"/>
      <c r="L18" s="132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2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0" t="s">
        <v>30</v>
      </c>
      <c r="E20" s="40"/>
      <c r="F20" s="40"/>
      <c r="G20" s="40"/>
      <c r="H20" s="40"/>
      <c r="I20" s="130" t="s">
        <v>26</v>
      </c>
      <c r="J20" s="134" t="str">
        <f>IF('Rekapitulace stavby'!AN16="","",'Rekapitulace stavby'!AN16)</f>
        <v/>
      </c>
      <c r="K20" s="40"/>
      <c r="L20" s="132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4" t="str">
        <f>IF('Rekapitulace stavby'!E17="","",'Rekapitulace stavby'!E17)</f>
        <v xml:space="preserve"> </v>
      </c>
      <c r="F21" s="40"/>
      <c r="G21" s="40"/>
      <c r="H21" s="40"/>
      <c r="I21" s="130" t="s">
        <v>27</v>
      </c>
      <c r="J21" s="134" t="str">
        <f>IF('Rekapitulace stavby'!AN17="","",'Rekapitulace stavby'!AN17)</f>
        <v/>
      </c>
      <c r="K21" s="40"/>
      <c r="L21" s="132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2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0" t="s">
        <v>32</v>
      </c>
      <c r="E23" s="40"/>
      <c r="F23" s="40"/>
      <c r="G23" s="40"/>
      <c r="H23" s="40"/>
      <c r="I23" s="130" t="s">
        <v>26</v>
      </c>
      <c r="J23" s="134" t="str">
        <f>IF('Rekapitulace stavby'!AN19="","",'Rekapitulace stavby'!AN19)</f>
        <v/>
      </c>
      <c r="K23" s="40"/>
      <c r="L23" s="132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4" t="str">
        <f>IF('Rekapitulace stavby'!E20="","",'Rekapitulace stavby'!E20)</f>
        <v xml:space="preserve"> </v>
      </c>
      <c r="F24" s="40"/>
      <c r="G24" s="40"/>
      <c r="H24" s="40"/>
      <c r="I24" s="130" t="s">
        <v>27</v>
      </c>
      <c r="J24" s="134" t="str">
        <f>IF('Rekapitulace stavby'!AN20="","",'Rekapitulace stavby'!AN20)</f>
        <v/>
      </c>
      <c r="K24" s="40"/>
      <c r="L24" s="132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2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0" t="s">
        <v>33</v>
      </c>
      <c r="E26" s="40"/>
      <c r="F26" s="40"/>
      <c r="G26" s="40"/>
      <c r="H26" s="40"/>
      <c r="I26" s="40"/>
      <c r="J26" s="40"/>
      <c r="K26" s="40"/>
      <c r="L26" s="132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36"/>
      <c r="B27" s="137"/>
      <c r="C27" s="136"/>
      <c r="D27" s="136"/>
      <c r="E27" s="138" t="s">
        <v>19</v>
      </c>
      <c r="F27" s="138"/>
      <c r="G27" s="138"/>
      <c r="H27" s="138"/>
      <c r="I27" s="136"/>
      <c r="J27" s="136"/>
      <c r="K27" s="136"/>
      <c r="L27" s="139"/>
      <c r="S27" s="136"/>
      <c r="T27" s="136"/>
      <c r="U27" s="136"/>
      <c r="V27" s="136"/>
      <c r="W27" s="136"/>
      <c r="X27" s="136"/>
      <c r="Y27" s="136"/>
      <c r="Z27" s="136"/>
      <c r="AA27" s="136"/>
      <c r="AB27" s="136"/>
      <c r="AC27" s="136"/>
      <c r="AD27" s="136"/>
      <c r="AE27" s="136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2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0"/>
      <c r="E29" s="140"/>
      <c r="F29" s="140"/>
      <c r="G29" s="140"/>
      <c r="H29" s="140"/>
      <c r="I29" s="140"/>
      <c r="J29" s="140"/>
      <c r="K29" s="140"/>
      <c r="L29" s="132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1" t="s">
        <v>35</v>
      </c>
      <c r="E30" s="40"/>
      <c r="F30" s="40"/>
      <c r="G30" s="40"/>
      <c r="H30" s="40"/>
      <c r="I30" s="40"/>
      <c r="J30" s="142">
        <f>ROUND(J93, 2)</f>
        <v>0</v>
      </c>
      <c r="K30" s="40"/>
      <c r="L30" s="132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0"/>
      <c r="E31" s="140"/>
      <c r="F31" s="140"/>
      <c r="G31" s="140"/>
      <c r="H31" s="140"/>
      <c r="I31" s="140"/>
      <c r="J31" s="140"/>
      <c r="K31" s="140"/>
      <c r="L31" s="132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3" t="s">
        <v>37</v>
      </c>
      <c r="G32" s="40"/>
      <c r="H32" s="40"/>
      <c r="I32" s="143" t="s">
        <v>36</v>
      </c>
      <c r="J32" s="143" t="s">
        <v>38</v>
      </c>
      <c r="K32" s="40"/>
      <c r="L32" s="132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4" t="s">
        <v>39</v>
      </c>
      <c r="E33" s="130" t="s">
        <v>40</v>
      </c>
      <c r="F33" s="145">
        <f>ROUND((SUM(BE93:BE182)),  2)</f>
        <v>0</v>
      </c>
      <c r="G33" s="40"/>
      <c r="H33" s="40"/>
      <c r="I33" s="146">
        <v>0.20999999999999999</v>
      </c>
      <c r="J33" s="145">
        <f>ROUND(((SUM(BE93:BE182))*I33),  2)</f>
        <v>0</v>
      </c>
      <c r="K33" s="40"/>
      <c r="L33" s="132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0" t="s">
        <v>41</v>
      </c>
      <c r="F34" s="145">
        <f>ROUND((SUM(BF93:BF182)),  2)</f>
        <v>0</v>
      </c>
      <c r="G34" s="40"/>
      <c r="H34" s="40"/>
      <c r="I34" s="146">
        <v>0.14999999999999999</v>
      </c>
      <c r="J34" s="145">
        <f>ROUND(((SUM(BF93:BF182))*I34),  2)</f>
        <v>0</v>
      </c>
      <c r="K34" s="40"/>
      <c r="L34" s="132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0" t="s">
        <v>42</v>
      </c>
      <c r="F35" s="145">
        <f>ROUND((SUM(BG93:BG182)),  2)</f>
        <v>0</v>
      </c>
      <c r="G35" s="40"/>
      <c r="H35" s="40"/>
      <c r="I35" s="146">
        <v>0.20999999999999999</v>
      </c>
      <c r="J35" s="145">
        <f>0</f>
        <v>0</v>
      </c>
      <c r="K35" s="40"/>
      <c r="L35" s="132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0" t="s">
        <v>43</v>
      </c>
      <c r="F36" s="145">
        <f>ROUND((SUM(BH93:BH182)),  2)</f>
        <v>0</v>
      </c>
      <c r="G36" s="40"/>
      <c r="H36" s="40"/>
      <c r="I36" s="146">
        <v>0.14999999999999999</v>
      </c>
      <c r="J36" s="145">
        <f>0</f>
        <v>0</v>
      </c>
      <c r="K36" s="40"/>
      <c r="L36" s="132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0" t="s">
        <v>44</v>
      </c>
      <c r="F37" s="145">
        <f>ROUND((SUM(BI93:BI182)),  2)</f>
        <v>0</v>
      </c>
      <c r="G37" s="40"/>
      <c r="H37" s="40"/>
      <c r="I37" s="146">
        <v>0</v>
      </c>
      <c r="J37" s="145">
        <f>0</f>
        <v>0</v>
      </c>
      <c r="K37" s="40"/>
      <c r="L37" s="132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2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47"/>
      <c r="D39" s="148" t="s">
        <v>45</v>
      </c>
      <c r="E39" s="149"/>
      <c r="F39" s="149"/>
      <c r="G39" s="150" t="s">
        <v>46</v>
      </c>
      <c r="H39" s="151" t="s">
        <v>47</v>
      </c>
      <c r="I39" s="149"/>
      <c r="J39" s="152">
        <f>SUM(J30:J37)</f>
        <v>0</v>
      </c>
      <c r="K39" s="153"/>
      <c r="L39" s="132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4"/>
      <c r="C40" s="155"/>
      <c r="D40" s="155"/>
      <c r="E40" s="155"/>
      <c r="F40" s="155"/>
      <c r="G40" s="155"/>
      <c r="H40" s="155"/>
      <c r="I40" s="155"/>
      <c r="J40" s="155"/>
      <c r="K40" s="155"/>
      <c r="L40" s="132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56"/>
      <c r="C44" s="157"/>
      <c r="D44" s="157"/>
      <c r="E44" s="157"/>
      <c r="F44" s="157"/>
      <c r="G44" s="157"/>
      <c r="H44" s="157"/>
      <c r="I44" s="157"/>
      <c r="J44" s="157"/>
      <c r="K44" s="157"/>
      <c r="L44" s="132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82</v>
      </c>
      <c r="D45" s="42"/>
      <c r="E45" s="42"/>
      <c r="F45" s="42"/>
      <c r="G45" s="42"/>
      <c r="H45" s="42"/>
      <c r="I45" s="42"/>
      <c r="J45" s="42"/>
      <c r="K45" s="42"/>
      <c r="L45" s="132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2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2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58" t="str">
        <f>E7</f>
        <v>Úprava heliportu</v>
      </c>
      <c r="F48" s="34"/>
      <c r="G48" s="34"/>
      <c r="H48" s="34"/>
      <c r="I48" s="42"/>
      <c r="J48" s="42"/>
      <c r="K48" s="42"/>
      <c r="L48" s="132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80</v>
      </c>
      <c r="D49" s="42"/>
      <c r="E49" s="42"/>
      <c r="F49" s="42"/>
      <c r="G49" s="42"/>
      <c r="H49" s="42"/>
      <c r="I49" s="42"/>
      <c r="J49" s="42"/>
      <c r="K49" s="42"/>
      <c r="L49" s="132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1 - heliport schodiště</v>
      </c>
      <c r="F50" s="42"/>
      <c r="G50" s="42"/>
      <c r="H50" s="42"/>
      <c r="I50" s="42"/>
      <c r="J50" s="42"/>
      <c r="K50" s="42"/>
      <c r="L50" s="132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2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 xml:space="preserve"> </v>
      </c>
      <c r="G52" s="42"/>
      <c r="H52" s="42"/>
      <c r="I52" s="34" t="s">
        <v>23</v>
      </c>
      <c r="J52" s="74" t="str">
        <f>IF(J12="","",J12)</f>
        <v>25. 7. 2022</v>
      </c>
      <c r="K52" s="42"/>
      <c r="L52" s="132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2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25</v>
      </c>
      <c r="D54" s="42"/>
      <c r="E54" s="42"/>
      <c r="F54" s="29" t="str">
        <f>E15</f>
        <v xml:space="preserve"> </v>
      </c>
      <c r="G54" s="42"/>
      <c r="H54" s="42"/>
      <c r="I54" s="34" t="s">
        <v>30</v>
      </c>
      <c r="J54" s="38" t="str">
        <f>E21</f>
        <v xml:space="preserve"> </v>
      </c>
      <c r="K54" s="42"/>
      <c r="L54" s="132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28</v>
      </c>
      <c r="D55" s="42"/>
      <c r="E55" s="42"/>
      <c r="F55" s="29" t="str">
        <f>IF(E18="","",E18)</f>
        <v>Vyplň údaj</v>
      </c>
      <c r="G55" s="42"/>
      <c r="H55" s="42"/>
      <c r="I55" s="34" t="s">
        <v>32</v>
      </c>
      <c r="J55" s="38" t="str">
        <f>E24</f>
        <v xml:space="preserve"> </v>
      </c>
      <c r="K55" s="42"/>
      <c r="L55" s="132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2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59" t="s">
        <v>83</v>
      </c>
      <c r="D57" s="160"/>
      <c r="E57" s="160"/>
      <c r="F57" s="160"/>
      <c r="G57" s="160"/>
      <c r="H57" s="160"/>
      <c r="I57" s="160"/>
      <c r="J57" s="161" t="s">
        <v>84</v>
      </c>
      <c r="K57" s="160"/>
      <c r="L57" s="132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2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2" t="s">
        <v>67</v>
      </c>
      <c r="D59" s="42"/>
      <c r="E59" s="42"/>
      <c r="F59" s="42"/>
      <c r="G59" s="42"/>
      <c r="H59" s="42"/>
      <c r="I59" s="42"/>
      <c r="J59" s="104">
        <f>J93</f>
        <v>0</v>
      </c>
      <c r="K59" s="42"/>
      <c r="L59" s="132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85</v>
      </c>
    </row>
    <row r="60" s="9" customFormat="1" ht="24.96" customHeight="1">
      <c r="A60" s="9"/>
      <c r="B60" s="163"/>
      <c r="C60" s="164"/>
      <c r="D60" s="165" t="s">
        <v>86</v>
      </c>
      <c r="E60" s="166"/>
      <c r="F60" s="166"/>
      <c r="G60" s="166"/>
      <c r="H60" s="166"/>
      <c r="I60" s="166"/>
      <c r="J60" s="167">
        <f>J94</f>
        <v>0</v>
      </c>
      <c r="K60" s="164"/>
      <c r="L60" s="168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9" customFormat="1" ht="24.96" customHeight="1">
      <c r="A61" s="9"/>
      <c r="B61" s="163"/>
      <c r="C61" s="164"/>
      <c r="D61" s="165" t="s">
        <v>87</v>
      </c>
      <c r="E61" s="166"/>
      <c r="F61" s="166"/>
      <c r="G61" s="166"/>
      <c r="H61" s="166"/>
      <c r="I61" s="166"/>
      <c r="J61" s="167">
        <f>J96</f>
        <v>0</v>
      </c>
      <c r="K61" s="164"/>
      <c r="L61" s="168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</row>
    <row r="62" s="10" customFormat="1" ht="19.92" customHeight="1">
      <c r="A62" s="10"/>
      <c r="B62" s="169"/>
      <c r="C62" s="170"/>
      <c r="D62" s="171" t="s">
        <v>88</v>
      </c>
      <c r="E62" s="172"/>
      <c r="F62" s="172"/>
      <c r="G62" s="172"/>
      <c r="H62" s="172"/>
      <c r="I62" s="172"/>
      <c r="J62" s="173">
        <f>J97</f>
        <v>0</v>
      </c>
      <c r="K62" s="170"/>
      <c r="L62" s="174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69"/>
      <c r="C63" s="170"/>
      <c r="D63" s="171" t="s">
        <v>89</v>
      </c>
      <c r="E63" s="172"/>
      <c r="F63" s="172"/>
      <c r="G63" s="172"/>
      <c r="H63" s="172"/>
      <c r="I63" s="172"/>
      <c r="J63" s="173">
        <f>J122</f>
        <v>0</v>
      </c>
      <c r="K63" s="170"/>
      <c r="L63" s="174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9" customFormat="1" ht="24.96" customHeight="1">
      <c r="A64" s="9"/>
      <c r="B64" s="163"/>
      <c r="C64" s="164"/>
      <c r="D64" s="165" t="s">
        <v>90</v>
      </c>
      <c r="E64" s="166"/>
      <c r="F64" s="166"/>
      <c r="G64" s="166"/>
      <c r="H64" s="166"/>
      <c r="I64" s="166"/>
      <c r="J64" s="167">
        <f>J127</f>
        <v>0</v>
      </c>
      <c r="K64" s="164"/>
      <c r="L64" s="168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69"/>
      <c r="C65" s="170"/>
      <c r="D65" s="171" t="s">
        <v>91</v>
      </c>
      <c r="E65" s="172"/>
      <c r="F65" s="172"/>
      <c r="G65" s="172"/>
      <c r="H65" s="172"/>
      <c r="I65" s="172"/>
      <c r="J65" s="173">
        <f>J128</f>
        <v>0</v>
      </c>
      <c r="K65" s="170"/>
      <c r="L65" s="174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69"/>
      <c r="C66" s="170"/>
      <c r="D66" s="171" t="s">
        <v>92</v>
      </c>
      <c r="E66" s="172"/>
      <c r="F66" s="172"/>
      <c r="G66" s="172"/>
      <c r="H66" s="172"/>
      <c r="I66" s="172"/>
      <c r="J66" s="173">
        <f>J132</f>
        <v>0</v>
      </c>
      <c r="K66" s="170"/>
      <c r="L66" s="174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69"/>
      <c r="C67" s="170"/>
      <c r="D67" s="171" t="s">
        <v>93</v>
      </c>
      <c r="E67" s="172"/>
      <c r="F67" s="172"/>
      <c r="G67" s="172"/>
      <c r="H67" s="172"/>
      <c r="I67" s="172"/>
      <c r="J67" s="173">
        <f>J140</f>
        <v>0</v>
      </c>
      <c r="K67" s="170"/>
      <c r="L67" s="174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69"/>
      <c r="C68" s="170"/>
      <c r="D68" s="171" t="s">
        <v>94</v>
      </c>
      <c r="E68" s="172"/>
      <c r="F68" s="172"/>
      <c r="G68" s="172"/>
      <c r="H68" s="172"/>
      <c r="I68" s="172"/>
      <c r="J68" s="173">
        <f>J153</f>
        <v>0</v>
      </c>
      <c r="K68" s="170"/>
      <c r="L68" s="174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9" customFormat="1" ht="24.96" customHeight="1">
      <c r="A69" s="9"/>
      <c r="B69" s="163"/>
      <c r="C69" s="164"/>
      <c r="D69" s="165" t="s">
        <v>95</v>
      </c>
      <c r="E69" s="166"/>
      <c r="F69" s="166"/>
      <c r="G69" s="166"/>
      <c r="H69" s="166"/>
      <c r="I69" s="166"/>
      <c r="J69" s="167">
        <f>J162</f>
        <v>0</v>
      </c>
      <c r="K69" s="164"/>
      <c r="L69" s="168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</row>
    <row r="70" s="10" customFormat="1" ht="19.92" customHeight="1">
      <c r="A70" s="10"/>
      <c r="B70" s="169"/>
      <c r="C70" s="170"/>
      <c r="D70" s="171" t="s">
        <v>96</v>
      </c>
      <c r="E70" s="172"/>
      <c r="F70" s="172"/>
      <c r="G70" s="172"/>
      <c r="H70" s="172"/>
      <c r="I70" s="172"/>
      <c r="J70" s="173">
        <f>J163</f>
        <v>0</v>
      </c>
      <c r="K70" s="170"/>
      <c r="L70" s="174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69"/>
      <c r="C71" s="170"/>
      <c r="D71" s="171" t="s">
        <v>97</v>
      </c>
      <c r="E71" s="172"/>
      <c r="F71" s="172"/>
      <c r="G71" s="172"/>
      <c r="H71" s="172"/>
      <c r="I71" s="172"/>
      <c r="J71" s="173">
        <f>J172</f>
        <v>0</v>
      </c>
      <c r="K71" s="170"/>
      <c r="L71" s="174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69"/>
      <c r="C72" s="170"/>
      <c r="D72" s="171" t="s">
        <v>98</v>
      </c>
      <c r="E72" s="172"/>
      <c r="F72" s="172"/>
      <c r="G72" s="172"/>
      <c r="H72" s="172"/>
      <c r="I72" s="172"/>
      <c r="J72" s="173">
        <f>J175</f>
        <v>0</v>
      </c>
      <c r="K72" s="170"/>
      <c r="L72" s="174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69"/>
      <c r="C73" s="170"/>
      <c r="D73" s="171" t="s">
        <v>99</v>
      </c>
      <c r="E73" s="172"/>
      <c r="F73" s="172"/>
      <c r="G73" s="172"/>
      <c r="H73" s="172"/>
      <c r="I73" s="172"/>
      <c r="J73" s="173">
        <f>J179</f>
        <v>0</v>
      </c>
      <c r="K73" s="170"/>
      <c r="L73" s="174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2" customFormat="1" ht="21.84" customHeight="1">
      <c r="A74" s="40"/>
      <c r="B74" s="41"/>
      <c r="C74" s="42"/>
      <c r="D74" s="42"/>
      <c r="E74" s="42"/>
      <c r="F74" s="42"/>
      <c r="G74" s="42"/>
      <c r="H74" s="42"/>
      <c r="I74" s="42"/>
      <c r="J74" s="42"/>
      <c r="K74" s="42"/>
      <c r="L74" s="132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6.96" customHeight="1">
      <c r="A75" s="40"/>
      <c r="B75" s="61"/>
      <c r="C75" s="62"/>
      <c r="D75" s="62"/>
      <c r="E75" s="62"/>
      <c r="F75" s="62"/>
      <c r="G75" s="62"/>
      <c r="H75" s="62"/>
      <c r="I75" s="62"/>
      <c r="J75" s="62"/>
      <c r="K75" s="62"/>
      <c r="L75" s="132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9" s="2" customFormat="1" ht="6.96" customHeight="1">
      <c r="A79" s="40"/>
      <c r="B79" s="63"/>
      <c r="C79" s="64"/>
      <c r="D79" s="64"/>
      <c r="E79" s="64"/>
      <c r="F79" s="64"/>
      <c r="G79" s="64"/>
      <c r="H79" s="64"/>
      <c r="I79" s="64"/>
      <c r="J79" s="64"/>
      <c r="K79" s="64"/>
      <c r="L79" s="132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24.96" customHeight="1">
      <c r="A80" s="40"/>
      <c r="B80" s="41"/>
      <c r="C80" s="25" t="s">
        <v>100</v>
      </c>
      <c r="D80" s="42"/>
      <c r="E80" s="42"/>
      <c r="F80" s="42"/>
      <c r="G80" s="42"/>
      <c r="H80" s="42"/>
      <c r="I80" s="42"/>
      <c r="J80" s="42"/>
      <c r="K80" s="42"/>
      <c r="L80" s="132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6.96" customHeight="1">
      <c r="A81" s="40"/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132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2" customHeight="1">
      <c r="A82" s="40"/>
      <c r="B82" s="41"/>
      <c r="C82" s="34" t="s">
        <v>16</v>
      </c>
      <c r="D82" s="42"/>
      <c r="E82" s="42"/>
      <c r="F82" s="42"/>
      <c r="G82" s="42"/>
      <c r="H82" s="42"/>
      <c r="I82" s="42"/>
      <c r="J82" s="42"/>
      <c r="K82" s="42"/>
      <c r="L82" s="132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6.5" customHeight="1">
      <c r="A83" s="40"/>
      <c r="B83" s="41"/>
      <c r="C83" s="42"/>
      <c r="D83" s="42"/>
      <c r="E83" s="158" t="str">
        <f>E7</f>
        <v>Úprava heliportu</v>
      </c>
      <c r="F83" s="34"/>
      <c r="G83" s="34"/>
      <c r="H83" s="34"/>
      <c r="I83" s="42"/>
      <c r="J83" s="42"/>
      <c r="K83" s="42"/>
      <c r="L83" s="132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2" customHeight="1">
      <c r="A84" s="40"/>
      <c r="B84" s="41"/>
      <c r="C84" s="34" t="s">
        <v>80</v>
      </c>
      <c r="D84" s="42"/>
      <c r="E84" s="42"/>
      <c r="F84" s="42"/>
      <c r="G84" s="42"/>
      <c r="H84" s="42"/>
      <c r="I84" s="42"/>
      <c r="J84" s="42"/>
      <c r="K84" s="42"/>
      <c r="L84" s="132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6.5" customHeight="1">
      <c r="A85" s="40"/>
      <c r="B85" s="41"/>
      <c r="C85" s="42"/>
      <c r="D85" s="42"/>
      <c r="E85" s="71" t="str">
        <f>E9</f>
        <v>1 - heliport schodiště</v>
      </c>
      <c r="F85" s="42"/>
      <c r="G85" s="42"/>
      <c r="H85" s="42"/>
      <c r="I85" s="42"/>
      <c r="J85" s="42"/>
      <c r="K85" s="42"/>
      <c r="L85" s="132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6.96" customHeight="1">
      <c r="A86" s="40"/>
      <c r="B86" s="41"/>
      <c r="C86" s="42"/>
      <c r="D86" s="42"/>
      <c r="E86" s="42"/>
      <c r="F86" s="42"/>
      <c r="G86" s="42"/>
      <c r="H86" s="42"/>
      <c r="I86" s="42"/>
      <c r="J86" s="42"/>
      <c r="K86" s="42"/>
      <c r="L86" s="132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12" customHeight="1">
      <c r="A87" s="40"/>
      <c r="B87" s="41"/>
      <c r="C87" s="34" t="s">
        <v>21</v>
      </c>
      <c r="D87" s="42"/>
      <c r="E87" s="42"/>
      <c r="F87" s="29" t="str">
        <f>F12</f>
        <v xml:space="preserve"> </v>
      </c>
      <c r="G87" s="42"/>
      <c r="H87" s="42"/>
      <c r="I87" s="34" t="s">
        <v>23</v>
      </c>
      <c r="J87" s="74" t="str">
        <f>IF(J12="","",J12)</f>
        <v>25. 7. 2022</v>
      </c>
      <c r="K87" s="42"/>
      <c r="L87" s="132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6.96" customHeight="1">
      <c r="A88" s="40"/>
      <c r="B88" s="41"/>
      <c r="C88" s="42"/>
      <c r="D88" s="42"/>
      <c r="E88" s="42"/>
      <c r="F88" s="42"/>
      <c r="G88" s="42"/>
      <c r="H88" s="42"/>
      <c r="I88" s="42"/>
      <c r="J88" s="42"/>
      <c r="K88" s="42"/>
      <c r="L88" s="132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15.15" customHeight="1">
      <c r="A89" s="40"/>
      <c r="B89" s="41"/>
      <c r="C89" s="34" t="s">
        <v>25</v>
      </c>
      <c r="D89" s="42"/>
      <c r="E89" s="42"/>
      <c r="F89" s="29" t="str">
        <f>E15</f>
        <v xml:space="preserve"> </v>
      </c>
      <c r="G89" s="42"/>
      <c r="H89" s="42"/>
      <c r="I89" s="34" t="s">
        <v>30</v>
      </c>
      <c r="J89" s="38" t="str">
        <f>E21</f>
        <v xml:space="preserve"> </v>
      </c>
      <c r="K89" s="42"/>
      <c r="L89" s="132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2" customFormat="1" ht="15.15" customHeight="1">
      <c r="A90" s="40"/>
      <c r="B90" s="41"/>
      <c r="C90" s="34" t="s">
        <v>28</v>
      </c>
      <c r="D90" s="42"/>
      <c r="E90" s="42"/>
      <c r="F90" s="29" t="str">
        <f>IF(E18="","",E18)</f>
        <v>Vyplň údaj</v>
      </c>
      <c r="G90" s="42"/>
      <c r="H90" s="42"/>
      <c r="I90" s="34" t="s">
        <v>32</v>
      </c>
      <c r="J90" s="38" t="str">
        <f>E24</f>
        <v xml:space="preserve"> </v>
      </c>
      <c r="K90" s="42"/>
      <c r="L90" s="132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2" customFormat="1" ht="10.32" customHeight="1">
      <c r="A91" s="40"/>
      <c r="B91" s="41"/>
      <c r="C91" s="42"/>
      <c r="D91" s="42"/>
      <c r="E91" s="42"/>
      <c r="F91" s="42"/>
      <c r="G91" s="42"/>
      <c r="H91" s="42"/>
      <c r="I91" s="42"/>
      <c r="J91" s="42"/>
      <c r="K91" s="42"/>
      <c r="L91" s="132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</row>
    <row r="92" s="11" customFormat="1" ht="29.28" customHeight="1">
      <c r="A92" s="175"/>
      <c r="B92" s="176"/>
      <c r="C92" s="177" t="s">
        <v>101</v>
      </c>
      <c r="D92" s="178" t="s">
        <v>54</v>
      </c>
      <c r="E92" s="178" t="s">
        <v>50</v>
      </c>
      <c r="F92" s="178" t="s">
        <v>51</v>
      </c>
      <c r="G92" s="178" t="s">
        <v>102</v>
      </c>
      <c r="H92" s="178" t="s">
        <v>103</v>
      </c>
      <c r="I92" s="178" t="s">
        <v>104</v>
      </c>
      <c r="J92" s="179" t="s">
        <v>84</v>
      </c>
      <c r="K92" s="180" t="s">
        <v>105</v>
      </c>
      <c r="L92" s="181"/>
      <c r="M92" s="94" t="s">
        <v>19</v>
      </c>
      <c r="N92" s="95" t="s">
        <v>39</v>
      </c>
      <c r="O92" s="95" t="s">
        <v>106</v>
      </c>
      <c r="P92" s="95" t="s">
        <v>107</v>
      </c>
      <c r="Q92" s="95" t="s">
        <v>108</v>
      </c>
      <c r="R92" s="95" t="s">
        <v>109</v>
      </c>
      <c r="S92" s="95" t="s">
        <v>110</v>
      </c>
      <c r="T92" s="96" t="s">
        <v>111</v>
      </c>
      <c r="U92" s="175"/>
      <c r="V92" s="175"/>
      <c r="W92" s="175"/>
      <c r="X92" s="175"/>
      <c r="Y92" s="175"/>
      <c r="Z92" s="175"/>
      <c r="AA92" s="175"/>
      <c r="AB92" s="175"/>
      <c r="AC92" s="175"/>
      <c r="AD92" s="175"/>
      <c r="AE92" s="175"/>
    </row>
    <row r="93" s="2" customFormat="1" ht="22.8" customHeight="1">
      <c r="A93" s="40"/>
      <c r="B93" s="41"/>
      <c r="C93" s="101" t="s">
        <v>112</v>
      </c>
      <c r="D93" s="42"/>
      <c r="E93" s="42"/>
      <c r="F93" s="42"/>
      <c r="G93" s="42"/>
      <c r="H93" s="42"/>
      <c r="I93" s="42"/>
      <c r="J93" s="182">
        <f>BK93</f>
        <v>0</v>
      </c>
      <c r="K93" s="42"/>
      <c r="L93" s="46"/>
      <c r="M93" s="97"/>
      <c r="N93" s="183"/>
      <c r="O93" s="98"/>
      <c r="P93" s="184">
        <f>P94+P96+P127+P162</f>
        <v>0</v>
      </c>
      <c r="Q93" s="98"/>
      <c r="R93" s="184">
        <f>R94+R96+R127+R162</f>
        <v>0</v>
      </c>
      <c r="S93" s="98"/>
      <c r="T93" s="185">
        <f>T94+T96+T127+T162</f>
        <v>0</v>
      </c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T93" s="19" t="s">
        <v>68</v>
      </c>
      <c r="AU93" s="19" t="s">
        <v>85</v>
      </c>
      <c r="BK93" s="186">
        <f>BK94+BK96+BK127+BK162</f>
        <v>0</v>
      </c>
    </row>
    <row r="94" s="12" customFormat="1" ht="25.92" customHeight="1">
      <c r="A94" s="12"/>
      <c r="B94" s="187"/>
      <c r="C94" s="188"/>
      <c r="D94" s="189" t="s">
        <v>68</v>
      </c>
      <c r="E94" s="190" t="s">
        <v>113</v>
      </c>
      <c r="F94" s="190" t="s">
        <v>114</v>
      </c>
      <c r="G94" s="188"/>
      <c r="H94" s="188"/>
      <c r="I94" s="191"/>
      <c r="J94" s="192">
        <f>BK94</f>
        <v>0</v>
      </c>
      <c r="K94" s="188"/>
      <c r="L94" s="193"/>
      <c r="M94" s="194"/>
      <c r="N94" s="195"/>
      <c r="O94" s="195"/>
      <c r="P94" s="196">
        <f>P95</f>
        <v>0</v>
      </c>
      <c r="Q94" s="195"/>
      <c r="R94" s="196">
        <f>R95</f>
        <v>0</v>
      </c>
      <c r="S94" s="195"/>
      <c r="T94" s="197">
        <f>T95</f>
        <v>0</v>
      </c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R94" s="198" t="s">
        <v>74</v>
      </c>
      <c r="AT94" s="199" t="s">
        <v>68</v>
      </c>
      <c r="AU94" s="199" t="s">
        <v>69</v>
      </c>
      <c r="AY94" s="198" t="s">
        <v>115</v>
      </c>
      <c r="BK94" s="200">
        <f>BK95</f>
        <v>0</v>
      </c>
    </row>
    <row r="95" s="2" customFormat="1" ht="16.5" customHeight="1">
      <c r="A95" s="40"/>
      <c r="B95" s="41"/>
      <c r="C95" s="201" t="s">
        <v>116</v>
      </c>
      <c r="D95" s="201" t="s">
        <v>117</v>
      </c>
      <c r="E95" s="202" t="s">
        <v>118</v>
      </c>
      <c r="F95" s="203" t="s">
        <v>119</v>
      </c>
      <c r="G95" s="204" t="s">
        <v>120</v>
      </c>
      <c r="H95" s="205">
        <v>6</v>
      </c>
      <c r="I95" s="206"/>
      <c r="J95" s="207">
        <f>ROUND(I95*H95,2)</f>
        <v>0</v>
      </c>
      <c r="K95" s="208"/>
      <c r="L95" s="46"/>
      <c r="M95" s="209" t="s">
        <v>19</v>
      </c>
      <c r="N95" s="210" t="s">
        <v>40</v>
      </c>
      <c r="O95" s="86"/>
      <c r="P95" s="211">
        <f>O95*H95</f>
        <v>0</v>
      </c>
      <c r="Q95" s="211">
        <v>0</v>
      </c>
      <c r="R95" s="211">
        <f>Q95*H95</f>
        <v>0</v>
      </c>
      <c r="S95" s="211">
        <v>0</v>
      </c>
      <c r="T95" s="212">
        <f>S95*H95</f>
        <v>0</v>
      </c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R95" s="213" t="s">
        <v>121</v>
      </c>
      <c r="AT95" s="213" t="s">
        <v>117</v>
      </c>
      <c r="AU95" s="213" t="s">
        <v>74</v>
      </c>
      <c r="AY95" s="19" t="s">
        <v>115</v>
      </c>
      <c r="BE95" s="214">
        <f>IF(N95="základní",J95,0)</f>
        <v>0</v>
      </c>
      <c r="BF95" s="214">
        <f>IF(N95="snížená",J95,0)</f>
        <v>0</v>
      </c>
      <c r="BG95" s="214">
        <f>IF(N95="zákl. přenesená",J95,0)</f>
        <v>0</v>
      </c>
      <c r="BH95" s="214">
        <f>IF(N95="sníž. přenesená",J95,0)</f>
        <v>0</v>
      </c>
      <c r="BI95" s="214">
        <f>IF(N95="nulová",J95,0)</f>
        <v>0</v>
      </c>
      <c r="BJ95" s="19" t="s">
        <v>74</v>
      </c>
      <c r="BK95" s="214">
        <f>ROUND(I95*H95,2)</f>
        <v>0</v>
      </c>
      <c r="BL95" s="19" t="s">
        <v>121</v>
      </c>
      <c r="BM95" s="213" t="s">
        <v>122</v>
      </c>
    </row>
    <row r="96" s="12" customFormat="1" ht="25.92" customHeight="1">
      <c r="A96" s="12"/>
      <c r="B96" s="187"/>
      <c r="C96" s="188"/>
      <c r="D96" s="189" t="s">
        <v>68</v>
      </c>
      <c r="E96" s="190" t="s">
        <v>123</v>
      </c>
      <c r="F96" s="190" t="s">
        <v>124</v>
      </c>
      <c r="G96" s="188"/>
      <c r="H96" s="188"/>
      <c r="I96" s="191"/>
      <c r="J96" s="192">
        <f>BK96</f>
        <v>0</v>
      </c>
      <c r="K96" s="188"/>
      <c r="L96" s="193"/>
      <c r="M96" s="194"/>
      <c r="N96" s="195"/>
      <c r="O96" s="195"/>
      <c r="P96" s="196">
        <f>P97+P122</f>
        <v>0</v>
      </c>
      <c r="Q96" s="195"/>
      <c r="R96" s="196">
        <f>R97+R122</f>
        <v>0</v>
      </c>
      <c r="S96" s="195"/>
      <c r="T96" s="197">
        <f>T97+T122</f>
        <v>0</v>
      </c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R96" s="198" t="s">
        <v>74</v>
      </c>
      <c r="AT96" s="199" t="s">
        <v>68</v>
      </c>
      <c r="AU96" s="199" t="s">
        <v>69</v>
      </c>
      <c r="AY96" s="198" t="s">
        <v>115</v>
      </c>
      <c r="BK96" s="200">
        <f>BK97+BK122</f>
        <v>0</v>
      </c>
    </row>
    <row r="97" s="12" customFormat="1" ht="22.8" customHeight="1">
      <c r="A97" s="12"/>
      <c r="B97" s="187"/>
      <c r="C97" s="188"/>
      <c r="D97" s="189" t="s">
        <v>68</v>
      </c>
      <c r="E97" s="215" t="s">
        <v>125</v>
      </c>
      <c r="F97" s="215" t="s">
        <v>126</v>
      </c>
      <c r="G97" s="188"/>
      <c r="H97" s="188"/>
      <c r="I97" s="191"/>
      <c r="J97" s="216">
        <f>BK97</f>
        <v>0</v>
      </c>
      <c r="K97" s="188"/>
      <c r="L97" s="193"/>
      <c r="M97" s="194"/>
      <c r="N97" s="195"/>
      <c r="O97" s="195"/>
      <c r="P97" s="196">
        <f>SUM(P98:P121)</f>
        <v>0</v>
      </c>
      <c r="Q97" s="195"/>
      <c r="R97" s="196">
        <f>SUM(R98:R121)</f>
        <v>0</v>
      </c>
      <c r="S97" s="195"/>
      <c r="T97" s="197">
        <f>SUM(T98:T121)</f>
        <v>0</v>
      </c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R97" s="198" t="s">
        <v>74</v>
      </c>
      <c r="AT97" s="199" t="s">
        <v>68</v>
      </c>
      <c r="AU97" s="199" t="s">
        <v>74</v>
      </c>
      <c r="AY97" s="198" t="s">
        <v>115</v>
      </c>
      <c r="BK97" s="200">
        <f>SUM(BK98:BK121)</f>
        <v>0</v>
      </c>
    </row>
    <row r="98" s="2" customFormat="1" ht="24.15" customHeight="1">
      <c r="A98" s="40"/>
      <c r="B98" s="41"/>
      <c r="C98" s="201" t="s">
        <v>127</v>
      </c>
      <c r="D98" s="201" t="s">
        <v>117</v>
      </c>
      <c r="E98" s="202" t="s">
        <v>128</v>
      </c>
      <c r="F98" s="203" t="s">
        <v>129</v>
      </c>
      <c r="G98" s="204" t="s">
        <v>120</v>
      </c>
      <c r="H98" s="205">
        <v>6</v>
      </c>
      <c r="I98" s="206"/>
      <c r="J98" s="207">
        <f>ROUND(I98*H98,2)</f>
        <v>0</v>
      </c>
      <c r="K98" s="208"/>
      <c r="L98" s="46"/>
      <c r="M98" s="209" t="s">
        <v>19</v>
      </c>
      <c r="N98" s="210" t="s">
        <v>40</v>
      </c>
      <c r="O98" s="86"/>
      <c r="P98" s="211">
        <f>O98*H98</f>
        <v>0</v>
      </c>
      <c r="Q98" s="211">
        <v>0</v>
      </c>
      <c r="R98" s="211">
        <f>Q98*H98</f>
        <v>0</v>
      </c>
      <c r="S98" s="211">
        <v>0</v>
      </c>
      <c r="T98" s="212">
        <f>S98*H98</f>
        <v>0</v>
      </c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R98" s="213" t="s">
        <v>121</v>
      </c>
      <c r="AT98" s="213" t="s">
        <v>117</v>
      </c>
      <c r="AU98" s="213" t="s">
        <v>78</v>
      </c>
      <c r="AY98" s="19" t="s">
        <v>115</v>
      </c>
      <c r="BE98" s="214">
        <f>IF(N98="základní",J98,0)</f>
        <v>0</v>
      </c>
      <c r="BF98" s="214">
        <f>IF(N98="snížená",J98,0)</f>
        <v>0</v>
      </c>
      <c r="BG98" s="214">
        <f>IF(N98="zákl. přenesená",J98,0)</f>
        <v>0</v>
      </c>
      <c r="BH98" s="214">
        <f>IF(N98="sníž. přenesená",J98,0)</f>
        <v>0</v>
      </c>
      <c r="BI98" s="214">
        <f>IF(N98="nulová",J98,0)</f>
        <v>0</v>
      </c>
      <c r="BJ98" s="19" t="s">
        <v>74</v>
      </c>
      <c r="BK98" s="214">
        <f>ROUND(I98*H98,2)</f>
        <v>0</v>
      </c>
      <c r="BL98" s="19" t="s">
        <v>121</v>
      </c>
      <c r="BM98" s="213" t="s">
        <v>130</v>
      </c>
    </row>
    <row r="99" s="2" customFormat="1" ht="21.75" customHeight="1">
      <c r="A99" s="40"/>
      <c r="B99" s="41"/>
      <c r="C99" s="201" t="s">
        <v>131</v>
      </c>
      <c r="D99" s="201" t="s">
        <v>117</v>
      </c>
      <c r="E99" s="202" t="s">
        <v>132</v>
      </c>
      <c r="F99" s="203" t="s">
        <v>133</v>
      </c>
      <c r="G99" s="204" t="s">
        <v>134</v>
      </c>
      <c r="H99" s="205">
        <v>4.343</v>
      </c>
      <c r="I99" s="206"/>
      <c r="J99" s="207">
        <f>ROUND(I99*H99,2)</f>
        <v>0</v>
      </c>
      <c r="K99" s="208"/>
      <c r="L99" s="46"/>
      <c r="M99" s="209" t="s">
        <v>19</v>
      </c>
      <c r="N99" s="210" t="s">
        <v>40</v>
      </c>
      <c r="O99" s="86"/>
      <c r="P99" s="211">
        <f>O99*H99</f>
        <v>0</v>
      </c>
      <c r="Q99" s="211">
        <v>0</v>
      </c>
      <c r="R99" s="211">
        <f>Q99*H99</f>
        <v>0</v>
      </c>
      <c r="S99" s="211">
        <v>0</v>
      </c>
      <c r="T99" s="212">
        <f>S99*H99</f>
        <v>0</v>
      </c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R99" s="213" t="s">
        <v>121</v>
      </c>
      <c r="AT99" s="213" t="s">
        <v>117</v>
      </c>
      <c r="AU99" s="213" t="s">
        <v>78</v>
      </c>
      <c r="AY99" s="19" t="s">
        <v>115</v>
      </c>
      <c r="BE99" s="214">
        <f>IF(N99="základní",J99,0)</f>
        <v>0</v>
      </c>
      <c r="BF99" s="214">
        <f>IF(N99="snížená",J99,0)</f>
        <v>0</v>
      </c>
      <c r="BG99" s="214">
        <f>IF(N99="zákl. přenesená",J99,0)</f>
        <v>0</v>
      </c>
      <c r="BH99" s="214">
        <f>IF(N99="sníž. přenesená",J99,0)</f>
        <v>0</v>
      </c>
      <c r="BI99" s="214">
        <f>IF(N99="nulová",J99,0)</f>
        <v>0</v>
      </c>
      <c r="BJ99" s="19" t="s">
        <v>74</v>
      </c>
      <c r="BK99" s="214">
        <f>ROUND(I99*H99,2)</f>
        <v>0</v>
      </c>
      <c r="BL99" s="19" t="s">
        <v>121</v>
      </c>
      <c r="BM99" s="213" t="s">
        <v>135</v>
      </c>
    </row>
    <row r="100" s="2" customFormat="1">
      <c r="A100" s="40"/>
      <c r="B100" s="41"/>
      <c r="C100" s="42"/>
      <c r="D100" s="217" t="s">
        <v>136</v>
      </c>
      <c r="E100" s="42"/>
      <c r="F100" s="218" t="s">
        <v>137</v>
      </c>
      <c r="G100" s="42"/>
      <c r="H100" s="42"/>
      <c r="I100" s="219"/>
      <c r="J100" s="42"/>
      <c r="K100" s="42"/>
      <c r="L100" s="46"/>
      <c r="M100" s="220"/>
      <c r="N100" s="221"/>
      <c r="O100" s="86"/>
      <c r="P100" s="86"/>
      <c r="Q100" s="86"/>
      <c r="R100" s="86"/>
      <c r="S100" s="86"/>
      <c r="T100" s="87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T100" s="19" t="s">
        <v>136</v>
      </c>
      <c r="AU100" s="19" t="s">
        <v>78</v>
      </c>
    </row>
    <row r="101" s="13" customFormat="1">
      <c r="A101" s="13"/>
      <c r="B101" s="222"/>
      <c r="C101" s="223"/>
      <c r="D101" s="224" t="s">
        <v>138</v>
      </c>
      <c r="E101" s="225" t="s">
        <v>19</v>
      </c>
      <c r="F101" s="226" t="s">
        <v>139</v>
      </c>
      <c r="G101" s="223"/>
      <c r="H101" s="225" t="s">
        <v>19</v>
      </c>
      <c r="I101" s="227"/>
      <c r="J101" s="223"/>
      <c r="K101" s="223"/>
      <c r="L101" s="228"/>
      <c r="M101" s="229"/>
      <c r="N101" s="230"/>
      <c r="O101" s="230"/>
      <c r="P101" s="230"/>
      <c r="Q101" s="230"/>
      <c r="R101" s="230"/>
      <c r="S101" s="230"/>
      <c r="T101" s="231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32" t="s">
        <v>138</v>
      </c>
      <c r="AU101" s="232" t="s">
        <v>78</v>
      </c>
      <c r="AV101" s="13" t="s">
        <v>74</v>
      </c>
      <c r="AW101" s="13" t="s">
        <v>31</v>
      </c>
      <c r="AX101" s="13" t="s">
        <v>69</v>
      </c>
      <c r="AY101" s="232" t="s">
        <v>115</v>
      </c>
    </row>
    <row r="102" s="14" customFormat="1">
      <c r="A102" s="14"/>
      <c r="B102" s="233"/>
      <c r="C102" s="234"/>
      <c r="D102" s="224" t="s">
        <v>138</v>
      </c>
      <c r="E102" s="235" t="s">
        <v>19</v>
      </c>
      <c r="F102" s="236" t="s">
        <v>140</v>
      </c>
      <c r="G102" s="234"/>
      <c r="H102" s="237">
        <v>2.2080000000000002</v>
      </c>
      <c r="I102" s="238"/>
      <c r="J102" s="234"/>
      <c r="K102" s="234"/>
      <c r="L102" s="239"/>
      <c r="M102" s="240"/>
      <c r="N102" s="241"/>
      <c r="O102" s="241"/>
      <c r="P102" s="241"/>
      <c r="Q102" s="241"/>
      <c r="R102" s="241"/>
      <c r="S102" s="241"/>
      <c r="T102" s="242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T102" s="243" t="s">
        <v>138</v>
      </c>
      <c r="AU102" s="243" t="s">
        <v>78</v>
      </c>
      <c r="AV102" s="14" t="s">
        <v>78</v>
      </c>
      <c r="AW102" s="14" t="s">
        <v>31</v>
      </c>
      <c r="AX102" s="14" t="s">
        <v>69</v>
      </c>
      <c r="AY102" s="243" t="s">
        <v>115</v>
      </c>
    </row>
    <row r="103" s="15" customFormat="1">
      <c r="A103" s="15"/>
      <c r="B103" s="244"/>
      <c r="C103" s="245"/>
      <c r="D103" s="224" t="s">
        <v>138</v>
      </c>
      <c r="E103" s="246" t="s">
        <v>19</v>
      </c>
      <c r="F103" s="247" t="s">
        <v>141</v>
      </c>
      <c r="G103" s="245"/>
      <c r="H103" s="248">
        <v>2.2080000000000002</v>
      </c>
      <c r="I103" s="249"/>
      <c r="J103" s="245"/>
      <c r="K103" s="245"/>
      <c r="L103" s="250"/>
      <c r="M103" s="251"/>
      <c r="N103" s="252"/>
      <c r="O103" s="252"/>
      <c r="P103" s="252"/>
      <c r="Q103" s="252"/>
      <c r="R103" s="252"/>
      <c r="S103" s="252"/>
      <c r="T103" s="253"/>
      <c r="U103" s="15"/>
      <c r="V103" s="15"/>
      <c r="W103" s="15"/>
      <c r="X103" s="15"/>
      <c r="Y103" s="15"/>
      <c r="Z103" s="15"/>
      <c r="AA103" s="15"/>
      <c r="AB103" s="15"/>
      <c r="AC103" s="15"/>
      <c r="AD103" s="15"/>
      <c r="AE103" s="15"/>
      <c r="AT103" s="254" t="s">
        <v>138</v>
      </c>
      <c r="AU103" s="254" t="s">
        <v>78</v>
      </c>
      <c r="AV103" s="15" t="s">
        <v>142</v>
      </c>
      <c r="AW103" s="15" t="s">
        <v>31</v>
      </c>
      <c r="AX103" s="15" t="s">
        <v>69</v>
      </c>
      <c r="AY103" s="254" t="s">
        <v>115</v>
      </c>
    </row>
    <row r="104" s="14" customFormat="1">
      <c r="A104" s="14"/>
      <c r="B104" s="233"/>
      <c r="C104" s="234"/>
      <c r="D104" s="224" t="s">
        <v>138</v>
      </c>
      <c r="E104" s="235" t="s">
        <v>19</v>
      </c>
      <c r="F104" s="236" t="s">
        <v>143</v>
      </c>
      <c r="G104" s="234"/>
      <c r="H104" s="237">
        <v>1.8200000000000001</v>
      </c>
      <c r="I104" s="238"/>
      <c r="J104" s="234"/>
      <c r="K104" s="234"/>
      <c r="L104" s="239"/>
      <c r="M104" s="240"/>
      <c r="N104" s="241"/>
      <c r="O104" s="241"/>
      <c r="P104" s="241"/>
      <c r="Q104" s="241"/>
      <c r="R104" s="241"/>
      <c r="S104" s="241"/>
      <c r="T104" s="242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T104" s="243" t="s">
        <v>138</v>
      </c>
      <c r="AU104" s="243" t="s">
        <v>78</v>
      </c>
      <c r="AV104" s="14" t="s">
        <v>78</v>
      </c>
      <c r="AW104" s="14" t="s">
        <v>31</v>
      </c>
      <c r="AX104" s="14" t="s">
        <v>69</v>
      </c>
      <c r="AY104" s="243" t="s">
        <v>115</v>
      </c>
    </row>
    <row r="105" s="15" customFormat="1">
      <c r="A105" s="15"/>
      <c r="B105" s="244"/>
      <c r="C105" s="245"/>
      <c r="D105" s="224" t="s">
        <v>138</v>
      </c>
      <c r="E105" s="246" t="s">
        <v>19</v>
      </c>
      <c r="F105" s="247" t="s">
        <v>141</v>
      </c>
      <c r="G105" s="245"/>
      <c r="H105" s="248">
        <v>1.8200000000000001</v>
      </c>
      <c r="I105" s="249"/>
      <c r="J105" s="245"/>
      <c r="K105" s="245"/>
      <c r="L105" s="250"/>
      <c r="M105" s="251"/>
      <c r="N105" s="252"/>
      <c r="O105" s="252"/>
      <c r="P105" s="252"/>
      <c r="Q105" s="252"/>
      <c r="R105" s="252"/>
      <c r="S105" s="252"/>
      <c r="T105" s="253"/>
      <c r="U105" s="15"/>
      <c r="V105" s="15"/>
      <c r="W105" s="15"/>
      <c r="X105" s="15"/>
      <c r="Y105" s="15"/>
      <c r="Z105" s="15"/>
      <c r="AA105" s="15"/>
      <c r="AB105" s="15"/>
      <c r="AC105" s="15"/>
      <c r="AD105" s="15"/>
      <c r="AE105" s="15"/>
      <c r="AT105" s="254" t="s">
        <v>138</v>
      </c>
      <c r="AU105" s="254" t="s">
        <v>78</v>
      </c>
      <c r="AV105" s="15" t="s">
        <v>142</v>
      </c>
      <c r="AW105" s="15" t="s">
        <v>31</v>
      </c>
      <c r="AX105" s="15" t="s">
        <v>69</v>
      </c>
      <c r="AY105" s="254" t="s">
        <v>115</v>
      </c>
    </row>
    <row r="106" s="13" customFormat="1">
      <c r="A106" s="13"/>
      <c r="B106" s="222"/>
      <c r="C106" s="223"/>
      <c r="D106" s="224" t="s">
        <v>138</v>
      </c>
      <c r="E106" s="225" t="s">
        <v>19</v>
      </c>
      <c r="F106" s="226" t="s">
        <v>144</v>
      </c>
      <c r="G106" s="223"/>
      <c r="H106" s="225" t="s">
        <v>19</v>
      </c>
      <c r="I106" s="227"/>
      <c r="J106" s="223"/>
      <c r="K106" s="223"/>
      <c r="L106" s="228"/>
      <c r="M106" s="229"/>
      <c r="N106" s="230"/>
      <c r="O106" s="230"/>
      <c r="P106" s="230"/>
      <c r="Q106" s="230"/>
      <c r="R106" s="230"/>
      <c r="S106" s="230"/>
      <c r="T106" s="231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32" t="s">
        <v>138</v>
      </c>
      <c r="AU106" s="232" t="s">
        <v>78</v>
      </c>
      <c r="AV106" s="13" t="s">
        <v>74</v>
      </c>
      <c r="AW106" s="13" t="s">
        <v>31</v>
      </c>
      <c r="AX106" s="13" t="s">
        <v>69</v>
      </c>
      <c r="AY106" s="232" t="s">
        <v>115</v>
      </c>
    </row>
    <row r="107" s="14" customFormat="1">
      <c r="A107" s="14"/>
      <c r="B107" s="233"/>
      <c r="C107" s="234"/>
      <c r="D107" s="224" t="s">
        <v>138</v>
      </c>
      <c r="E107" s="235" t="s">
        <v>19</v>
      </c>
      <c r="F107" s="236" t="s">
        <v>145</v>
      </c>
      <c r="G107" s="234"/>
      <c r="H107" s="237">
        <v>0.315</v>
      </c>
      <c r="I107" s="238"/>
      <c r="J107" s="234"/>
      <c r="K107" s="234"/>
      <c r="L107" s="239"/>
      <c r="M107" s="240"/>
      <c r="N107" s="241"/>
      <c r="O107" s="241"/>
      <c r="P107" s="241"/>
      <c r="Q107" s="241"/>
      <c r="R107" s="241"/>
      <c r="S107" s="241"/>
      <c r="T107" s="242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T107" s="243" t="s">
        <v>138</v>
      </c>
      <c r="AU107" s="243" t="s">
        <v>78</v>
      </c>
      <c r="AV107" s="14" t="s">
        <v>78</v>
      </c>
      <c r="AW107" s="14" t="s">
        <v>31</v>
      </c>
      <c r="AX107" s="14" t="s">
        <v>69</v>
      </c>
      <c r="AY107" s="243" t="s">
        <v>115</v>
      </c>
    </row>
    <row r="108" s="15" customFormat="1">
      <c r="A108" s="15"/>
      <c r="B108" s="244"/>
      <c r="C108" s="245"/>
      <c r="D108" s="224" t="s">
        <v>138</v>
      </c>
      <c r="E108" s="246" t="s">
        <v>19</v>
      </c>
      <c r="F108" s="247" t="s">
        <v>141</v>
      </c>
      <c r="G108" s="245"/>
      <c r="H108" s="248">
        <v>0.315</v>
      </c>
      <c r="I108" s="249"/>
      <c r="J108" s="245"/>
      <c r="K108" s="245"/>
      <c r="L108" s="250"/>
      <c r="M108" s="251"/>
      <c r="N108" s="252"/>
      <c r="O108" s="252"/>
      <c r="P108" s="252"/>
      <c r="Q108" s="252"/>
      <c r="R108" s="252"/>
      <c r="S108" s="252"/>
      <c r="T108" s="253"/>
      <c r="U108" s="15"/>
      <c r="V108" s="15"/>
      <c r="W108" s="15"/>
      <c r="X108" s="15"/>
      <c r="Y108" s="15"/>
      <c r="Z108" s="15"/>
      <c r="AA108" s="15"/>
      <c r="AB108" s="15"/>
      <c r="AC108" s="15"/>
      <c r="AD108" s="15"/>
      <c r="AE108" s="15"/>
      <c r="AT108" s="254" t="s">
        <v>138</v>
      </c>
      <c r="AU108" s="254" t="s">
        <v>78</v>
      </c>
      <c r="AV108" s="15" t="s">
        <v>142</v>
      </c>
      <c r="AW108" s="15" t="s">
        <v>31</v>
      </c>
      <c r="AX108" s="15" t="s">
        <v>69</v>
      </c>
      <c r="AY108" s="254" t="s">
        <v>115</v>
      </c>
    </row>
    <row r="109" s="16" customFormat="1">
      <c r="A109" s="16"/>
      <c r="B109" s="255"/>
      <c r="C109" s="256"/>
      <c r="D109" s="224" t="s">
        <v>138</v>
      </c>
      <c r="E109" s="257" t="s">
        <v>19</v>
      </c>
      <c r="F109" s="258" t="s">
        <v>146</v>
      </c>
      <c r="G109" s="256"/>
      <c r="H109" s="259">
        <v>4.3430000000000009</v>
      </c>
      <c r="I109" s="260"/>
      <c r="J109" s="256"/>
      <c r="K109" s="256"/>
      <c r="L109" s="261"/>
      <c r="M109" s="262"/>
      <c r="N109" s="263"/>
      <c r="O109" s="263"/>
      <c r="P109" s="263"/>
      <c r="Q109" s="263"/>
      <c r="R109" s="263"/>
      <c r="S109" s="263"/>
      <c r="T109" s="264"/>
      <c r="U109" s="16"/>
      <c r="V109" s="16"/>
      <c r="W109" s="16"/>
      <c r="X109" s="16"/>
      <c r="Y109" s="16"/>
      <c r="Z109" s="16"/>
      <c r="AA109" s="16"/>
      <c r="AB109" s="16"/>
      <c r="AC109" s="16"/>
      <c r="AD109" s="16"/>
      <c r="AE109" s="16"/>
      <c r="AT109" s="265" t="s">
        <v>138</v>
      </c>
      <c r="AU109" s="265" t="s">
        <v>78</v>
      </c>
      <c r="AV109" s="16" t="s">
        <v>121</v>
      </c>
      <c r="AW109" s="16" t="s">
        <v>31</v>
      </c>
      <c r="AX109" s="16" t="s">
        <v>74</v>
      </c>
      <c r="AY109" s="265" t="s">
        <v>115</v>
      </c>
    </row>
    <row r="110" s="2" customFormat="1" ht="21.75" customHeight="1">
      <c r="A110" s="40"/>
      <c r="B110" s="41"/>
      <c r="C110" s="201" t="s">
        <v>142</v>
      </c>
      <c r="D110" s="201" t="s">
        <v>117</v>
      </c>
      <c r="E110" s="202" t="s">
        <v>147</v>
      </c>
      <c r="F110" s="203" t="s">
        <v>148</v>
      </c>
      <c r="G110" s="204" t="s">
        <v>134</v>
      </c>
      <c r="H110" s="205">
        <v>4.343</v>
      </c>
      <c r="I110" s="206"/>
      <c r="J110" s="207">
        <f>ROUND(I110*H110,2)</f>
        <v>0</v>
      </c>
      <c r="K110" s="208"/>
      <c r="L110" s="46"/>
      <c r="M110" s="209" t="s">
        <v>19</v>
      </c>
      <c r="N110" s="210" t="s">
        <v>40</v>
      </c>
      <c r="O110" s="86"/>
      <c r="P110" s="211">
        <f>O110*H110</f>
        <v>0</v>
      </c>
      <c r="Q110" s="211">
        <v>0</v>
      </c>
      <c r="R110" s="211">
        <f>Q110*H110</f>
        <v>0</v>
      </c>
      <c r="S110" s="211">
        <v>0</v>
      </c>
      <c r="T110" s="212">
        <f>S110*H110</f>
        <v>0</v>
      </c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R110" s="213" t="s">
        <v>121</v>
      </c>
      <c r="AT110" s="213" t="s">
        <v>117</v>
      </c>
      <c r="AU110" s="213" t="s">
        <v>78</v>
      </c>
      <c r="AY110" s="19" t="s">
        <v>115</v>
      </c>
      <c r="BE110" s="214">
        <f>IF(N110="základní",J110,0)</f>
        <v>0</v>
      </c>
      <c r="BF110" s="214">
        <f>IF(N110="snížená",J110,0)</f>
        <v>0</v>
      </c>
      <c r="BG110" s="214">
        <f>IF(N110="zákl. přenesená",J110,0)</f>
        <v>0</v>
      </c>
      <c r="BH110" s="214">
        <f>IF(N110="sníž. přenesená",J110,0)</f>
        <v>0</v>
      </c>
      <c r="BI110" s="214">
        <f>IF(N110="nulová",J110,0)</f>
        <v>0</v>
      </c>
      <c r="BJ110" s="19" t="s">
        <v>74</v>
      </c>
      <c r="BK110" s="214">
        <f>ROUND(I110*H110,2)</f>
        <v>0</v>
      </c>
      <c r="BL110" s="19" t="s">
        <v>121</v>
      </c>
      <c r="BM110" s="213" t="s">
        <v>125</v>
      </c>
    </row>
    <row r="111" s="2" customFormat="1">
      <c r="A111" s="40"/>
      <c r="B111" s="41"/>
      <c r="C111" s="42"/>
      <c r="D111" s="217" t="s">
        <v>136</v>
      </c>
      <c r="E111" s="42"/>
      <c r="F111" s="218" t="s">
        <v>149</v>
      </c>
      <c r="G111" s="42"/>
      <c r="H111" s="42"/>
      <c r="I111" s="219"/>
      <c r="J111" s="42"/>
      <c r="K111" s="42"/>
      <c r="L111" s="46"/>
      <c r="M111" s="220"/>
      <c r="N111" s="221"/>
      <c r="O111" s="86"/>
      <c r="P111" s="86"/>
      <c r="Q111" s="86"/>
      <c r="R111" s="86"/>
      <c r="S111" s="86"/>
      <c r="T111" s="87"/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T111" s="19" t="s">
        <v>136</v>
      </c>
      <c r="AU111" s="19" t="s">
        <v>78</v>
      </c>
    </row>
    <row r="112" s="2" customFormat="1" ht="16.5" customHeight="1">
      <c r="A112" s="40"/>
      <c r="B112" s="41"/>
      <c r="C112" s="201" t="s">
        <v>121</v>
      </c>
      <c r="D112" s="201" t="s">
        <v>117</v>
      </c>
      <c r="E112" s="202" t="s">
        <v>150</v>
      </c>
      <c r="F112" s="203" t="s">
        <v>151</v>
      </c>
      <c r="G112" s="204" t="s">
        <v>152</v>
      </c>
      <c r="H112" s="205">
        <v>0.085999999999999993</v>
      </c>
      <c r="I112" s="206"/>
      <c r="J112" s="207">
        <f>ROUND(I112*H112,2)</f>
        <v>0</v>
      </c>
      <c r="K112" s="208"/>
      <c r="L112" s="46"/>
      <c r="M112" s="209" t="s">
        <v>19</v>
      </c>
      <c r="N112" s="210" t="s">
        <v>40</v>
      </c>
      <c r="O112" s="86"/>
      <c r="P112" s="211">
        <f>O112*H112</f>
        <v>0</v>
      </c>
      <c r="Q112" s="211">
        <v>0</v>
      </c>
      <c r="R112" s="211">
        <f>Q112*H112</f>
        <v>0</v>
      </c>
      <c r="S112" s="211">
        <v>0</v>
      </c>
      <c r="T112" s="212">
        <f>S112*H112</f>
        <v>0</v>
      </c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R112" s="213" t="s">
        <v>121</v>
      </c>
      <c r="AT112" s="213" t="s">
        <v>117</v>
      </c>
      <c r="AU112" s="213" t="s">
        <v>78</v>
      </c>
      <c r="AY112" s="19" t="s">
        <v>115</v>
      </c>
      <c r="BE112" s="214">
        <f>IF(N112="základní",J112,0)</f>
        <v>0</v>
      </c>
      <c r="BF112" s="214">
        <f>IF(N112="snížená",J112,0)</f>
        <v>0</v>
      </c>
      <c r="BG112" s="214">
        <f>IF(N112="zákl. přenesená",J112,0)</f>
        <v>0</v>
      </c>
      <c r="BH112" s="214">
        <f>IF(N112="sníž. přenesená",J112,0)</f>
        <v>0</v>
      </c>
      <c r="BI112" s="214">
        <f>IF(N112="nulová",J112,0)</f>
        <v>0</v>
      </c>
      <c r="BJ112" s="19" t="s">
        <v>74</v>
      </c>
      <c r="BK112" s="214">
        <f>ROUND(I112*H112,2)</f>
        <v>0</v>
      </c>
      <c r="BL112" s="19" t="s">
        <v>121</v>
      </c>
      <c r="BM112" s="213" t="s">
        <v>153</v>
      </c>
    </row>
    <row r="113" s="2" customFormat="1">
      <c r="A113" s="40"/>
      <c r="B113" s="41"/>
      <c r="C113" s="42"/>
      <c r="D113" s="217" t="s">
        <v>136</v>
      </c>
      <c r="E113" s="42"/>
      <c r="F113" s="218" t="s">
        <v>154</v>
      </c>
      <c r="G113" s="42"/>
      <c r="H113" s="42"/>
      <c r="I113" s="219"/>
      <c r="J113" s="42"/>
      <c r="K113" s="42"/>
      <c r="L113" s="46"/>
      <c r="M113" s="220"/>
      <c r="N113" s="221"/>
      <c r="O113" s="86"/>
      <c r="P113" s="86"/>
      <c r="Q113" s="86"/>
      <c r="R113" s="86"/>
      <c r="S113" s="86"/>
      <c r="T113" s="87"/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T113" s="19" t="s">
        <v>136</v>
      </c>
      <c r="AU113" s="19" t="s">
        <v>78</v>
      </c>
    </row>
    <row r="114" s="13" customFormat="1">
      <c r="A114" s="13"/>
      <c r="B114" s="222"/>
      <c r="C114" s="223"/>
      <c r="D114" s="224" t="s">
        <v>138</v>
      </c>
      <c r="E114" s="225" t="s">
        <v>19</v>
      </c>
      <c r="F114" s="226" t="s">
        <v>139</v>
      </c>
      <c r="G114" s="223"/>
      <c r="H114" s="225" t="s">
        <v>19</v>
      </c>
      <c r="I114" s="227"/>
      <c r="J114" s="223"/>
      <c r="K114" s="223"/>
      <c r="L114" s="228"/>
      <c r="M114" s="229"/>
      <c r="N114" s="230"/>
      <c r="O114" s="230"/>
      <c r="P114" s="230"/>
      <c r="Q114" s="230"/>
      <c r="R114" s="230"/>
      <c r="S114" s="230"/>
      <c r="T114" s="231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32" t="s">
        <v>138</v>
      </c>
      <c r="AU114" s="232" t="s">
        <v>78</v>
      </c>
      <c r="AV114" s="13" t="s">
        <v>74</v>
      </c>
      <c r="AW114" s="13" t="s">
        <v>31</v>
      </c>
      <c r="AX114" s="13" t="s">
        <v>69</v>
      </c>
      <c r="AY114" s="232" t="s">
        <v>115</v>
      </c>
    </row>
    <row r="115" s="14" customFormat="1">
      <c r="A115" s="14"/>
      <c r="B115" s="233"/>
      <c r="C115" s="234"/>
      <c r="D115" s="224" t="s">
        <v>138</v>
      </c>
      <c r="E115" s="235" t="s">
        <v>19</v>
      </c>
      <c r="F115" s="236" t="s">
        <v>155</v>
      </c>
      <c r="G115" s="234"/>
      <c r="H115" s="237">
        <v>0.039</v>
      </c>
      <c r="I115" s="238"/>
      <c r="J115" s="234"/>
      <c r="K115" s="234"/>
      <c r="L115" s="239"/>
      <c r="M115" s="240"/>
      <c r="N115" s="241"/>
      <c r="O115" s="241"/>
      <c r="P115" s="241"/>
      <c r="Q115" s="241"/>
      <c r="R115" s="241"/>
      <c r="S115" s="241"/>
      <c r="T115" s="242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243" t="s">
        <v>138</v>
      </c>
      <c r="AU115" s="243" t="s">
        <v>78</v>
      </c>
      <c r="AV115" s="14" t="s">
        <v>78</v>
      </c>
      <c r="AW115" s="14" t="s">
        <v>31</v>
      </c>
      <c r="AX115" s="14" t="s">
        <v>69</v>
      </c>
      <c r="AY115" s="243" t="s">
        <v>115</v>
      </c>
    </row>
    <row r="116" s="14" customFormat="1">
      <c r="A116" s="14"/>
      <c r="B116" s="233"/>
      <c r="C116" s="234"/>
      <c r="D116" s="224" t="s">
        <v>138</v>
      </c>
      <c r="E116" s="235" t="s">
        <v>19</v>
      </c>
      <c r="F116" s="236" t="s">
        <v>156</v>
      </c>
      <c r="G116" s="234"/>
      <c r="H116" s="237">
        <v>0.032000000000000001</v>
      </c>
      <c r="I116" s="238"/>
      <c r="J116" s="234"/>
      <c r="K116" s="234"/>
      <c r="L116" s="239"/>
      <c r="M116" s="240"/>
      <c r="N116" s="241"/>
      <c r="O116" s="241"/>
      <c r="P116" s="241"/>
      <c r="Q116" s="241"/>
      <c r="R116" s="241"/>
      <c r="S116" s="241"/>
      <c r="T116" s="242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T116" s="243" t="s">
        <v>138</v>
      </c>
      <c r="AU116" s="243" t="s">
        <v>78</v>
      </c>
      <c r="AV116" s="14" t="s">
        <v>78</v>
      </c>
      <c r="AW116" s="14" t="s">
        <v>31</v>
      </c>
      <c r="AX116" s="14" t="s">
        <v>69</v>
      </c>
      <c r="AY116" s="243" t="s">
        <v>115</v>
      </c>
    </row>
    <row r="117" s="14" customFormat="1">
      <c r="A117" s="14"/>
      <c r="B117" s="233"/>
      <c r="C117" s="234"/>
      <c r="D117" s="224" t="s">
        <v>138</v>
      </c>
      <c r="E117" s="235" t="s">
        <v>19</v>
      </c>
      <c r="F117" s="236" t="s">
        <v>157</v>
      </c>
      <c r="G117" s="234"/>
      <c r="H117" s="237">
        <v>0.014999999999999999</v>
      </c>
      <c r="I117" s="238"/>
      <c r="J117" s="234"/>
      <c r="K117" s="234"/>
      <c r="L117" s="239"/>
      <c r="M117" s="240"/>
      <c r="N117" s="241"/>
      <c r="O117" s="241"/>
      <c r="P117" s="241"/>
      <c r="Q117" s="241"/>
      <c r="R117" s="241"/>
      <c r="S117" s="241"/>
      <c r="T117" s="242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T117" s="243" t="s">
        <v>138</v>
      </c>
      <c r="AU117" s="243" t="s">
        <v>78</v>
      </c>
      <c r="AV117" s="14" t="s">
        <v>78</v>
      </c>
      <c r="AW117" s="14" t="s">
        <v>31</v>
      </c>
      <c r="AX117" s="14" t="s">
        <v>69</v>
      </c>
      <c r="AY117" s="243" t="s">
        <v>115</v>
      </c>
    </row>
    <row r="118" s="16" customFormat="1">
      <c r="A118" s="16"/>
      <c r="B118" s="255"/>
      <c r="C118" s="256"/>
      <c r="D118" s="224" t="s">
        <v>138</v>
      </c>
      <c r="E118" s="257" t="s">
        <v>19</v>
      </c>
      <c r="F118" s="258" t="s">
        <v>146</v>
      </c>
      <c r="G118" s="256"/>
      <c r="H118" s="259">
        <v>0.086000000000000007</v>
      </c>
      <c r="I118" s="260"/>
      <c r="J118" s="256"/>
      <c r="K118" s="256"/>
      <c r="L118" s="261"/>
      <c r="M118" s="262"/>
      <c r="N118" s="263"/>
      <c r="O118" s="263"/>
      <c r="P118" s="263"/>
      <c r="Q118" s="263"/>
      <c r="R118" s="263"/>
      <c r="S118" s="263"/>
      <c r="T118" s="264"/>
      <c r="U118" s="16"/>
      <c r="V118" s="16"/>
      <c r="W118" s="16"/>
      <c r="X118" s="16"/>
      <c r="Y118" s="16"/>
      <c r="Z118" s="16"/>
      <c r="AA118" s="16"/>
      <c r="AB118" s="16"/>
      <c r="AC118" s="16"/>
      <c r="AD118" s="16"/>
      <c r="AE118" s="16"/>
      <c r="AT118" s="265" t="s">
        <v>138</v>
      </c>
      <c r="AU118" s="265" t="s">
        <v>78</v>
      </c>
      <c r="AV118" s="16" t="s">
        <v>121</v>
      </c>
      <c r="AW118" s="16" t="s">
        <v>31</v>
      </c>
      <c r="AX118" s="16" t="s">
        <v>74</v>
      </c>
      <c r="AY118" s="265" t="s">
        <v>115</v>
      </c>
    </row>
    <row r="119" s="2" customFormat="1" ht="16.5" customHeight="1">
      <c r="A119" s="40"/>
      <c r="B119" s="41"/>
      <c r="C119" s="201" t="s">
        <v>158</v>
      </c>
      <c r="D119" s="201" t="s">
        <v>117</v>
      </c>
      <c r="E119" s="202" t="s">
        <v>159</v>
      </c>
      <c r="F119" s="203" t="s">
        <v>160</v>
      </c>
      <c r="G119" s="204" t="s">
        <v>161</v>
      </c>
      <c r="H119" s="205">
        <v>1</v>
      </c>
      <c r="I119" s="206"/>
      <c r="J119" s="207">
        <f>ROUND(I119*H119,2)</f>
        <v>0</v>
      </c>
      <c r="K119" s="208"/>
      <c r="L119" s="46"/>
      <c r="M119" s="209" t="s">
        <v>19</v>
      </c>
      <c r="N119" s="210" t="s">
        <v>40</v>
      </c>
      <c r="O119" s="86"/>
      <c r="P119" s="211">
        <f>O119*H119</f>
        <v>0</v>
      </c>
      <c r="Q119" s="211">
        <v>0</v>
      </c>
      <c r="R119" s="211">
        <f>Q119*H119</f>
        <v>0</v>
      </c>
      <c r="S119" s="211">
        <v>0</v>
      </c>
      <c r="T119" s="212">
        <f>S119*H119</f>
        <v>0</v>
      </c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R119" s="213" t="s">
        <v>121</v>
      </c>
      <c r="AT119" s="213" t="s">
        <v>117</v>
      </c>
      <c r="AU119" s="213" t="s">
        <v>78</v>
      </c>
      <c r="AY119" s="19" t="s">
        <v>115</v>
      </c>
      <c r="BE119" s="214">
        <f>IF(N119="základní",J119,0)</f>
        <v>0</v>
      </c>
      <c r="BF119" s="214">
        <f>IF(N119="snížená",J119,0)</f>
        <v>0</v>
      </c>
      <c r="BG119" s="214">
        <f>IF(N119="zákl. přenesená",J119,0)</f>
        <v>0</v>
      </c>
      <c r="BH119" s="214">
        <f>IF(N119="sníž. přenesená",J119,0)</f>
        <v>0</v>
      </c>
      <c r="BI119" s="214">
        <f>IF(N119="nulová",J119,0)</f>
        <v>0</v>
      </c>
      <c r="BJ119" s="19" t="s">
        <v>74</v>
      </c>
      <c r="BK119" s="214">
        <f>ROUND(I119*H119,2)</f>
        <v>0</v>
      </c>
      <c r="BL119" s="19" t="s">
        <v>121</v>
      </c>
      <c r="BM119" s="213" t="s">
        <v>162</v>
      </c>
    </row>
    <row r="120" s="14" customFormat="1">
      <c r="A120" s="14"/>
      <c r="B120" s="233"/>
      <c r="C120" s="234"/>
      <c r="D120" s="224" t="s">
        <v>138</v>
      </c>
      <c r="E120" s="235" t="s">
        <v>19</v>
      </c>
      <c r="F120" s="236" t="s">
        <v>74</v>
      </c>
      <c r="G120" s="234"/>
      <c r="H120" s="237">
        <v>1</v>
      </c>
      <c r="I120" s="238"/>
      <c r="J120" s="234"/>
      <c r="K120" s="234"/>
      <c r="L120" s="239"/>
      <c r="M120" s="240"/>
      <c r="N120" s="241"/>
      <c r="O120" s="241"/>
      <c r="P120" s="241"/>
      <c r="Q120" s="241"/>
      <c r="R120" s="241"/>
      <c r="S120" s="241"/>
      <c r="T120" s="242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T120" s="243" t="s">
        <v>138</v>
      </c>
      <c r="AU120" s="243" t="s">
        <v>78</v>
      </c>
      <c r="AV120" s="14" t="s">
        <v>78</v>
      </c>
      <c r="AW120" s="14" t="s">
        <v>31</v>
      </c>
      <c r="AX120" s="14" t="s">
        <v>69</v>
      </c>
      <c r="AY120" s="243" t="s">
        <v>115</v>
      </c>
    </row>
    <row r="121" s="16" customFormat="1">
      <c r="A121" s="16"/>
      <c r="B121" s="255"/>
      <c r="C121" s="256"/>
      <c r="D121" s="224" t="s">
        <v>138</v>
      </c>
      <c r="E121" s="257" t="s">
        <v>19</v>
      </c>
      <c r="F121" s="258" t="s">
        <v>146</v>
      </c>
      <c r="G121" s="256"/>
      <c r="H121" s="259">
        <v>1</v>
      </c>
      <c r="I121" s="260"/>
      <c r="J121" s="256"/>
      <c r="K121" s="256"/>
      <c r="L121" s="261"/>
      <c r="M121" s="262"/>
      <c r="N121" s="263"/>
      <c r="O121" s="263"/>
      <c r="P121" s="263"/>
      <c r="Q121" s="263"/>
      <c r="R121" s="263"/>
      <c r="S121" s="263"/>
      <c r="T121" s="264"/>
      <c r="U121" s="16"/>
      <c r="V121" s="16"/>
      <c r="W121" s="16"/>
      <c r="X121" s="16"/>
      <c r="Y121" s="16"/>
      <c r="Z121" s="16"/>
      <c r="AA121" s="16"/>
      <c r="AB121" s="16"/>
      <c r="AC121" s="16"/>
      <c r="AD121" s="16"/>
      <c r="AE121" s="16"/>
      <c r="AT121" s="265" t="s">
        <v>138</v>
      </c>
      <c r="AU121" s="265" t="s">
        <v>78</v>
      </c>
      <c r="AV121" s="16" t="s">
        <v>121</v>
      </c>
      <c r="AW121" s="16" t="s">
        <v>31</v>
      </c>
      <c r="AX121" s="16" t="s">
        <v>74</v>
      </c>
      <c r="AY121" s="265" t="s">
        <v>115</v>
      </c>
    </row>
    <row r="122" s="12" customFormat="1" ht="22.8" customHeight="1">
      <c r="A122" s="12"/>
      <c r="B122" s="187"/>
      <c r="C122" s="188"/>
      <c r="D122" s="189" t="s">
        <v>68</v>
      </c>
      <c r="E122" s="215" t="s">
        <v>163</v>
      </c>
      <c r="F122" s="215" t="s">
        <v>164</v>
      </c>
      <c r="G122" s="188"/>
      <c r="H122" s="188"/>
      <c r="I122" s="191"/>
      <c r="J122" s="216">
        <f>BK122</f>
        <v>0</v>
      </c>
      <c r="K122" s="188"/>
      <c r="L122" s="193"/>
      <c r="M122" s="194"/>
      <c r="N122" s="195"/>
      <c r="O122" s="195"/>
      <c r="P122" s="196">
        <f>SUM(P123:P126)</f>
        <v>0</v>
      </c>
      <c r="Q122" s="195"/>
      <c r="R122" s="196">
        <f>SUM(R123:R126)</f>
        <v>0</v>
      </c>
      <c r="S122" s="195"/>
      <c r="T122" s="197">
        <f>SUM(T123:T126)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198" t="s">
        <v>74</v>
      </c>
      <c r="AT122" s="199" t="s">
        <v>68</v>
      </c>
      <c r="AU122" s="199" t="s">
        <v>74</v>
      </c>
      <c r="AY122" s="198" t="s">
        <v>115</v>
      </c>
      <c r="BK122" s="200">
        <f>SUM(BK123:BK126)</f>
        <v>0</v>
      </c>
    </row>
    <row r="123" s="2" customFormat="1" ht="16.5" customHeight="1">
      <c r="A123" s="40"/>
      <c r="B123" s="41"/>
      <c r="C123" s="201" t="s">
        <v>165</v>
      </c>
      <c r="D123" s="201" t="s">
        <v>117</v>
      </c>
      <c r="E123" s="202" t="s">
        <v>166</v>
      </c>
      <c r="F123" s="203" t="s">
        <v>167</v>
      </c>
      <c r="G123" s="204" t="s">
        <v>152</v>
      </c>
      <c r="H123" s="205">
        <v>11.749000000000001</v>
      </c>
      <c r="I123" s="206"/>
      <c r="J123" s="207">
        <f>ROUND(I123*H123,2)</f>
        <v>0</v>
      </c>
      <c r="K123" s="208"/>
      <c r="L123" s="46"/>
      <c r="M123" s="209" t="s">
        <v>19</v>
      </c>
      <c r="N123" s="210" t="s">
        <v>40</v>
      </c>
      <c r="O123" s="86"/>
      <c r="P123" s="211">
        <f>O123*H123</f>
        <v>0</v>
      </c>
      <c r="Q123" s="211">
        <v>0</v>
      </c>
      <c r="R123" s="211">
        <f>Q123*H123</f>
        <v>0</v>
      </c>
      <c r="S123" s="211">
        <v>0</v>
      </c>
      <c r="T123" s="212">
        <f>S123*H123</f>
        <v>0</v>
      </c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R123" s="213" t="s">
        <v>121</v>
      </c>
      <c r="AT123" s="213" t="s">
        <v>117</v>
      </c>
      <c r="AU123" s="213" t="s">
        <v>78</v>
      </c>
      <c r="AY123" s="19" t="s">
        <v>115</v>
      </c>
      <c r="BE123" s="214">
        <f>IF(N123="základní",J123,0)</f>
        <v>0</v>
      </c>
      <c r="BF123" s="214">
        <f>IF(N123="snížená",J123,0)</f>
        <v>0</v>
      </c>
      <c r="BG123" s="214">
        <f>IF(N123="zákl. přenesená",J123,0)</f>
        <v>0</v>
      </c>
      <c r="BH123" s="214">
        <f>IF(N123="sníž. přenesená",J123,0)</f>
        <v>0</v>
      </c>
      <c r="BI123" s="214">
        <f>IF(N123="nulová",J123,0)</f>
        <v>0</v>
      </c>
      <c r="BJ123" s="19" t="s">
        <v>74</v>
      </c>
      <c r="BK123" s="214">
        <f>ROUND(I123*H123,2)</f>
        <v>0</v>
      </c>
      <c r="BL123" s="19" t="s">
        <v>121</v>
      </c>
      <c r="BM123" s="213" t="s">
        <v>168</v>
      </c>
    </row>
    <row r="124" s="2" customFormat="1">
      <c r="A124" s="40"/>
      <c r="B124" s="41"/>
      <c r="C124" s="42"/>
      <c r="D124" s="217" t="s">
        <v>136</v>
      </c>
      <c r="E124" s="42"/>
      <c r="F124" s="218" t="s">
        <v>169</v>
      </c>
      <c r="G124" s="42"/>
      <c r="H124" s="42"/>
      <c r="I124" s="219"/>
      <c r="J124" s="42"/>
      <c r="K124" s="42"/>
      <c r="L124" s="46"/>
      <c r="M124" s="220"/>
      <c r="N124" s="221"/>
      <c r="O124" s="86"/>
      <c r="P124" s="86"/>
      <c r="Q124" s="86"/>
      <c r="R124" s="86"/>
      <c r="S124" s="86"/>
      <c r="T124" s="87"/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T124" s="19" t="s">
        <v>136</v>
      </c>
      <c r="AU124" s="19" t="s">
        <v>78</v>
      </c>
    </row>
    <row r="125" s="14" customFormat="1">
      <c r="A125" s="14"/>
      <c r="B125" s="233"/>
      <c r="C125" s="234"/>
      <c r="D125" s="224" t="s">
        <v>138</v>
      </c>
      <c r="E125" s="235" t="s">
        <v>19</v>
      </c>
      <c r="F125" s="236" t="s">
        <v>170</v>
      </c>
      <c r="G125" s="234"/>
      <c r="H125" s="237">
        <v>11.749000000000001</v>
      </c>
      <c r="I125" s="238"/>
      <c r="J125" s="234"/>
      <c r="K125" s="234"/>
      <c r="L125" s="239"/>
      <c r="M125" s="240"/>
      <c r="N125" s="241"/>
      <c r="O125" s="241"/>
      <c r="P125" s="241"/>
      <c r="Q125" s="241"/>
      <c r="R125" s="241"/>
      <c r="S125" s="241"/>
      <c r="T125" s="242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243" t="s">
        <v>138</v>
      </c>
      <c r="AU125" s="243" t="s">
        <v>78</v>
      </c>
      <c r="AV125" s="14" t="s">
        <v>78</v>
      </c>
      <c r="AW125" s="14" t="s">
        <v>31</v>
      </c>
      <c r="AX125" s="14" t="s">
        <v>69</v>
      </c>
      <c r="AY125" s="243" t="s">
        <v>115</v>
      </c>
    </row>
    <row r="126" s="16" customFormat="1">
      <c r="A126" s="16"/>
      <c r="B126" s="255"/>
      <c r="C126" s="256"/>
      <c r="D126" s="224" t="s">
        <v>138</v>
      </c>
      <c r="E126" s="257" t="s">
        <v>19</v>
      </c>
      <c r="F126" s="258" t="s">
        <v>146</v>
      </c>
      <c r="G126" s="256"/>
      <c r="H126" s="259">
        <v>11.749000000000001</v>
      </c>
      <c r="I126" s="260"/>
      <c r="J126" s="256"/>
      <c r="K126" s="256"/>
      <c r="L126" s="261"/>
      <c r="M126" s="262"/>
      <c r="N126" s="263"/>
      <c r="O126" s="263"/>
      <c r="P126" s="263"/>
      <c r="Q126" s="263"/>
      <c r="R126" s="263"/>
      <c r="S126" s="263"/>
      <c r="T126" s="264"/>
      <c r="U126" s="16"/>
      <c r="V126" s="16"/>
      <c r="W126" s="16"/>
      <c r="X126" s="16"/>
      <c r="Y126" s="16"/>
      <c r="Z126" s="16"/>
      <c r="AA126" s="16"/>
      <c r="AB126" s="16"/>
      <c r="AC126" s="16"/>
      <c r="AD126" s="16"/>
      <c r="AE126" s="16"/>
      <c r="AT126" s="265" t="s">
        <v>138</v>
      </c>
      <c r="AU126" s="265" t="s">
        <v>78</v>
      </c>
      <c r="AV126" s="16" t="s">
        <v>121</v>
      </c>
      <c r="AW126" s="16" t="s">
        <v>31</v>
      </c>
      <c r="AX126" s="16" t="s">
        <v>74</v>
      </c>
      <c r="AY126" s="265" t="s">
        <v>115</v>
      </c>
    </row>
    <row r="127" s="12" customFormat="1" ht="25.92" customHeight="1">
      <c r="A127" s="12"/>
      <c r="B127" s="187"/>
      <c r="C127" s="188"/>
      <c r="D127" s="189" t="s">
        <v>68</v>
      </c>
      <c r="E127" s="190" t="s">
        <v>171</v>
      </c>
      <c r="F127" s="190" t="s">
        <v>172</v>
      </c>
      <c r="G127" s="188"/>
      <c r="H127" s="188"/>
      <c r="I127" s="191"/>
      <c r="J127" s="192">
        <f>BK127</f>
        <v>0</v>
      </c>
      <c r="K127" s="188"/>
      <c r="L127" s="193"/>
      <c r="M127" s="194"/>
      <c r="N127" s="195"/>
      <c r="O127" s="195"/>
      <c r="P127" s="196">
        <f>P128+P132+P140+P153</f>
        <v>0</v>
      </c>
      <c r="Q127" s="195"/>
      <c r="R127" s="196">
        <f>R128+R132+R140+R153</f>
        <v>0</v>
      </c>
      <c r="S127" s="195"/>
      <c r="T127" s="197">
        <f>T128+T132+T140+T153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198" t="s">
        <v>78</v>
      </c>
      <c r="AT127" s="199" t="s">
        <v>68</v>
      </c>
      <c r="AU127" s="199" t="s">
        <v>69</v>
      </c>
      <c r="AY127" s="198" t="s">
        <v>115</v>
      </c>
      <c r="BK127" s="200">
        <f>BK128+BK132+BK140+BK153</f>
        <v>0</v>
      </c>
    </row>
    <row r="128" s="12" customFormat="1" ht="22.8" customHeight="1">
      <c r="A128" s="12"/>
      <c r="B128" s="187"/>
      <c r="C128" s="188"/>
      <c r="D128" s="189" t="s">
        <v>68</v>
      </c>
      <c r="E128" s="215" t="s">
        <v>173</v>
      </c>
      <c r="F128" s="215" t="s">
        <v>174</v>
      </c>
      <c r="G128" s="188"/>
      <c r="H128" s="188"/>
      <c r="I128" s="191"/>
      <c r="J128" s="216">
        <f>BK128</f>
        <v>0</v>
      </c>
      <c r="K128" s="188"/>
      <c r="L128" s="193"/>
      <c r="M128" s="194"/>
      <c r="N128" s="195"/>
      <c r="O128" s="195"/>
      <c r="P128" s="196">
        <f>SUM(P129:P131)</f>
        <v>0</v>
      </c>
      <c r="Q128" s="195"/>
      <c r="R128" s="196">
        <f>SUM(R129:R131)</f>
        <v>0</v>
      </c>
      <c r="S128" s="195"/>
      <c r="T128" s="197">
        <f>SUM(T129:T131)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198" t="s">
        <v>78</v>
      </c>
      <c r="AT128" s="199" t="s">
        <v>68</v>
      </c>
      <c r="AU128" s="199" t="s">
        <v>74</v>
      </c>
      <c r="AY128" s="198" t="s">
        <v>115</v>
      </c>
      <c r="BK128" s="200">
        <f>SUM(BK129:BK131)</f>
        <v>0</v>
      </c>
    </row>
    <row r="129" s="2" customFormat="1" ht="16.5" customHeight="1">
      <c r="A129" s="40"/>
      <c r="B129" s="41"/>
      <c r="C129" s="201" t="s">
        <v>153</v>
      </c>
      <c r="D129" s="201" t="s">
        <v>117</v>
      </c>
      <c r="E129" s="202" t="s">
        <v>175</v>
      </c>
      <c r="F129" s="203" t="s">
        <v>176</v>
      </c>
      <c r="G129" s="204" t="s">
        <v>177</v>
      </c>
      <c r="H129" s="205">
        <v>4</v>
      </c>
      <c r="I129" s="206"/>
      <c r="J129" s="207">
        <f>ROUND(I129*H129,2)</f>
        <v>0</v>
      </c>
      <c r="K129" s="208"/>
      <c r="L129" s="46"/>
      <c r="M129" s="209" t="s">
        <v>19</v>
      </c>
      <c r="N129" s="210" t="s">
        <v>40</v>
      </c>
      <c r="O129" s="86"/>
      <c r="P129" s="211">
        <f>O129*H129</f>
        <v>0</v>
      </c>
      <c r="Q129" s="211">
        <v>0</v>
      </c>
      <c r="R129" s="211">
        <f>Q129*H129</f>
        <v>0</v>
      </c>
      <c r="S129" s="211">
        <v>0</v>
      </c>
      <c r="T129" s="212">
        <f>S129*H129</f>
        <v>0</v>
      </c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R129" s="213" t="s">
        <v>178</v>
      </c>
      <c r="AT129" s="213" t="s">
        <v>117</v>
      </c>
      <c r="AU129" s="213" t="s">
        <v>78</v>
      </c>
      <c r="AY129" s="19" t="s">
        <v>115</v>
      </c>
      <c r="BE129" s="214">
        <f>IF(N129="základní",J129,0)</f>
        <v>0</v>
      </c>
      <c r="BF129" s="214">
        <f>IF(N129="snížená",J129,0)</f>
        <v>0</v>
      </c>
      <c r="BG129" s="214">
        <f>IF(N129="zákl. přenesená",J129,0)</f>
        <v>0</v>
      </c>
      <c r="BH129" s="214">
        <f>IF(N129="sníž. přenesená",J129,0)</f>
        <v>0</v>
      </c>
      <c r="BI129" s="214">
        <f>IF(N129="nulová",J129,0)</f>
        <v>0</v>
      </c>
      <c r="BJ129" s="19" t="s">
        <v>74</v>
      </c>
      <c r="BK129" s="214">
        <f>ROUND(I129*H129,2)</f>
        <v>0</v>
      </c>
      <c r="BL129" s="19" t="s">
        <v>178</v>
      </c>
      <c r="BM129" s="213" t="s">
        <v>178</v>
      </c>
    </row>
    <row r="130" s="2" customFormat="1" ht="16.5" customHeight="1">
      <c r="A130" s="40"/>
      <c r="B130" s="41"/>
      <c r="C130" s="201" t="s">
        <v>113</v>
      </c>
      <c r="D130" s="201" t="s">
        <v>117</v>
      </c>
      <c r="E130" s="202" t="s">
        <v>179</v>
      </c>
      <c r="F130" s="203" t="s">
        <v>180</v>
      </c>
      <c r="G130" s="204" t="s">
        <v>181</v>
      </c>
      <c r="H130" s="266"/>
      <c r="I130" s="206"/>
      <c r="J130" s="207">
        <f>ROUND(I130*H130,2)</f>
        <v>0</v>
      </c>
      <c r="K130" s="208"/>
      <c r="L130" s="46"/>
      <c r="M130" s="209" t="s">
        <v>19</v>
      </c>
      <c r="N130" s="210" t="s">
        <v>40</v>
      </c>
      <c r="O130" s="86"/>
      <c r="P130" s="211">
        <f>O130*H130</f>
        <v>0</v>
      </c>
      <c r="Q130" s="211">
        <v>0</v>
      </c>
      <c r="R130" s="211">
        <f>Q130*H130</f>
        <v>0</v>
      </c>
      <c r="S130" s="211">
        <v>0</v>
      </c>
      <c r="T130" s="212">
        <f>S130*H130</f>
        <v>0</v>
      </c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R130" s="213" t="s">
        <v>178</v>
      </c>
      <c r="AT130" s="213" t="s">
        <v>117</v>
      </c>
      <c r="AU130" s="213" t="s">
        <v>78</v>
      </c>
      <c r="AY130" s="19" t="s">
        <v>115</v>
      </c>
      <c r="BE130" s="214">
        <f>IF(N130="základní",J130,0)</f>
        <v>0</v>
      </c>
      <c r="BF130" s="214">
        <f>IF(N130="snížená",J130,0)</f>
        <v>0</v>
      </c>
      <c r="BG130" s="214">
        <f>IF(N130="zákl. přenesená",J130,0)</f>
        <v>0</v>
      </c>
      <c r="BH130" s="214">
        <f>IF(N130="sníž. přenesená",J130,0)</f>
        <v>0</v>
      </c>
      <c r="BI130" s="214">
        <f>IF(N130="nulová",J130,0)</f>
        <v>0</v>
      </c>
      <c r="BJ130" s="19" t="s">
        <v>74</v>
      </c>
      <c r="BK130" s="214">
        <f>ROUND(I130*H130,2)</f>
        <v>0</v>
      </c>
      <c r="BL130" s="19" t="s">
        <v>178</v>
      </c>
      <c r="BM130" s="213" t="s">
        <v>182</v>
      </c>
    </row>
    <row r="131" s="2" customFormat="1">
      <c r="A131" s="40"/>
      <c r="B131" s="41"/>
      <c r="C131" s="42"/>
      <c r="D131" s="217" t="s">
        <v>136</v>
      </c>
      <c r="E131" s="42"/>
      <c r="F131" s="218" t="s">
        <v>183</v>
      </c>
      <c r="G131" s="42"/>
      <c r="H131" s="42"/>
      <c r="I131" s="219"/>
      <c r="J131" s="42"/>
      <c r="K131" s="42"/>
      <c r="L131" s="46"/>
      <c r="M131" s="220"/>
      <c r="N131" s="221"/>
      <c r="O131" s="86"/>
      <c r="P131" s="86"/>
      <c r="Q131" s="86"/>
      <c r="R131" s="86"/>
      <c r="S131" s="86"/>
      <c r="T131" s="87"/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T131" s="19" t="s">
        <v>136</v>
      </c>
      <c r="AU131" s="19" t="s">
        <v>78</v>
      </c>
    </row>
    <row r="132" s="12" customFormat="1" ht="22.8" customHeight="1">
      <c r="A132" s="12"/>
      <c r="B132" s="187"/>
      <c r="C132" s="188"/>
      <c r="D132" s="189" t="s">
        <v>68</v>
      </c>
      <c r="E132" s="215" t="s">
        <v>184</v>
      </c>
      <c r="F132" s="215" t="s">
        <v>185</v>
      </c>
      <c r="G132" s="188"/>
      <c r="H132" s="188"/>
      <c r="I132" s="191"/>
      <c r="J132" s="216">
        <f>BK132</f>
        <v>0</v>
      </c>
      <c r="K132" s="188"/>
      <c r="L132" s="193"/>
      <c r="M132" s="194"/>
      <c r="N132" s="195"/>
      <c r="O132" s="195"/>
      <c r="P132" s="196">
        <f>SUM(P133:P139)</f>
        <v>0</v>
      </c>
      <c r="Q132" s="195"/>
      <c r="R132" s="196">
        <f>SUM(R133:R139)</f>
        <v>0</v>
      </c>
      <c r="S132" s="195"/>
      <c r="T132" s="197">
        <f>SUM(T133:T139)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198" t="s">
        <v>78</v>
      </c>
      <c r="AT132" s="199" t="s">
        <v>68</v>
      </c>
      <c r="AU132" s="199" t="s">
        <v>74</v>
      </c>
      <c r="AY132" s="198" t="s">
        <v>115</v>
      </c>
      <c r="BK132" s="200">
        <f>SUM(BK133:BK139)</f>
        <v>0</v>
      </c>
    </row>
    <row r="133" s="2" customFormat="1" ht="16.5" customHeight="1">
      <c r="A133" s="40"/>
      <c r="B133" s="41"/>
      <c r="C133" s="201" t="s">
        <v>186</v>
      </c>
      <c r="D133" s="201" t="s">
        <v>117</v>
      </c>
      <c r="E133" s="202" t="s">
        <v>187</v>
      </c>
      <c r="F133" s="203" t="s">
        <v>188</v>
      </c>
      <c r="G133" s="204" t="s">
        <v>161</v>
      </c>
      <c r="H133" s="205">
        <v>1</v>
      </c>
      <c r="I133" s="206"/>
      <c r="J133" s="207">
        <f>ROUND(I133*H133,2)</f>
        <v>0</v>
      </c>
      <c r="K133" s="208"/>
      <c r="L133" s="46"/>
      <c r="M133" s="209" t="s">
        <v>19</v>
      </c>
      <c r="N133" s="210" t="s">
        <v>40</v>
      </c>
      <c r="O133" s="86"/>
      <c r="P133" s="211">
        <f>O133*H133</f>
        <v>0</v>
      </c>
      <c r="Q133" s="211">
        <v>0</v>
      </c>
      <c r="R133" s="211">
        <f>Q133*H133</f>
        <v>0</v>
      </c>
      <c r="S133" s="211">
        <v>0</v>
      </c>
      <c r="T133" s="212">
        <f>S133*H133</f>
        <v>0</v>
      </c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R133" s="213" t="s">
        <v>178</v>
      </c>
      <c r="AT133" s="213" t="s">
        <v>117</v>
      </c>
      <c r="AU133" s="213" t="s">
        <v>78</v>
      </c>
      <c r="AY133" s="19" t="s">
        <v>115</v>
      </c>
      <c r="BE133" s="214">
        <f>IF(N133="základní",J133,0)</f>
        <v>0</v>
      </c>
      <c r="BF133" s="214">
        <f>IF(N133="snížená",J133,0)</f>
        <v>0</v>
      </c>
      <c r="BG133" s="214">
        <f>IF(N133="zákl. přenesená",J133,0)</f>
        <v>0</v>
      </c>
      <c r="BH133" s="214">
        <f>IF(N133="sníž. přenesená",J133,0)</f>
        <v>0</v>
      </c>
      <c r="BI133" s="214">
        <f>IF(N133="nulová",J133,0)</f>
        <v>0</v>
      </c>
      <c r="BJ133" s="19" t="s">
        <v>74</v>
      </c>
      <c r="BK133" s="214">
        <f>ROUND(I133*H133,2)</f>
        <v>0</v>
      </c>
      <c r="BL133" s="19" t="s">
        <v>178</v>
      </c>
      <c r="BM133" s="213" t="s">
        <v>189</v>
      </c>
    </row>
    <row r="134" s="2" customFormat="1">
      <c r="A134" s="40"/>
      <c r="B134" s="41"/>
      <c r="C134" s="42"/>
      <c r="D134" s="217" t="s">
        <v>136</v>
      </c>
      <c r="E134" s="42"/>
      <c r="F134" s="218" t="s">
        <v>190</v>
      </c>
      <c r="G134" s="42"/>
      <c r="H134" s="42"/>
      <c r="I134" s="219"/>
      <c r="J134" s="42"/>
      <c r="K134" s="42"/>
      <c r="L134" s="46"/>
      <c r="M134" s="220"/>
      <c r="N134" s="221"/>
      <c r="O134" s="86"/>
      <c r="P134" s="86"/>
      <c r="Q134" s="86"/>
      <c r="R134" s="86"/>
      <c r="S134" s="86"/>
      <c r="T134" s="87"/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T134" s="19" t="s">
        <v>136</v>
      </c>
      <c r="AU134" s="19" t="s">
        <v>78</v>
      </c>
    </row>
    <row r="135" s="2" customFormat="1" ht="24.15" customHeight="1">
      <c r="A135" s="40"/>
      <c r="B135" s="41"/>
      <c r="C135" s="267" t="s">
        <v>191</v>
      </c>
      <c r="D135" s="267" t="s">
        <v>192</v>
      </c>
      <c r="E135" s="268" t="s">
        <v>193</v>
      </c>
      <c r="F135" s="269" t="s">
        <v>194</v>
      </c>
      <c r="G135" s="270" t="s">
        <v>161</v>
      </c>
      <c r="H135" s="271">
        <v>1</v>
      </c>
      <c r="I135" s="272"/>
      <c r="J135" s="273">
        <f>ROUND(I135*H135,2)</f>
        <v>0</v>
      </c>
      <c r="K135" s="274"/>
      <c r="L135" s="275"/>
      <c r="M135" s="276" t="s">
        <v>19</v>
      </c>
      <c r="N135" s="277" t="s">
        <v>40</v>
      </c>
      <c r="O135" s="86"/>
      <c r="P135" s="211">
        <f>O135*H135</f>
        <v>0</v>
      </c>
      <c r="Q135" s="211">
        <v>0</v>
      </c>
      <c r="R135" s="211">
        <f>Q135*H135</f>
        <v>0</v>
      </c>
      <c r="S135" s="211">
        <v>0</v>
      </c>
      <c r="T135" s="212">
        <f>S135*H135</f>
        <v>0</v>
      </c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R135" s="213" t="s">
        <v>131</v>
      </c>
      <c r="AT135" s="213" t="s">
        <v>192</v>
      </c>
      <c r="AU135" s="213" t="s">
        <v>78</v>
      </c>
      <c r="AY135" s="19" t="s">
        <v>115</v>
      </c>
      <c r="BE135" s="214">
        <f>IF(N135="základní",J135,0)</f>
        <v>0</v>
      </c>
      <c r="BF135" s="214">
        <f>IF(N135="snížená",J135,0)</f>
        <v>0</v>
      </c>
      <c r="BG135" s="214">
        <f>IF(N135="zákl. přenesená",J135,0)</f>
        <v>0</v>
      </c>
      <c r="BH135" s="214">
        <f>IF(N135="sníž. přenesená",J135,0)</f>
        <v>0</v>
      </c>
      <c r="BI135" s="214">
        <f>IF(N135="nulová",J135,0)</f>
        <v>0</v>
      </c>
      <c r="BJ135" s="19" t="s">
        <v>74</v>
      </c>
      <c r="BK135" s="214">
        <f>ROUND(I135*H135,2)</f>
        <v>0</v>
      </c>
      <c r="BL135" s="19" t="s">
        <v>178</v>
      </c>
      <c r="BM135" s="213" t="s">
        <v>195</v>
      </c>
    </row>
    <row r="136" s="2" customFormat="1" ht="16.5" customHeight="1">
      <c r="A136" s="40"/>
      <c r="B136" s="41"/>
      <c r="C136" s="201" t="s">
        <v>196</v>
      </c>
      <c r="D136" s="201" t="s">
        <v>117</v>
      </c>
      <c r="E136" s="202" t="s">
        <v>197</v>
      </c>
      <c r="F136" s="203" t="s">
        <v>198</v>
      </c>
      <c r="G136" s="204" t="s">
        <v>199</v>
      </c>
      <c r="H136" s="205">
        <v>1100</v>
      </c>
      <c r="I136" s="206"/>
      <c r="J136" s="207">
        <f>ROUND(I136*H136,2)</f>
        <v>0</v>
      </c>
      <c r="K136" s="208"/>
      <c r="L136" s="46"/>
      <c r="M136" s="209" t="s">
        <v>19</v>
      </c>
      <c r="N136" s="210" t="s">
        <v>40</v>
      </c>
      <c r="O136" s="86"/>
      <c r="P136" s="211">
        <f>O136*H136</f>
        <v>0</v>
      </c>
      <c r="Q136" s="211">
        <v>0</v>
      </c>
      <c r="R136" s="211">
        <f>Q136*H136</f>
        <v>0</v>
      </c>
      <c r="S136" s="211">
        <v>0</v>
      </c>
      <c r="T136" s="212">
        <f>S136*H136</f>
        <v>0</v>
      </c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R136" s="213" t="s">
        <v>178</v>
      </c>
      <c r="AT136" s="213" t="s">
        <v>117</v>
      </c>
      <c r="AU136" s="213" t="s">
        <v>78</v>
      </c>
      <c r="AY136" s="19" t="s">
        <v>115</v>
      </c>
      <c r="BE136" s="214">
        <f>IF(N136="základní",J136,0)</f>
        <v>0</v>
      </c>
      <c r="BF136" s="214">
        <f>IF(N136="snížená",J136,0)</f>
        <v>0</v>
      </c>
      <c r="BG136" s="214">
        <f>IF(N136="zákl. přenesená",J136,0)</f>
        <v>0</v>
      </c>
      <c r="BH136" s="214">
        <f>IF(N136="sníž. přenesená",J136,0)</f>
        <v>0</v>
      </c>
      <c r="BI136" s="214">
        <f>IF(N136="nulová",J136,0)</f>
        <v>0</v>
      </c>
      <c r="BJ136" s="19" t="s">
        <v>74</v>
      </c>
      <c r="BK136" s="214">
        <f>ROUND(I136*H136,2)</f>
        <v>0</v>
      </c>
      <c r="BL136" s="19" t="s">
        <v>178</v>
      </c>
      <c r="BM136" s="213" t="s">
        <v>200</v>
      </c>
    </row>
    <row r="137" s="2" customFormat="1" ht="16.5" customHeight="1">
      <c r="A137" s="40"/>
      <c r="B137" s="41"/>
      <c r="C137" s="201" t="s">
        <v>201</v>
      </c>
      <c r="D137" s="201" t="s">
        <v>117</v>
      </c>
      <c r="E137" s="202" t="s">
        <v>202</v>
      </c>
      <c r="F137" s="203" t="s">
        <v>203</v>
      </c>
      <c r="G137" s="204" t="s">
        <v>199</v>
      </c>
      <c r="H137" s="205">
        <v>150</v>
      </c>
      <c r="I137" s="206"/>
      <c r="J137" s="207">
        <f>ROUND(I137*H137,2)</f>
        <v>0</v>
      </c>
      <c r="K137" s="208"/>
      <c r="L137" s="46"/>
      <c r="M137" s="209" t="s">
        <v>19</v>
      </c>
      <c r="N137" s="210" t="s">
        <v>40</v>
      </c>
      <c r="O137" s="86"/>
      <c r="P137" s="211">
        <f>O137*H137</f>
        <v>0</v>
      </c>
      <c r="Q137" s="211">
        <v>0</v>
      </c>
      <c r="R137" s="211">
        <f>Q137*H137</f>
        <v>0</v>
      </c>
      <c r="S137" s="211">
        <v>0</v>
      </c>
      <c r="T137" s="212">
        <f>S137*H137</f>
        <v>0</v>
      </c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R137" s="213" t="s">
        <v>178</v>
      </c>
      <c r="AT137" s="213" t="s">
        <v>117</v>
      </c>
      <c r="AU137" s="213" t="s">
        <v>78</v>
      </c>
      <c r="AY137" s="19" t="s">
        <v>115</v>
      </c>
      <c r="BE137" s="214">
        <f>IF(N137="základní",J137,0)</f>
        <v>0</v>
      </c>
      <c r="BF137" s="214">
        <f>IF(N137="snížená",J137,0)</f>
        <v>0</v>
      </c>
      <c r="BG137" s="214">
        <f>IF(N137="zákl. přenesená",J137,0)</f>
        <v>0</v>
      </c>
      <c r="BH137" s="214">
        <f>IF(N137="sníž. přenesená",J137,0)</f>
        <v>0</v>
      </c>
      <c r="BI137" s="214">
        <f>IF(N137="nulová",J137,0)</f>
        <v>0</v>
      </c>
      <c r="BJ137" s="19" t="s">
        <v>74</v>
      </c>
      <c r="BK137" s="214">
        <f>ROUND(I137*H137,2)</f>
        <v>0</v>
      </c>
      <c r="BL137" s="19" t="s">
        <v>178</v>
      </c>
      <c r="BM137" s="213" t="s">
        <v>204</v>
      </c>
    </row>
    <row r="138" s="2" customFormat="1" ht="16.5" customHeight="1">
      <c r="A138" s="40"/>
      <c r="B138" s="41"/>
      <c r="C138" s="201" t="s">
        <v>8</v>
      </c>
      <c r="D138" s="201" t="s">
        <v>117</v>
      </c>
      <c r="E138" s="202" t="s">
        <v>205</v>
      </c>
      <c r="F138" s="203" t="s">
        <v>206</v>
      </c>
      <c r="G138" s="204" t="s">
        <v>181</v>
      </c>
      <c r="H138" s="266"/>
      <c r="I138" s="206"/>
      <c r="J138" s="207">
        <f>ROUND(I138*H138,2)</f>
        <v>0</v>
      </c>
      <c r="K138" s="208"/>
      <c r="L138" s="46"/>
      <c r="M138" s="209" t="s">
        <v>19</v>
      </c>
      <c r="N138" s="210" t="s">
        <v>40</v>
      </c>
      <c r="O138" s="86"/>
      <c r="P138" s="211">
        <f>O138*H138</f>
        <v>0</v>
      </c>
      <c r="Q138" s="211">
        <v>0</v>
      </c>
      <c r="R138" s="211">
        <f>Q138*H138</f>
        <v>0</v>
      </c>
      <c r="S138" s="211">
        <v>0</v>
      </c>
      <c r="T138" s="212">
        <f>S138*H138</f>
        <v>0</v>
      </c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R138" s="213" t="s">
        <v>178</v>
      </c>
      <c r="AT138" s="213" t="s">
        <v>117</v>
      </c>
      <c r="AU138" s="213" t="s">
        <v>78</v>
      </c>
      <c r="AY138" s="19" t="s">
        <v>115</v>
      </c>
      <c r="BE138" s="214">
        <f>IF(N138="základní",J138,0)</f>
        <v>0</v>
      </c>
      <c r="BF138" s="214">
        <f>IF(N138="snížená",J138,0)</f>
        <v>0</v>
      </c>
      <c r="BG138" s="214">
        <f>IF(N138="zákl. přenesená",J138,0)</f>
        <v>0</v>
      </c>
      <c r="BH138" s="214">
        <f>IF(N138="sníž. přenesená",J138,0)</f>
        <v>0</v>
      </c>
      <c r="BI138" s="214">
        <f>IF(N138="nulová",J138,0)</f>
        <v>0</v>
      </c>
      <c r="BJ138" s="19" t="s">
        <v>74</v>
      </c>
      <c r="BK138" s="214">
        <f>ROUND(I138*H138,2)</f>
        <v>0</v>
      </c>
      <c r="BL138" s="19" t="s">
        <v>178</v>
      </c>
      <c r="BM138" s="213" t="s">
        <v>207</v>
      </c>
    </row>
    <row r="139" s="2" customFormat="1">
      <c r="A139" s="40"/>
      <c r="B139" s="41"/>
      <c r="C139" s="42"/>
      <c r="D139" s="217" t="s">
        <v>136</v>
      </c>
      <c r="E139" s="42"/>
      <c r="F139" s="218" t="s">
        <v>208</v>
      </c>
      <c r="G139" s="42"/>
      <c r="H139" s="42"/>
      <c r="I139" s="219"/>
      <c r="J139" s="42"/>
      <c r="K139" s="42"/>
      <c r="L139" s="46"/>
      <c r="M139" s="220"/>
      <c r="N139" s="221"/>
      <c r="O139" s="86"/>
      <c r="P139" s="86"/>
      <c r="Q139" s="86"/>
      <c r="R139" s="86"/>
      <c r="S139" s="86"/>
      <c r="T139" s="87"/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T139" s="19" t="s">
        <v>136</v>
      </c>
      <c r="AU139" s="19" t="s">
        <v>78</v>
      </c>
    </row>
    <row r="140" s="12" customFormat="1" ht="22.8" customHeight="1">
      <c r="A140" s="12"/>
      <c r="B140" s="187"/>
      <c r="C140" s="188"/>
      <c r="D140" s="189" t="s">
        <v>68</v>
      </c>
      <c r="E140" s="215" t="s">
        <v>209</v>
      </c>
      <c r="F140" s="215" t="s">
        <v>210</v>
      </c>
      <c r="G140" s="188"/>
      <c r="H140" s="188"/>
      <c r="I140" s="191"/>
      <c r="J140" s="216">
        <f>BK140</f>
        <v>0</v>
      </c>
      <c r="K140" s="188"/>
      <c r="L140" s="193"/>
      <c r="M140" s="194"/>
      <c r="N140" s="195"/>
      <c r="O140" s="195"/>
      <c r="P140" s="196">
        <f>SUM(P141:P152)</f>
        <v>0</v>
      </c>
      <c r="Q140" s="195"/>
      <c r="R140" s="196">
        <f>SUM(R141:R152)</f>
        <v>0</v>
      </c>
      <c r="S140" s="195"/>
      <c r="T140" s="197">
        <f>SUM(T141:T152)</f>
        <v>0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198" t="s">
        <v>78</v>
      </c>
      <c r="AT140" s="199" t="s">
        <v>68</v>
      </c>
      <c r="AU140" s="199" t="s">
        <v>74</v>
      </c>
      <c r="AY140" s="198" t="s">
        <v>115</v>
      </c>
      <c r="BK140" s="200">
        <f>SUM(BK141:BK152)</f>
        <v>0</v>
      </c>
    </row>
    <row r="141" s="2" customFormat="1" ht="24.15" customHeight="1">
      <c r="A141" s="40"/>
      <c r="B141" s="41"/>
      <c r="C141" s="201" t="s">
        <v>178</v>
      </c>
      <c r="D141" s="201" t="s">
        <v>117</v>
      </c>
      <c r="E141" s="202" t="s">
        <v>211</v>
      </c>
      <c r="F141" s="203" t="s">
        <v>212</v>
      </c>
      <c r="G141" s="204" t="s">
        <v>120</v>
      </c>
      <c r="H141" s="205">
        <v>10.970000000000001</v>
      </c>
      <c r="I141" s="206"/>
      <c r="J141" s="207">
        <f>ROUND(I141*H141,2)</f>
        <v>0</v>
      </c>
      <c r="K141" s="208"/>
      <c r="L141" s="46"/>
      <c r="M141" s="209" t="s">
        <v>19</v>
      </c>
      <c r="N141" s="210" t="s">
        <v>40</v>
      </c>
      <c r="O141" s="86"/>
      <c r="P141" s="211">
        <f>O141*H141</f>
        <v>0</v>
      </c>
      <c r="Q141" s="211">
        <v>0</v>
      </c>
      <c r="R141" s="211">
        <f>Q141*H141</f>
        <v>0</v>
      </c>
      <c r="S141" s="211">
        <v>0</v>
      </c>
      <c r="T141" s="212">
        <f>S141*H141</f>
        <v>0</v>
      </c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R141" s="213" t="s">
        <v>178</v>
      </c>
      <c r="AT141" s="213" t="s">
        <v>117</v>
      </c>
      <c r="AU141" s="213" t="s">
        <v>78</v>
      </c>
      <c r="AY141" s="19" t="s">
        <v>115</v>
      </c>
      <c r="BE141" s="214">
        <f>IF(N141="základní",J141,0)</f>
        <v>0</v>
      </c>
      <c r="BF141" s="214">
        <f>IF(N141="snížená",J141,0)</f>
        <v>0</v>
      </c>
      <c r="BG141" s="214">
        <f>IF(N141="zákl. přenesená",J141,0)</f>
        <v>0</v>
      </c>
      <c r="BH141" s="214">
        <f>IF(N141="sníž. přenesená",J141,0)</f>
        <v>0</v>
      </c>
      <c r="BI141" s="214">
        <f>IF(N141="nulová",J141,0)</f>
        <v>0</v>
      </c>
      <c r="BJ141" s="19" t="s">
        <v>74</v>
      </c>
      <c r="BK141" s="214">
        <f>ROUND(I141*H141,2)</f>
        <v>0</v>
      </c>
      <c r="BL141" s="19" t="s">
        <v>178</v>
      </c>
      <c r="BM141" s="213" t="s">
        <v>131</v>
      </c>
    </row>
    <row r="142" s="2" customFormat="1">
      <c r="A142" s="40"/>
      <c r="B142" s="41"/>
      <c r="C142" s="42"/>
      <c r="D142" s="217" t="s">
        <v>136</v>
      </c>
      <c r="E142" s="42"/>
      <c r="F142" s="218" t="s">
        <v>213</v>
      </c>
      <c r="G142" s="42"/>
      <c r="H142" s="42"/>
      <c r="I142" s="219"/>
      <c r="J142" s="42"/>
      <c r="K142" s="42"/>
      <c r="L142" s="46"/>
      <c r="M142" s="220"/>
      <c r="N142" s="221"/>
      <c r="O142" s="86"/>
      <c r="P142" s="86"/>
      <c r="Q142" s="86"/>
      <c r="R142" s="86"/>
      <c r="S142" s="86"/>
      <c r="T142" s="87"/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T142" s="19" t="s">
        <v>136</v>
      </c>
      <c r="AU142" s="19" t="s">
        <v>78</v>
      </c>
    </row>
    <row r="143" s="13" customFormat="1">
      <c r="A143" s="13"/>
      <c r="B143" s="222"/>
      <c r="C143" s="223"/>
      <c r="D143" s="224" t="s">
        <v>138</v>
      </c>
      <c r="E143" s="225" t="s">
        <v>19</v>
      </c>
      <c r="F143" s="226" t="s">
        <v>214</v>
      </c>
      <c r="G143" s="223"/>
      <c r="H143" s="225" t="s">
        <v>19</v>
      </c>
      <c r="I143" s="227"/>
      <c r="J143" s="223"/>
      <c r="K143" s="223"/>
      <c r="L143" s="228"/>
      <c r="M143" s="229"/>
      <c r="N143" s="230"/>
      <c r="O143" s="230"/>
      <c r="P143" s="230"/>
      <c r="Q143" s="230"/>
      <c r="R143" s="230"/>
      <c r="S143" s="230"/>
      <c r="T143" s="231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32" t="s">
        <v>138</v>
      </c>
      <c r="AU143" s="232" t="s">
        <v>78</v>
      </c>
      <c r="AV143" s="13" t="s">
        <v>74</v>
      </c>
      <c r="AW143" s="13" t="s">
        <v>31</v>
      </c>
      <c r="AX143" s="13" t="s">
        <v>69</v>
      </c>
      <c r="AY143" s="232" t="s">
        <v>115</v>
      </c>
    </row>
    <row r="144" s="14" customFormat="1">
      <c r="A144" s="14"/>
      <c r="B144" s="233"/>
      <c r="C144" s="234"/>
      <c r="D144" s="224" t="s">
        <v>138</v>
      </c>
      <c r="E144" s="235" t="s">
        <v>19</v>
      </c>
      <c r="F144" s="236" t="s">
        <v>215</v>
      </c>
      <c r="G144" s="234"/>
      <c r="H144" s="237">
        <v>10.07</v>
      </c>
      <c r="I144" s="238"/>
      <c r="J144" s="234"/>
      <c r="K144" s="234"/>
      <c r="L144" s="239"/>
      <c r="M144" s="240"/>
      <c r="N144" s="241"/>
      <c r="O144" s="241"/>
      <c r="P144" s="241"/>
      <c r="Q144" s="241"/>
      <c r="R144" s="241"/>
      <c r="S144" s="241"/>
      <c r="T144" s="242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43" t="s">
        <v>138</v>
      </c>
      <c r="AU144" s="243" t="s">
        <v>78</v>
      </c>
      <c r="AV144" s="14" t="s">
        <v>78</v>
      </c>
      <c r="AW144" s="14" t="s">
        <v>31</v>
      </c>
      <c r="AX144" s="14" t="s">
        <v>69</v>
      </c>
      <c r="AY144" s="243" t="s">
        <v>115</v>
      </c>
    </row>
    <row r="145" s="13" customFormat="1">
      <c r="A145" s="13"/>
      <c r="B145" s="222"/>
      <c r="C145" s="223"/>
      <c r="D145" s="224" t="s">
        <v>138</v>
      </c>
      <c r="E145" s="225" t="s">
        <v>19</v>
      </c>
      <c r="F145" s="226" t="s">
        <v>216</v>
      </c>
      <c r="G145" s="223"/>
      <c r="H145" s="225" t="s">
        <v>19</v>
      </c>
      <c r="I145" s="227"/>
      <c r="J145" s="223"/>
      <c r="K145" s="223"/>
      <c r="L145" s="228"/>
      <c r="M145" s="229"/>
      <c r="N145" s="230"/>
      <c r="O145" s="230"/>
      <c r="P145" s="230"/>
      <c r="Q145" s="230"/>
      <c r="R145" s="230"/>
      <c r="S145" s="230"/>
      <c r="T145" s="231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32" t="s">
        <v>138</v>
      </c>
      <c r="AU145" s="232" t="s">
        <v>78</v>
      </c>
      <c r="AV145" s="13" t="s">
        <v>74</v>
      </c>
      <c r="AW145" s="13" t="s">
        <v>31</v>
      </c>
      <c r="AX145" s="13" t="s">
        <v>69</v>
      </c>
      <c r="AY145" s="232" t="s">
        <v>115</v>
      </c>
    </row>
    <row r="146" s="14" customFormat="1">
      <c r="A146" s="14"/>
      <c r="B146" s="233"/>
      <c r="C146" s="234"/>
      <c r="D146" s="224" t="s">
        <v>138</v>
      </c>
      <c r="E146" s="235" t="s">
        <v>19</v>
      </c>
      <c r="F146" s="236" t="s">
        <v>217</v>
      </c>
      <c r="G146" s="234"/>
      <c r="H146" s="237">
        <v>0.90000000000000002</v>
      </c>
      <c r="I146" s="238"/>
      <c r="J146" s="234"/>
      <c r="K146" s="234"/>
      <c r="L146" s="239"/>
      <c r="M146" s="240"/>
      <c r="N146" s="241"/>
      <c r="O146" s="241"/>
      <c r="P146" s="241"/>
      <c r="Q146" s="241"/>
      <c r="R146" s="241"/>
      <c r="S146" s="241"/>
      <c r="T146" s="242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43" t="s">
        <v>138</v>
      </c>
      <c r="AU146" s="243" t="s">
        <v>78</v>
      </c>
      <c r="AV146" s="14" t="s">
        <v>78</v>
      </c>
      <c r="AW146" s="14" t="s">
        <v>31</v>
      </c>
      <c r="AX146" s="14" t="s">
        <v>69</v>
      </c>
      <c r="AY146" s="243" t="s">
        <v>115</v>
      </c>
    </row>
    <row r="147" s="16" customFormat="1">
      <c r="A147" s="16"/>
      <c r="B147" s="255"/>
      <c r="C147" s="256"/>
      <c r="D147" s="224" t="s">
        <v>138</v>
      </c>
      <c r="E147" s="257" t="s">
        <v>19</v>
      </c>
      <c r="F147" s="258" t="s">
        <v>146</v>
      </c>
      <c r="G147" s="256"/>
      <c r="H147" s="259">
        <v>10.970000000000001</v>
      </c>
      <c r="I147" s="260"/>
      <c r="J147" s="256"/>
      <c r="K147" s="256"/>
      <c r="L147" s="261"/>
      <c r="M147" s="262"/>
      <c r="N147" s="263"/>
      <c r="O147" s="263"/>
      <c r="P147" s="263"/>
      <c r="Q147" s="263"/>
      <c r="R147" s="263"/>
      <c r="S147" s="263"/>
      <c r="T147" s="264"/>
      <c r="U147" s="16"/>
      <c r="V147" s="16"/>
      <c r="W147" s="16"/>
      <c r="X147" s="16"/>
      <c r="Y147" s="16"/>
      <c r="Z147" s="16"/>
      <c r="AA147" s="16"/>
      <c r="AB147" s="16"/>
      <c r="AC147" s="16"/>
      <c r="AD147" s="16"/>
      <c r="AE147" s="16"/>
      <c r="AT147" s="265" t="s">
        <v>138</v>
      </c>
      <c r="AU147" s="265" t="s">
        <v>78</v>
      </c>
      <c r="AV147" s="16" t="s">
        <v>121</v>
      </c>
      <c r="AW147" s="16" t="s">
        <v>31</v>
      </c>
      <c r="AX147" s="16" t="s">
        <v>74</v>
      </c>
      <c r="AY147" s="265" t="s">
        <v>115</v>
      </c>
    </row>
    <row r="148" s="2" customFormat="1" ht="16.5" customHeight="1">
      <c r="A148" s="40"/>
      <c r="B148" s="41"/>
      <c r="C148" s="267" t="s">
        <v>218</v>
      </c>
      <c r="D148" s="267" t="s">
        <v>192</v>
      </c>
      <c r="E148" s="268" t="s">
        <v>219</v>
      </c>
      <c r="F148" s="269" t="s">
        <v>220</v>
      </c>
      <c r="G148" s="270" t="s">
        <v>120</v>
      </c>
      <c r="H148" s="271">
        <v>12.067</v>
      </c>
      <c r="I148" s="272"/>
      <c r="J148" s="273">
        <f>ROUND(I148*H148,2)</f>
        <v>0</v>
      </c>
      <c r="K148" s="274"/>
      <c r="L148" s="275"/>
      <c r="M148" s="276" t="s">
        <v>19</v>
      </c>
      <c r="N148" s="277" t="s">
        <v>40</v>
      </c>
      <c r="O148" s="86"/>
      <c r="P148" s="211">
        <f>O148*H148</f>
        <v>0</v>
      </c>
      <c r="Q148" s="211">
        <v>0</v>
      </c>
      <c r="R148" s="211">
        <f>Q148*H148</f>
        <v>0</v>
      </c>
      <c r="S148" s="211">
        <v>0</v>
      </c>
      <c r="T148" s="212">
        <f>S148*H148</f>
        <v>0</v>
      </c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R148" s="213" t="s">
        <v>131</v>
      </c>
      <c r="AT148" s="213" t="s">
        <v>192</v>
      </c>
      <c r="AU148" s="213" t="s">
        <v>78</v>
      </c>
      <c r="AY148" s="19" t="s">
        <v>115</v>
      </c>
      <c r="BE148" s="214">
        <f>IF(N148="základní",J148,0)</f>
        <v>0</v>
      </c>
      <c r="BF148" s="214">
        <f>IF(N148="snížená",J148,0)</f>
        <v>0</v>
      </c>
      <c r="BG148" s="214">
        <f>IF(N148="zákl. přenesená",J148,0)</f>
        <v>0</v>
      </c>
      <c r="BH148" s="214">
        <f>IF(N148="sníž. přenesená",J148,0)</f>
        <v>0</v>
      </c>
      <c r="BI148" s="214">
        <f>IF(N148="nulová",J148,0)</f>
        <v>0</v>
      </c>
      <c r="BJ148" s="19" t="s">
        <v>74</v>
      </c>
      <c r="BK148" s="214">
        <f>ROUND(I148*H148,2)</f>
        <v>0</v>
      </c>
      <c r="BL148" s="19" t="s">
        <v>178</v>
      </c>
      <c r="BM148" s="213" t="s">
        <v>158</v>
      </c>
    </row>
    <row r="149" s="14" customFormat="1">
      <c r="A149" s="14"/>
      <c r="B149" s="233"/>
      <c r="C149" s="234"/>
      <c r="D149" s="224" t="s">
        <v>138</v>
      </c>
      <c r="E149" s="235" t="s">
        <v>19</v>
      </c>
      <c r="F149" s="236" t="s">
        <v>221</v>
      </c>
      <c r="G149" s="234"/>
      <c r="H149" s="237">
        <v>12.067</v>
      </c>
      <c r="I149" s="238"/>
      <c r="J149" s="234"/>
      <c r="K149" s="234"/>
      <c r="L149" s="239"/>
      <c r="M149" s="240"/>
      <c r="N149" s="241"/>
      <c r="O149" s="241"/>
      <c r="P149" s="241"/>
      <c r="Q149" s="241"/>
      <c r="R149" s="241"/>
      <c r="S149" s="241"/>
      <c r="T149" s="242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43" t="s">
        <v>138</v>
      </c>
      <c r="AU149" s="243" t="s">
        <v>78</v>
      </c>
      <c r="AV149" s="14" t="s">
        <v>78</v>
      </c>
      <c r="AW149" s="14" t="s">
        <v>31</v>
      </c>
      <c r="AX149" s="14" t="s">
        <v>69</v>
      </c>
      <c r="AY149" s="243" t="s">
        <v>115</v>
      </c>
    </row>
    <row r="150" s="16" customFormat="1">
      <c r="A150" s="16"/>
      <c r="B150" s="255"/>
      <c r="C150" s="256"/>
      <c r="D150" s="224" t="s">
        <v>138</v>
      </c>
      <c r="E150" s="257" t="s">
        <v>19</v>
      </c>
      <c r="F150" s="258" t="s">
        <v>146</v>
      </c>
      <c r="G150" s="256"/>
      <c r="H150" s="259">
        <v>12.067</v>
      </c>
      <c r="I150" s="260"/>
      <c r="J150" s="256"/>
      <c r="K150" s="256"/>
      <c r="L150" s="261"/>
      <c r="M150" s="262"/>
      <c r="N150" s="263"/>
      <c r="O150" s="263"/>
      <c r="P150" s="263"/>
      <c r="Q150" s="263"/>
      <c r="R150" s="263"/>
      <c r="S150" s="263"/>
      <c r="T150" s="264"/>
      <c r="U150" s="16"/>
      <c r="V150" s="16"/>
      <c r="W150" s="16"/>
      <c r="X150" s="16"/>
      <c r="Y150" s="16"/>
      <c r="Z150" s="16"/>
      <c r="AA150" s="16"/>
      <c r="AB150" s="16"/>
      <c r="AC150" s="16"/>
      <c r="AD150" s="16"/>
      <c r="AE150" s="16"/>
      <c r="AT150" s="265" t="s">
        <v>138</v>
      </c>
      <c r="AU150" s="265" t="s">
        <v>78</v>
      </c>
      <c r="AV150" s="16" t="s">
        <v>121</v>
      </c>
      <c r="AW150" s="16" t="s">
        <v>31</v>
      </c>
      <c r="AX150" s="16" t="s">
        <v>74</v>
      </c>
      <c r="AY150" s="265" t="s">
        <v>115</v>
      </c>
    </row>
    <row r="151" s="2" customFormat="1" ht="16.5" customHeight="1">
      <c r="A151" s="40"/>
      <c r="B151" s="41"/>
      <c r="C151" s="201" t="s">
        <v>182</v>
      </c>
      <c r="D151" s="201" t="s">
        <v>117</v>
      </c>
      <c r="E151" s="202" t="s">
        <v>222</v>
      </c>
      <c r="F151" s="203" t="s">
        <v>223</v>
      </c>
      <c r="G151" s="204" t="s">
        <v>152</v>
      </c>
      <c r="H151" s="205">
        <v>0.33400000000000002</v>
      </c>
      <c r="I151" s="206"/>
      <c r="J151" s="207">
        <f>ROUND(I151*H151,2)</f>
        <v>0</v>
      </c>
      <c r="K151" s="208"/>
      <c r="L151" s="46"/>
      <c r="M151" s="209" t="s">
        <v>19</v>
      </c>
      <c r="N151" s="210" t="s">
        <v>40</v>
      </c>
      <c r="O151" s="86"/>
      <c r="P151" s="211">
        <f>O151*H151</f>
        <v>0</v>
      </c>
      <c r="Q151" s="211">
        <v>0</v>
      </c>
      <c r="R151" s="211">
        <f>Q151*H151</f>
        <v>0</v>
      </c>
      <c r="S151" s="211">
        <v>0</v>
      </c>
      <c r="T151" s="212">
        <f>S151*H151</f>
        <v>0</v>
      </c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R151" s="213" t="s">
        <v>178</v>
      </c>
      <c r="AT151" s="213" t="s">
        <v>117</v>
      </c>
      <c r="AU151" s="213" t="s">
        <v>78</v>
      </c>
      <c r="AY151" s="19" t="s">
        <v>115</v>
      </c>
      <c r="BE151" s="214">
        <f>IF(N151="základní",J151,0)</f>
        <v>0</v>
      </c>
      <c r="BF151" s="214">
        <f>IF(N151="snížená",J151,0)</f>
        <v>0</v>
      </c>
      <c r="BG151" s="214">
        <f>IF(N151="zákl. přenesená",J151,0)</f>
        <v>0</v>
      </c>
      <c r="BH151" s="214">
        <f>IF(N151="sníž. přenesená",J151,0)</f>
        <v>0</v>
      </c>
      <c r="BI151" s="214">
        <f>IF(N151="nulová",J151,0)</f>
        <v>0</v>
      </c>
      <c r="BJ151" s="19" t="s">
        <v>74</v>
      </c>
      <c r="BK151" s="214">
        <f>ROUND(I151*H151,2)</f>
        <v>0</v>
      </c>
      <c r="BL151" s="19" t="s">
        <v>178</v>
      </c>
      <c r="BM151" s="213" t="s">
        <v>224</v>
      </c>
    </row>
    <row r="152" s="2" customFormat="1">
      <c r="A152" s="40"/>
      <c r="B152" s="41"/>
      <c r="C152" s="42"/>
      <c r="D152" s="217" t="s">
        <v>136</v>
      </c>
      <c r="E152" s="42"/>
      <c r="F152" s="218" t="s">
        <v>225</v>
      </c>
      <c r="G152" s="42"/>
      <c r="H152" s="42"/>
      <c r="I152" s="219"/>
      <c r="J152" s="42"/>
      <c r="K152" s="42"/>
      <c r="L152" s="46"/>
      <c r="M152" s="220"/>
      <c r="N152" s="221"/>
      <c r="O152" s="86"/>
      <c r="P152" s="86"/>
      <c r="Q152" s="86"/>
      <c r="R152" s="86"/>
      <c r="S152" s="86"/>
      <c r="T152" s="87"/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T152" s="19" t="s">
        <v>136</v>
      </c>
      <c r="AU152" s="19" t="s">
        <v>78</v>
      </c>
    </row>
    <row r="153" s="12" customFormat="1" ht="22.8" customHeight="1">
      <c r="A153" s="12"/>
      <c r="B153" s="187"/>
      <c r="C153" s="188"/>
      <c r="D153" s="189" t="s">
        <v>68</v>
      </c>
      <c r="E153" s="215" t="s">
        <v>226</v>
      </c>
      <c r="F153" s="215" t="s">
        <v>227</v>
      </c>
      <c r="G153" s="188"/>
      <c r="H153" s="188"/>
      <c r="I153" s="191"/>
      <c r="J153" s="216">
        <f>BK153</f>
        <v>0</v>
      </c>
      <c r="K153" s="188"/>
      <c r="L153" s="193"/>
      <c r="M153" s="194"/>
      <c r="N153" s="195"/>
      <c r="O153" s="195"/>
      <c r="P153" s="196">
        <f>SUM(P154:P161)</f>
        <v>0</v>
      </c>
      <c r="Q153" s="195"/>
      <c r="R153" s="196">
        <f>SUM(R154:R161)</f>
        <v>0</v>
      </c>
      <c r="S153" s="195"/>
      <c r="T153" s="197">
        <f>SUM(T154:T161)</f>
        <v>0</v>
      </c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R153" s="198" t="s">
        <v>78</v>
      </c>
      <c r="AT153" s="199" t="s">
        <v>68</v>
      </c>
      <c r="AU153" s="199" t="s">
        <v>74</v>
      </c>
      <c r="AY153" s="198" t="s">
        <v>115</v>
      </c>
      <c r="BK153" s="200">
        <f>SUM(BK154:BK161)</f>
        <v>0</v>
      </c>
    </row>
    <row r="154" s="2" customFormat="1" ht="16.5" customHeight="1">
      <c r="A154" s="40"/>
      <c r="B154" s="41"/>
      <c r="C154" s="201" t="s">
        <v>228</v>
      </c>
      <c r="D154" s="201" t="s">
        <v>117</v>
      </c>
      <c r="E154" s="202" t="s">
        <v>229</v>
      </c>
      <c r="F154" s="203" t="s">
        <v>230</v>
      </c>
      <c r="G154" s="204" t="s">
        <v>120</v>
      </c>
      <c r="H154" s="205">
        <v>35.200000000000003</v>
      </c>
      <c r="I154" s="206"/>
      <c r="J154" s="207">
        <f>ROUND(I154*H154,2)</f>
        <v>0</v>
      </c>
      <c r="K154" s="208"/>
      <c r="L154" s="46"/>
      <c r="M154" s="209" t="s">
        <v>19</v>
      </c>
      <c r="N154" s="210" t="s">
        <v>40</v>
      </c>
      <c r="O154" s="86"/>
      <c r="P154" s="211">
        <f>O154*H154</f>
        <v>0</v>
      </c>
      <c r="Q154" s="211">
        <v>0</v>
      </c>
      <c r="R154" s="211">
        <f>Q154*H154</f>
        <v>0</v>
      </c>
      <c r="S154" s="211">
        <v>0</v>
      </c>
      <c r="T154" s="212">
        <f>S154*H154</f>
        <v>0</v>
      </c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R154" s="213" t="s">
        <v>178</v>
      </c>
      <c r="AT154" s="213" t="s">
        <v>117</v>
      </c>
      <c r="AU154" s="213" t="s">
        <v>78</v>
      </c>
      <c r="AY154" s="19" t="s">
        <v>115</v>
      </c>
      <c r="BE154" s="214">
        <f>IF(N154="základní",J154,0)</f>
        <v>0</v>
      </c>
      <c r="BF154" s="214">
        <f>IF(N154="snížená",J154,0)</f>
        <v>0</v>
      </c>
      <c r="BG154" s="214">
        <f>IF(N154="zákl. přenesená",J154,0)</f>
        <v>0</v>
      </c>
      <c r="BH154" s="214">
        <f>IF(N154="sníž. přenesená",J154,0)</f>
        <v>0</v>
      </c>
      <c r="BI154" s="214">
        <f>IF(N154="nulová",J154,0)</f>
        <v>0</v>
      </c>
      <c r="BJ154" s="19" t="s">
        <v>74</v>
      </c>
      <c r="BK154" s="214">
        <f>ROUND(I154*H154,2)</f>
        <v>0</v>
      </c>
      <c r="BL154" s="19" t="s">
        <v>178</v>
      </c>
      <c r="BM154" s="213" t="s">
        <v>191</v>
      </c>
    </row>
    <row r="155" s="2" customFormat="1">
      <c r="A155" s="40"/>
      <c r="B155" s="41"/>
      <c r="C155" s="42"/>
      <c r="D155" s="217" t="s">
        <v>136</v>
      </c>
      <c r="E155" s="42"/>
      <c r="F155" s="218" t="s">
        <v>231</v>
      </c>
      <c r="G155" s="42"/>
      <c r="H155" s="42"/>
      <c r="I155" s="219"/>
      <c r="J155" s="42"/>
      <c r="K155" s="42"/>
      <c r="L155" s="46"/>
      <c r="M155" s="220"/>
      <c r="N155" s="221"/>
      <c r="O155" s="86"/>
      <c r="P155" s="86"/>
      <c r="Q155" s="86"/>
      <c r="R155" s="86"/>
      <c r="S155" s="86"/>
      <c r="T155" s="87"/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T155" s="19" t="s">
        <v>136</v>
      </c>
      <c r="AU155" s="19" t="s">
        <v>78</v>
      </c>
    </row>
    <row r="156" s="14" customFormat="1">
      <c r="A156" s="14"/>
      <c r="B156" s="233"/>
      <c r="C156" s="234"/>
      <c r="D156" s="224" t="s">
        <v>138</v>
      </c>
      <c r="E156" s="235" t="s">
        <v>19</v>
      </c>
      <c r="F156" s="236" t="s">
        <v>232</v>
      </c>
      <c r="G156" s="234"/>
      <c r="H156" s="237">
        <v>35.200000000000003</v>
      </c>
      <c r="I156" s="238"/>
      <c r="J156" s="234"/>
      <c r="K156" s="234"/>
      <c r="L156" s="239"/>
      <c r="M156" s="240"/>
      <c r="N156" s="241"/>
      <c r="O156" s="241"/>
      <c r="P156" s="241"/>
      <c r="Q156" s="241"/>
      <c r="R156" s="241"/>
      <c r="S156" s="241"/>
      <c r="T156" s="242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43" t="s">
        <v>138</v>
      </c>
      <c r="AU156" s="243" t="s">
        <v>78</v>
      </c>
      <c r="AV156" s="14" t="s">
        <v>78</v>
      </c>
      <c r="AW156" s="14" t="s">
        <v>31</v>
      </c>
      <c r="AX156" s="14" t="s">
        <v>69</v>
      </c>
      <c r="AY156" s="243" t="s">
        <v>115</v>
      </c>
    </row>
    <row r="157" s="16" customFormat="1">
      <c r="A157" s="16"/>
      <c r="B157" s="255"/>
      <c r="C157" s="256"/>
      <c r="D157" s="224" t="s">
        <v>138</v>
      </c>
      <c r="E157" s="257" t="s">
        <v>19</v>
      </c>
      <c r="F157" s="258" t="s">
        <v>146</v>
      </c>
      <c r="G157" s="256"/>
      <c r="H157" s="259">
        <v>35.200000000000003</v>
      </c>
      <c r="I157" s="260"/>
      <c r="J157" s="256"/>
      <c r="K157" s="256"/>
      <c r="L157" s="261"/>
      <c r="M157" s="262"/>
      <c r="N157" s="263"/>
      <c r="O157" s="263"/>
      <c r="P157" s="263"/>
      <c r="Q157" s="263"/>
      <c r="R157" s="263"/>
      <c r="S157" s="263"/>
      <c r="T157" s="264"/>
      <c r="U157" s="16"/>
      <c r="V157" s="16"/>
      <c r="W157" s="16"/>
      <c r="X157" s="16"/>
      <c r="Y157" s="16"/>
      <c r="Z157" s="16"/>
      <c r="AA157" s="16"/>
      <c r="AB157" s="16"/>
      <c r="AC157" s="16"/>
      <c r="AD157" s="16"/>
      <c r="AE157" s="16"/>
      <c r="AT157" s="265" t="s">
        <v>138</v>
      </c>
      <c r="AU157" s="265" t="s">
        <v>78</v>
      </c>
      <c r="AV157" s="16" t="s">
        <v>121</v>
      </c>
      <c r="AW157" s="16" t="s">
        <v>31</v>
      </c>
      <c r="AX157" s="16" t="s">
        <v>74</v>
      </c>
      <c r="AY157" s="265" t="s">
        <v>115</v>
      </c>
    </row>
    <row r="158" s="2" customFormat="1" ht="16.5" customHeight="1">
      <c r="A158" s="40"/>
      <c r="B158" s="41"/>
      <c r="C158" s="201" t="s">
        <v>233</v>
      </c>
      <c r="D158" s="201" t="s">
        <v>117</v>
      </c>
      <c r="E158" s="202" t="s">
        <v>234</v>
      </c>
      <c r="F158" s="203" t="s">
        <v>235</v>
      </c>
      <c r="G158" s="204" t="s">
        <v>120</v>
      </c>
      <c r="H158" s="205">
        <v>35.200000000000003</v>
      </c>
      <c r="I158" s="206"/>
      <c r="J158" s="207">
        <f>ROUND(I158*H158,2)</f>
        <v>0</v>
      </c>
      <c r="K158" s="208"/>
      <c r="L158" s="46"/>
      <c r="M158" s="209" t="s">
        <v>19</v>
      </c>
      <c r="N158" s="210" t="s">
        <v>40</v>
      </c>
      <c r="O158" s="86"/>
      <c r="P158" s="211">
        <f>O158*H158</f>
        <v>0</v>
      </c>
      <c r="Q158" s="211">
        <v>0</v>
      </c>
      <c r="R158" s="211">
        <f>Q158*H158</f>
        <v>0</v>
      </c>
      <c r="S158" s="211">
        <v>0</v>
      </c>
      <c r="T158" s="212">
        <f>S158*H158</f>
        <v>0</v>
      </c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R158" s="213" t="s">
        <v>178</v>
      </c>
      <c r="AT158" s="213" t="s">
        <v>117</v>
      </c>
      <c r="AU158" s="213" t="s">
        <v>78</v>
      </c>
      <c r="AY158" s="19" t="s">
        <v>115</v>
      </c>
      <c r="BE158" s="214">
        <f>IF(N158="základní",J158,0)</f>
        <v>0</v>
      </c>
      <c r="BF158" s="214">
        <f>IF(N158="snížená",J158,0)</f>
        <v>0</v>
      </c>
      <c r="BG158" s="214">
        <f>IF(N158="zákl. přenesená",J158,0)</f>
        <v>0</v>
      </c>
      <c r="BH158" s="214">
        <f>IF(N158="sníž. přenesená",J158,0)</f>
        <v>0</v>
      </c>
      <c r="BI158" s="214">
        <f>IF(N158="nulová",J158,0)</f>
        <v>0</v>
      </c>
      <c r="BJ158" s="19" t="s">
        <v>74</v>
      </c>
      <c r="BK158" s="214">
        <f>ROUND(I158*H158,2)</f>
        <v>0</v>
      </c>
      <c r="BL158" s="19" t="s">
        <v>178</v>
      </c>
      <c r="BM158" s="213" t="s">
        <v>236</v>
      </c>
    </row>
    <row r="159" s="2" customFormat="1">
      <c r="A159" s="40"/>
      <c r="B159" s="41"/>
      <c r="C159" s="42"/>
      <c r="D159" s="217" t="s">
        <v>136</v>
      </c>
      <c r="E159" s="42"/>
      <c r="F159" s="218" t="s">
        <v>237</v>
      </c>
      <c r="G159" s="42"/>
      <c r="H159" s="42"/>
      <c r="I159" s="219"/>
      <c r="J159" s="42"/>
      <c r="K159" s="42"/>
      <c r="L159" s="46"/>
      <c r="M159" s="220"/>
      <c r="N159" s="221"/>
      <c r="O159" s="86"/>
      <c r="P159" s="86"/>
      <c r="Q159" s="86"/>
      <c r="R159" s="86"/>
      <c r="S159" s="86"/>
      <c r="T159" s="87"/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T159" s="19" t="s">
        <v>136</v>
      </c>
      <c r="AU159" s="19" t="s">
        <v>78</v>
      </c>
    </row>
    <row r="160" s="2" customFormat="1" ht="16.5" customHeight="1">
      <c r="A160" s="40"/>
      <c r="B160" s="41"/>
      <c r="C160" s="201" t="s">
        <v>7</v>
      </c>
      <c r="D160" s="201" t="s">
        <v>117</v>
      </c>
      <c r="E160" s="202" t="s">
        <v>238</v>
      </c>
      <c r="F160" s="203" t="s">
        <v>239</v>
      </c>
      <c r="G160" s="204" t="s">
        <v>120</v>
      </c>
      <c r="H160" s="205">
        <v>35.200000000000003</v>
      </c>
      <c r="I160" s="206"/>
      <c r="J160" s="207">
        <f>ROUND(I160*H160,2)</f>
        <v>0</v>
      </c>
      <c r="K160" s="208"/>
      <c r="L160" s="46"/>
      <c r="M160" s="209" t="s">
        <v>19</v>
      </c>
      <c r="N160" s="210" t="s">
        <v>40</v>
      </c>
      <c r="O160" s="86"/>
      <c r="P160" s="211">
        <f>O160*H160</f>
        <v>0</v>
      </c>
      <c r="Q160" s="211">
        <v>0</v>
      </c>
      <c r="R160" s="211">
        <f>Q160*H160</f>
        <v>0</v>
      </c>
      <c r="S160" s="211">
        <v>0</v>
      </c>
      <c r="T160" s="212">
        <f>S160*H160</f>
        <v>0</v>
      </c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R160" s="213" t="s">
        <v>178</v>
      </c>
      <c r="AT160" s="213" t="s">
        <v>117</v>
      </c>
      <c r="AU160" s="213" t="s">
        <v>78</v>
      </c>
      <c r="AY160" s="19" t="s">
        <v>115</v>
      </c>
      <c r="BE160" s="214">
        <f>IF(N160="základní",J160,0)</f>
        <v>0</v>
      </c>
      <c r="BF160" s="214">
        <f>IF(N160="snížená",J160,0)</f>
        <v>0</v>
      </c>
      <c r="BG160" s="214">
        <f>IF(N160="zákl. přenesená",J160,0)</f>
        <v>0</v>
      </c>
      <c r="BH160" s="214">
        <f>IF(N160="sníž. přenesená",J160,0)</f>
        <v>0</v>
      </c>
      <c r="BI160" s="214">
        <f>IF(N160="nulová",J160,0)</f>
        <v>0</v>
      </c>
      <c r="BJ160" s="19" t="s">
        <v>74</v>
      </c>
      <c r="BK160" s="214">
        <f>ROUND(I160*H160,2)</f>
        <v>0</v>
      </c>
      <c r="BL160" s="19" t="s">
        <v>178</v>
      </c>
      <c r="BM160" s="213" t="s">
        <v>240</v>
      </c>
    </row>
    <row r="161" s="2" customFormat="1">
      <c r="A161" s="40"/>
      <c r="B161" s="41"/>
      <c r="C161" s="42"/>
      <c r="D161" s="217" t="s">
        <v>136</v>
      </c>
      <c r="E161" s="42"/>
      <c r="F161" s="218" t="s">
        <v>241</v>
      </c>
      <c r="G161" s="42"/>
      <c r="H161" s="42"/>
      <c r="I161" s="219"/>
      <c r="J161" s="42"/>
      <c r="K161" s="42"/>
      <c r="L161" s="46"/>
      <c r="M161" s="220"/>
      <c r="N161" s="221"/>
      <c r="O161" s="86"/>
      <c r="P161" s="86"/>
      <c r="Q161" s="86"/>
      <c r="R161" s="86"/>
      <c r="S161" s="86"/>
      <c r="T161" s="87"/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T161" s="19" t="s">
        <v>136</v>
      </c>
      <c r="AU161" s="19" t="s">
        <v>78</v>
      </c>
    </row>
    <row r="162" s="12" customFormat="1" ht="25.92" customHeight="1">
      <c r="A162" s="12"/>
      <c r="B162" s="187"/>
      <c r="C162" s="188"/>
      <c r="D162" s="189" t="s">
        <v>68</v>
      </c>
      <c r="E162" s="190" t="s">
        <v>242</v>
      </c>
      <c r="F162" s="190" t="s">
        <v>243</v>
      </c>
      <c r="G162" s="188"/>
      <c r="H162" s="188"/>
      <c r="I162" s="191"/>
      <c r="J162" s="192">
        <f>BK162</f>
        <v>0</v>
      </c>
      <c r="K162" s="188"/>
      <c r="L162" s="193"/>
      <c r="M162" s="194"/>
      <c r="N162" s="195"/>
      <c r="O162" s="195"/>
      <c r="P162" s="196">
        <f>P163+P172+P175+P179</f>
        <v>0</v>
      </c>
      <c r="Q162" s="195"/>
      <c r="R162" s="196">
        <f>R163+R172+R175+R179</f>
        <v>0</v>
      </c>
      <c r="S162" s="195"/>
      <c r="T162" s="197">
        <f>T163+T172+T175+T179</f>
        <v>0</v>
      </c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R162" s="198" t="s">
        <v>244</v>
      </c>
      <c r="AT162" s="199" t="s">
        <v>68</v>
      </c>
      <c r="AU162" s="199" t="s">
        <v>69</v>
      </c>
      <c r="AY162" s="198" t="s">
        <v>115</v>
      </c>
      <c r="BK162" s="200">
        <f>BK163+BK172+BK175+BK179</f>
        <v>0</v>
      </c>
    </row>
    <row r="163" s="12" customFormat="1" ht="22.8" customHeight="1">
      <c r="A163" s="12"/>
      <c r="B163" s="187"/>
      <c r="C163" s="188"/>
      <c r="D163" s="189" t="s">
        <v>68</v>
      </c>
      <c r="E163" s="215" t="s">
        <v>245</v>
      </c>
      <c r="F163" s="215" t="s">
        <v>246</v>
      </c>
      <c r="G163" s="188"/>
      <c r="H163" s="188"/>
      <c r="I163" s="191"/>
      <c r="J163" s="216">
        <f>BK163</f>
        <v>0</v>
      </c>
      <c r="K163" s="188"/>
      <c r="L163" s="193"/>
      <c r="M163" s="194"/>
      <c r="N163" s="195"/>
      <c r="O163" s="195"/>
      <c r="P163" s="196">
        <f>SUM(P164:P171)</f>
        <v>0</v>
      </c>
      <c r="Q163" s="195"/>
      <c r="R163" s="196">
        <f>SUM(R164:R171)</f>
        <v>0</v>
      </c>
      <c r="S163" s="195"/>
      <c r="T163" s="197">
        <f>SUM(T164:T171)</f>
        <v>0</v>
      </c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R163" s="198" t="s">
        <v>244</v>
      </c>
      <c r="AT163" s="199" t="s">
        <v>68</v>
      </c>
      <c r="AU163" s="199" t="s">
        <v>74</v>
      </c>
      <c r="AY163" s="198" t="s">
        <v>115</v>
      </c>
      <c r="BK163" s="200">
        <f>SUM(BK164:BK171)</f>
        <v>0</v>
      </c>
    </row>
    <row r="164" s="2" customFormat="1" ht="16.5" customHeight="1">
      <c r="A164" s="40"/>
      <c r="B164" s="41"/>
      <c r="C164" s="201" t="s">
        <v>247</v>
      </c>
      <c r="D164" s="201" t="s">
        <v>117</v>
      </c>
      <c r="E164" s="202" t="s">
        <v>248</v>
      </c>
      <c r="F164" s="203" t="s">
        <v>249</v>
      </c>
      <c r="G164" s="204" t="s">
        <v>250</v>
      </c>
      <c r="H164" s="205">
        <v>1</v>
      </c>
      <c r="I164" s="206"/>
      <c r="J164" s="207">
        <f>ROUND(I164*H164,2)</f>
        <v>0</v>
      </c>
      <c r="K164" s="208"/>
      <c r="L164" s="46"/>
      <c r="M164" s="209" t="s">
        <v>19</v>
      </c>
      <c r="N164" s="210" t="s">
        <v>40</v>
      </c>
      <c r="O164" s="86"/>
      <c r="P164" s="211">
        <f>O164*H164</f>
        <v>0</v>
      </c>
      <c r="Q164" s="211">
        <v>0</v>
      </c>
      <c r="R164" s="211">
        <f>Q164*H164</f>
        <v>0</v>
      </c>
      <c r="S164" s="211">
        <v>0</v>
      </c>
      <c r="T164" s="212">
        <f>S164*H164</f>
        <v>0</v>
      </c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R164" s="213" t="s">
        <v>121</v>
      </c>
      <c r="AT164" s="213" t="s">
        <v>117</v>
      </c>
      <c r="AU164" s="213" t="s">
        <v>78</v>
      </c>
      <c r="AY164" s="19" t="s">
        <v>115</v>
      </c>
      <c r="BE164" s="214">
        <f>IF(N164="základní",J164,0)</f>
        <v>0</v>
      </c>
      <c r="BF164" s="214">
        <f>IF(N164="snížená",J164,0)</f>
        <v>0</v>
      </c>
      <c r="BG164" s="214">
        <f>IF(N164="zákl. přenesená",J164,0)</f>
        <v>0</v>
      </c>
      <c r="BH164" s="214">
        <f>IF(N164="sníž. přenesená",J164,0)</f>
        <v>0</v>
      </c>
      <c r="BI164" s="214">
        <f>IF(N164="nulová",J164,0)</f>
        <v>0</v>
      </c>
      <c r="BJ164" s="19" t="s">
        <v>74</v>
      </c>
      <c r="BK164" s="214">
        <f>ROUND(I164*H164,2)</f>
        <v>0</v>
      </c>
      <c r="BL164" s="19" t="s">
        <v>121</v>
      </c>
      <c r="BM164" s="213" t="s">
        <v>251</v>
      </c>
    </row>
    <row r="165" s="2" customFormat="1">
      <c r="A165" s="40"/>
      <c r="B165" s="41"/>
      <c r="C165" s="42"/>
      <c r="D165" s="217" t="s">
        <v>136</v>
      </c>
      <c r="E165" s="42"/>
      <c r="F165" s="218" t="s">
        <v>252</v>
      </c>
      <c r="G165" s="42"/>
      <c r="H165" s="42"/>
      <c r="I165" s="219"/>
      <c r="J165" s="42"/>
      <c r="K165" s="42"/>
      <c r="L165" s="46"/>
      <c r="M165" s="220"/>
      <c r="N165" s="221"/>
      <c r="O165" s="86"/>
      <c r="P165" s="86"/>
      <c r="Q165" s="86"/>
      <c r="R165" s="86"/>
      <c r="S165" s="86"/>
      <c r="T165" s="87"/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T165" s="19" t="s">
        <v>136</v>
      </c>
      <c r="AU165" s="19" t="s">
        <v>78</v>
      </c>
    </row>
    <row r="166" s="2" customFormat="1" ht="16.5" customHeight="1">
      <c r="A166" s="40"/>
      <c r="B166" s="41"/>
      <c r="C166" s="201" t="s">
        <v>253</v>
      </c>
      <c r="D166" s="201" t="s">
        <v>117</v>
      </c>
      <c r="E166" s="202" t="s">
        <v>254</v>
      </c>
      <c r="F166" s="203" t="s">
        <v>255</v>
      </c>
      <c r="G166" s="204" t="s">
        <v>250</v>
      </c>
      <c r="H166" s="205">
        <v>1</v>
      </c>
      <c r="I166" s="206"/>
      <c r="J166" s="207">
        <f>ROUND(I166*H166,2)</f>
        <v>0</v>
      </c>
      <c r="K166" s="208"/>
      <c r="L166" s="46"/>
      <c r="M166" s="209" t="s">
        <v>19</v>
      </c>
      <c r="N166" s="210" t="s">
        <v>40</v>
      </c>
      <c r="O166" s="86"/>
      <c r="P166" s="211">
        <f>O166*H166</f>
        <v>0</v>
      </c>
      <c r="Q166" s="211">
        <v>0</v>
      </c>
      <c r="R166" s="211">
        <f>Q166*H166</f>
        <v>0</v>
      </c>
      <c r="S166" s="211">
        <v>0</v>
      </c>
      <c r="T166" s="212">
        <f>S166*H166</f>
        <v>0</v>
      </c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R166" s="213" t="s">
        <v>121</v>
      </c>
      <c r="AT166" s="213" t="s">
        <v>117</v>
      </c>
      <c r="AU166" s="213" t="s">
        <v>78</v>
      </c>
      <c r="AY166" s="19" t="s">
        <v>115</v>
      </c>
      <c r="BE166" s="214">
        <f>IF(N166="základní",J166,0)</f>
        <v>0</v>
      </c>
      <c r="BF166" s="214">
        <f>IF(N166="snížená",J166,0)</f>
        <v>0</v>
      </c>
      <c r="BG166" s="214">
        <f>IF(N166="zákl. přenesená",J166,0)</f>
        <v>0</v>
      </c>
      <c r="BH166" s="214">
        <f>IF(N166="sníž. přenesená",J166,0)</f>
        <v>0</v>
      </c>
      <c r="BI166" s="214">
        <f>IF(N166="nulová",J166,0)</f>
        <v>0</v>
      </c>
      <c r="BJ166" s="19" t="s">
        <v>74</v>
      </c>
      <c r="BK166" s="214">
        <f>ROUND(I166*H166,2)</f>
        <v>0</v>
      </c>
      <c r="BL166" s="19" t="s">
        <v>121</v>
      </c>
      <c r="BM166" s="213" t="s">
        <v>256</v>
      </c>
    </row>
    <row r="167" s="2" customFormat="1">
      <c r="A167" s="40"/>
      <c r="B167" s="41"/>
      <c r="C167" s="42"/>
      <c r="D167" s="217" t="s">
        <v>136</v>
      </c>
      <c r="E167" s="42"/>
      <c r="F167" s="218" t="s">
        <v>257</v>
      </c>
      <c r="G167" s="42"/>
      <c r="H167" s="42"/>
      <c r="I167" s="219"/>
      <c r="J167" s="42"/>
      <c r="K167" s="42"/>
      <c r="L167" s="46"/>
      <c r="M167" s="220"/>
      <c r="N167" s="221"/>
      <c r="O167" s="86"/>
      <c r="P167" s="86"/>
      <c r="Q167" s="86"/>
      <c r="R167" s="86"/>
      <c r="S167" s="86"/>
      <c r="T167" s="87"/>
      <c r="U167" s="40"/>
      <c r="V167" s="40"/>
      <c r="W167" s="40"/>
      <c r="X167" s="40"/>
      <c r="Y167" s="40"/>
      <c r="Z167" s="40"/>
      <c r="AA167" s="40"/>
      <c r="AB167" s="40"/>
      <c r="AC167" s="40"/>
      <c r="AD167" s="40"/>
      <c r="AE167" s="40"/>
      <c r="AT167" s="19" t="s">
        <v>136</v>
      </c>
      <c r="AU167" s="19" t="s">
        <v>78</v>
      </c>
    </row>
    <row r="168" s="2" customFormat="1" ht="16.5" customHeight="1">
      <c r="A168" s="40"/>
      <c r="B168" s="41"/>
      <c r="C168" s="201" t="s">
        <v>200</v>
      </c>
      <c r="D168" s="201" t="s">
        <v>117</v>
      </c>
      <c r="E168" s="202" t="s">
        <v>258</v>
      </c>
      <c r="F168" s="203" t="s">
        <v>259</v>
      </c>
      <c r="G168" s="204" t="s">
        <v>250</v>
      </c>
      <c r="H168" s="205">
        <v>1</v>
      </c>
      <c r="I168" s="206"/>
      <c r="J168" s="207">
        <f>ROUND(I168*H168,2)</f>
        <v>0</v>
      </c>
      <c r="K168" s="208"/>
      <c r="L168" s="46"/>
      <c r="M168" s="209" t="s">
        <v>19</v>
      </c>
      <c r="N168" s="210" t="s">
        <v>40</v>
      </c>
      <c r="O168" s="86"/>
      <c r="P168" s="211">
        <f>O168*H168</f>
        <v>0</v>
      </c>
      <c r="Q168" s="211">
        <v>0</v>
      </c>
      <c r="R168" s="211">
        <f>Q168*H168</f>
        <v>0</v>
      </c>
      <c r="S168" s="211">
        <v>0</v>
      </c>
      <c r="T168" s="212">
        <f>S168*H168</f>
        <v>0</v>
      </c>
      <c r="U168" s="40"/>
      <c r="V168" s="40"/>
      <c r="W168" s="40"/>
      <c r="X168" s="40"/>
      <c r="Y168" s="40"/>
      <c r="Z168" s="40"/>
      <c r="AA168" s="40"/>
      <c r="AB168" s="40"/>
      <c r="AC168" s="40"/>
      <c r="AD168" s="40"/>
      <c r="AE168" s="40"/>
      <c r="AR168" s="213" t="s">
        <v>121</v>
      </c>
      <c r="AT168" s="213" t="s">
        <v>117</v>
      </c>
      <c r="AU168" s="213" t="s">
        <v>78</v>
      </c>
      <c r="AY168" s="19" t="s">
        <v>115</v>
      </c>
      <c r="BE168" s="214">
        <f>IF(N168="základní",J168,0)</f>
        <v>0</v>
      </c>
      <c r="BF168" s="214">
        <f>IF(N168="snížená",J168,0)</f>
        <v>0</v>
      </c>
      <c r="BG168" s="214">
        <f>IF(N168="zákl. přenesená",J168,0)</f>
        <v>0</v>
      </c>
      <c r="BH168" s="214">
        <f>IF(N168="sníž. přenesená",J168,0)</f>
        <v>0</v>
      </c>
      <c r="BI168" s="214">
        <f>IF(N168="nulová",J168,0)</f>
        <v>0</v>
      </c>
      <c r="BJ168" s="19" t="s">
        <v>74</v>
      </c>
      <c r="BK168" s="214">
        <f>ROUND(I168*H168,2)</f>
        <v>0</v>
      </c>
      <c r="BL168" s="19" t="s">
        <v>121</v>
      </c>
      <c r="BM168" s="213" t="s">
        <v>260</v>
      </c>
    </row>
    <row r="169" s="2" customFormat="1">
      <c r="A169" s="40"/>
      <c r="B169" s="41"/>
      <c r="C169" s="42"/>
      <c r="D169" s="217" t="s">
        <v>136</v>
      </c>
      <c r="E169" s="42"/>
      <c r="F169" s="218" t="s">
        <v>261</v>
      </c>
      <c r="G169" s="42"/>
      <c r="H169" s="42"/>
      <c r="I169" s="219"/>
      <c r="J169" s="42"/>
      <c r="K169" s="42"/>
      <c r="L169" s="46"/>
      <c r="M169" s="220"/>
      <c r="N169" s="221"/>
      <c r="O169" s="86"/>
      <c r="P169" s="86"/>
      <c r="Q169" s="86"/>
      <c r="R169" s="86"/>
      <c r="S169" s="86"/>
      <c r="T169" s="87"/>
      <c r="U169" s="40"/>
      <c r="V169" s="40"/>
      <c r="W169" s="40"/>
      <c r="X169" s="40"/>
      <c r="Y169" s="40"/>
      <c r="Z169" s="40"/>
      <c r="AA169" s="40"/>
      <c r="AB169" s="40"/>
      <c r="AC169" s="40"/>
      <c r="AD169" s="40"/>
      <c r="AE169" s="40"/>
      <c r="AT169" s="19" t="s">
        <v>136</v>
      </c>
      <c r="AU169" s="19" t="s">
        <v>78</v>
      </c>
    </row>
    <row r="170" s="2" customFormat="1" ht="16.5" customHeight="1">
      <c r="A170" s="40"/>
      <c r="B170" s="41"/>
      <c r="C170" s="201" t="s">
        <v>262</v>
      </c>
      <c r="D170" s="201" t="s">
        <v>117</v>
      </c>
      <c r="E170" s="202" t="s">
        <v>263</v>
      </c>
      <c r="F170" s="203" t="s">
        <v>264</v>
      </c>
      <c r="G170" s="204" t="s">
        <v>265</v>
      </c>
      <c r="H170" s="205">
        <v>1</v>
      </c>
      <c r="I170" s="206"/>
      <c r="J170" s="207">
        <f>ROUND(I170*H170,2)</f>
        <v>0</v>
      </c>
      <c r="K170" s="208"/>
      <c r="L170" s="46"/>
      <c r="M170" s="209" t="s">
        <v>19</v>
      </c>
      <c r="N170" s="210" t="s">
        <v>40</v>
      </c>
      <c r="O170" s="86"/>
      <c r="P170" s="211">
        <f>O170*H170</f>
        <v>0</v>
      </c>
      <c r="Q170" s="211">
        <v>0</v>
      </c>
      <c r="R170" s="211">
        <f>Q170*H170</f>
        <v>0</v>
      </c>
      <c r="S170" s="211">
        <v>0</v>
      </c>
      <c r="T170" s="212">
        <f>S170*H170</f>
        <v>0</v>
      </c>
      <c r="U170" s="40"/>
      <c r="V170" s="40"/>
      <c r="W170" s="40"/>
      <c r="X170" s="40"/>
      <c r="Y170" s="40"/>
      <c r="Z170" s="40"/>
      <c r="AA170" s="40"/>
      <c r="AB170" s="40"/>
      <c r="AC170" s="40"/>
      <c r="AD170" s="40"/>
      <c r="AE170" s="40"/>
      <c r="AR170" s="213" t="s">
        <v>121</v>
      </c>
      <c r="AT170" s="213" t="s">
        <v>117</v>
      </c>
      <c r="AU170" s="213" t="s">
        <v>78</v>
      </c>
      <c r="AY170" s="19" t="s">
        <v>115</v>
      </c>
      <c r="BE170" s="214">
        <f>IF(N170="základní",J170,0)</f>
        <v>0</v>
      </c>
      <c r="BF170" s="214">
        <f>IF(N170="snížená",J170,0)</f>
        <v>0</v>
      </c>
      <c r="BG170" s="214">
        <f>IF(N170="zákl. přenesená",J170,0)</f>
        <v>0</v>
      </c>
      <c r="BH170" s="214">
        <f>IF(N170="sníž. přenesená",J170,0)</f>
        <v>0</v>
      </c>
      <c r="BI170" s="214">
        <f>IF(N170="nulová",J170,0)</f>
        <v>0</v>
      </c>
      <c r="BJ170" s="19" t="s">
        <v>74</v>
      </c>
      <c r="BK170" s="214">
        <f>ROUND(I170*H170,2)</f>
        <v>0</v>
      </c>
      <c r="BL170" s="19" t="s">
        <v>121</v>
      </c>
      <c r="BM170" s="213" t="s">
        <v>266</v>
      </c>
    </row>
    <row r="171" s="2" customFormat="1">
      <c r="A171" s="40"/>
      <c r="B171" s="41"/>
      <c r="C171" s="42"/>
      <c r="D171" s="217" t="s">
        <v>136</v>
      </c>
      <c r="E171" s="42"/>
      <c r="F171" s="218" t="s">
        <v>267</v>
      </c>
      <c r="G171" s="42"/>
      <c r="H171" s="42"/>
      <c r="I171" s="219"/>
      <c r="J171" s="42"/>
      <c r="K171" s="42"/>
      <c r="L171" s="46"/>
      <c r="M171" s="220"/>
      <c r="N171" s="221"/>
      <c r="O171" s="86"/>
      <c r="P171" s="86"/>
      <c r="Q171" s="86"/>
      <c r="R171" s="86"/>
      <c r="S171" s="86"/>
      <c r="T171" s="87"/>
      <c r="U171" s="40"/>
      <c r="V171" s="40"/>
      <c r="W171" s="40"/>
      <c r="X171" s="40"/>
      <c r="Y171" s="40"/>
      <c r="Z171" s="40"/>
      <c r="AA171" s="40"/>
      <c r="AB171" s="40"/>
      <c r="AC171" s="40"/>
      <c r="AD171" s="40"/>
      <c r="AE171" s="40"/>
      <c r="AT171" s="19" t="s">
        <v>136</v>
      </c>
      <c r="AU171" s="19" t="s">
        <v>78</v>
      </c>
    </row>
    <row r="172" s="12" customFormat="1" ht="22.8" customHeight="1">
      <c r="A172" s="12"/>
      <c r="B172" s="187"/>
      <c r="C172" s="188"/>
      <c r="D172" s="189" t="s">
        <v>68</v>
      </c>
      <c r="E172" s="215" t="s">
        <v>268</v>
      </c>
      <c r="F172" s="215" t="s">
        <v>269</v>
      </c>
      <c r="G172" s="188"/>
      <c r="H172" s="188"/>
      <c r="I172" s="191"/>
      <c r="J172" s="216">
        <f>BK172</f>
        <v>0</v>
      </c>
      <c r="K172" s="188"/>
      <c r="L172" s="193"/>
      <c r="M172" s="194"/>
      <c r="N172" s="195"/>
      <c r="O172" s="195"/>
      <c r="P172" s="196">
        <f>SUM(P173:P174)</f>
        <v>0</v>
      </c>
      <c r="Q172" s="195"/>
      <c r="R172" s="196">
        <f>SUM(R173:R174)</f>
        <v>0</v>
      </c>
      <c r="S172" s="195"/>
      <c r="T172" s="197">
        <f>SUM(T173:T174)</f>
        <v>0</v>
      </c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R172" s="198" t="s">
        <v>244</v>
      </c>
      <c r="AT172" s="199" t="s">
        <v>68</v>
      </c>
      <c r="AU172" s="199" t="s">
        <v>74</v>
      </c>
      <c r="AY172" s="198" t="s">
        <v>115</v>
      </c>
      <c r="BK172" s="200">
        <f>SUM(BK173:BK174)</f>
        <v>0</v>
      </c>
    </row>
    <row r="173" s="2" customFormat="1" ht="16.5" customHeight="1">
      <c r="A173" s="40"/>
      <c r="B173" s="41"/>
      <c r="C173" s="201" t="s">
        <v>270</v>
      </c>
      <c r="D173" s="201" t="s">
        <v>117</v>
      </c>
      <c r="E173" s="202" t="s">
        <v>271</v>
      </c>
      <c r="F173" s="203" t="s">
        <v>269</v>
      </c>
      <c r="G173" s="204" t="s">
        <v>250</v>
      </c>
      <c r="H173" s="205">
        <v>1</v>
      </c>
      <c r="I173" s="206"/>
      <c r="J173" s="207">
        <f>ROUND(I173*H173,2)</f>
        <v>0</v>
      </c>
      <c r="K173" s="208"/>
      <c r="L173" s="46"/>
      <c r="M173" s="209" t="s">
        <v>19</v>
      </c>
      <c r="N173" s="210" t="s">
        <v>40</v>
      </c>
      <c r="O173" s="86"/>
      <c r="P173" s="211">
        <f>O173*H173</f>
        <v>0</v>
      </c>
      <c r="Q173" s="211">
        <v>0</v>
      </c>
      <c r="R173" s="211">
        <f>Q173*H173</f>
        <v>0</v>
      </c>
      <c r="S173" s="211">
        <v>0</v>
      </c>
      <c r="T173" s="212">
        <f>S173*H173</f>
        <v>0</v>
      </c>
      <c r="U173" s="40"/>
      <c r="V173" s="40"/>
      <c r="W173" s="40"/>
      <c r="X173" s="40"/>
      <c r="Y173" s="40"/>
      <c r="Z173" s="40"/>
      <c r="AA173" s="40"/>
      <c r="AB173" s="40"/>
      <c r="AC173" s="40"/>
      <c r="AD173" s="40"/>
      <c r="AE173" s="40"/>
      <c r="AR173" s="213" t="s">
        <v>272</v>
      </c>
      <c r="AT173" s="213" t="s">
        <v>117</v>
      </c>
      <c r="AU173" s="213" t="s">
        <v>78</v>
      </c>
      <c r="AY173" s="19" t="s">
        <v>115</v>
      </c>
      <c r="BE173" s="214">
        <f>IF(N173="základní",J173,0)</f>
        <v>0</v>
      </c>
      <c r="BF173" s="214">
        <f>IF(N173="snížená",J173,0)</f>
        <v>0</v>
      </c>
      <c r="BG173" s="214">
        <f>IF(N173="zákl. přenesená",J173,0)</f>
        <v>0</v>
      </c>
      <c r="BH173" s="214">
        <f>IF(N173="sníž. přenesená",J173,0)</f>
        <v>0</v>
      </c>
      <c r="BI173" s="214">
        <f>IF(N173="nulová",J173,0)</f>
        <v>0</v>
      </c>
      <c r="BJ173" s="19" t="s">
        <v>74</v>
      </c>
      <c r="BK173" s="214">
        <f>ROUND(I173*H173,2)</f>
        <v>0</v>
      </c>
      <c r="BL173" s="19" t="s">
        <v>272</v>
      </c>
      <c r="BM173" s="213" t="s">
        <v>273</v>
      </c>
    </row>
    <row r="174" s="2" customFormat="1">
      <c r="A174" s="40"/>
      <c r="B174" s="41"/>
      <c r="C174" s="42"/>
      <c r="D174" s="217" t="s">
        <v>136</v>
      </c>
      <c r="E174" s="42"/>
      <c r="F174" s="218" t="s">
        <v>274</v>
      </c>
      <c r="G174" s="42"/>
      <c r="H174" s="42"/>
      <c r="I174" s="219"/>
      <c r="J174" s="42"/>
      <c r="K174" s="42"/>
      <c r="L174" s="46"/>
      <c r="M174" s="220"/>
      <c r="N174" s="221"/>
      <c r="O174" s="86"/>
      <c r="P174" s="86"/>
      <c r="Q174" s="86"/>
      <c r="R174" s="86"/>
      <c r="S174" s="86"/>
      <c r="T174" s="87"/>
      <c r="U174" s="40"/>
      <c r="V174" s="40"/>
      <c r="W174" s="40"/>
      <c r="X174" s="40"/>
      <c r="Y174" s="40"/>
      <c r="Z174" s="40"/>
      <c r="AA174" s="40"/>
      <c r="AB174" s="40"/>
      <c r="AC174" s="40"/>
      <c r="AD174" s="40"/>
      <c r="AE174" s="40"/>
      <c r="AT174" s="19" t="s">
        <v>136</v>
      </c>
      <c r="AU174" s="19" t="s">
        <v>78</v>
      </c>
    </row>
    <row r="175" s="12" customFormat="1" ht="22.8" customHeight="1">
      <c r="A175" s="12"/>
      <c r="B175" s="187"/>
      <c r="C175" s="188"/>
      <c r="D175" s="189" t="s">
        <v>68</v>
      </c>
      <c r="E175" s="215" t="s">
        <v>275</v>
      </c>
      <c r="F175" s="215" t="s">
        <v>276</v>
      </c>
      <c r="G175" s="188"/>
      <c r="H175" s="188"/>
      <c r="I175" s="191"/>
      <c r="J175" s="216">
        <f>BK175</f>
        <v>0</v>
      </c>
      <c r="K175" s="188"/>
      <c r="L175" s="193"/>
      <c r="M175" s="194"/>
      <c r="N175" s="195"/>
      <c r="O175" s="195"/>
      <c r="P175" s="196">
        <f>SUM(P176:P178)</f>
        <v>0</v>
      </c>
      <c r="Q175" s="195"/>
      <c r="R175" s="196">
        <f>SUM(R176:R178)</f>
        <v>0</v>
      </c>
      <c r="S175" s="195"/>
      <c r="T175" s="197">
        <f>SUM(T176:T178)</f>
        <v>0</v>
      </c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R175" s="198" t="s">
        <v>244</v>
      </c>
      <c r="AT175" s="199" t="s">
        <v>68</v>
      </c>
      <c r="AU175" s="199" t="s">
        <v>74</v>
      </c>
      <c r="AY175" s="198" t="s">
        <v>115</v>
      </c>
      <c r="BK175" s="200">
        <f>SUM(BK176:BK178)</f>
        <v>0</v>
      </c>
    </row>
    <row r="176" s="2" customFormat="1" ht="16.5" customHeight="1">
      <c r="A176" s="40"/>
      <c r="B176" s="41"/>
      <c r="C176" s="201" t="s">
        <v>204</v>
      </c>
      <c r="D176" s="201" t="s">
        <v>117</v>
      </c>
      <c r="E176" s="202" t="s">
        <v>277</v>
      </c>
      <c r="F176" s="203" t="s">
        <v>278</v>
      </c>
      <c r="G176" s="204" t="s">
        <v>279</v>
      </c>
      <c r="H176" s="205">
        <v>40</v>
      </c>
      <c r="I176" s="206"/>
      <c r="J176" s="207">
        <f>ROUND(I176*H176,2)</f>
        <v>0</v>
      </c>
      <c r="K176" s="208"/>
      <c r="L176" s="46"/>
      <c r="M176" s="209" t="s">
        <v>19</v>
      </c>
      <c r="N176" s="210" t="s">
        <v>40</v>
      </c>
      <c r="O176" s="86"/>
      <c r="P176" s="211">
        <f>O176*H176</f>
        <v>0</v>
      </c>
      <c r="Q176" s="211">
        <v>0</v>
      </c>
      <c r="R176" s="211">
        <f>Q176*H176</f>
        <v>0</v>
      </c>
      <c r="S176" s="211">
        <v>0</v>
      </c>
      <c r="T176" s="212">
        <f>S176*H176</f>
        <v>0</v>
      </c>
      <c r="U176" s="40"/>
      <c r="V176" s="40"/>
      <c r="W176" s="40"/>
      <c r="X176" s="40"/>
      <c r="Y176" s="40"/>
      <c r="Z176" s="40"/>
      <c r="AA176" s="40"/>
      <c r="AB176" s="40"/>
      <c r="AC176" s="40"/>
      <c r="AD176" s="40"/>
      <c r="AE176" s="40"/>
      <c r="AR176" s="213" t="s">
        <v>121</v>
      </c>
      <c r="AT176" s="213" t="s">
        <v>117</v>
      </c>
      <c r="AU176" s="213" t="s">
        <v>78</v>
      </c>
      <c r="AY176" s="19" t="s">
        <v>115</v>
      </c>
      <c r="BE176" s="214">
        <f>IF(N176="základní",J176,0)</f>
        <v>0</v>
      </c>
      <c r="BF176" s="214">
        <f>IF(N176="snížená",J176,0)</f>
        <v>0</v>
      </c>
      <c r="BG176" s="214">
        <f>IF(N176="zákl. přenesená",J176,0)</f>
        <v>0</v>
      </c>
      <c r="BH176" s="214">
        <f>IF(N176="sníž. přenesená",J176,0)</f>
        <v>0</v>
      </c>
      <c r="BI176" s="214">
        <f>IF(N176="nulová",J176,0)</f>
        <v>0</v>
      </c>
      <c r="BJ176" s="19" t="s">
        <v>74</v>
      </c>
      <c r="BK176" s="214">
        <f>ROUND(I176*H176,2)</f>
        <v>0</v>
      </c>
      <c r="BL176" s="19" t="s">
        <v>121</v>
      </c>
      <c r="BM176" s="213" t="s">
        <v>280</v>
      </c>
    </row>
    <row r="177" s="2" customFormat="1">
      <c r="A177" s="40"/>
      <c r="B177" s="41"/>
      <c r="C177" s="42"/>
      <c r="D177" s="217" t="s">
        <v>136</v>
      </c>
      <c r="E177" s="42"/>
      <c r="F177" s="218" t="s">
        <v>281</v>
      </c>
      <c r="G177" s="42"/>
      <c r="H177" s="42"/>
      <c r="I177" s="219"/>
      <c r="J177" s="42"/>
      <c r="K177" s="42"/>
      <c r="L177" s="46"/>
      <c r="M177" s="220"/>
      <c r="N177" s="221"/>
      <c r="O177" s="86"/>
      <c r="P177" s="86"/>
      <c r="Q177" s="86"/>
      <c r="R177" s="86"/>
      <c r="S177" s="86"/>
      <c r="T177" s="87"/>
      <c r="U177" s="40"/>
      <c r="V177" s="40"/>
      <c r="W177" s="40"/>
      <c r="X177" s="40"/>
      <c r="Y177" s="40"/>
      <c r="Z177" s="40"/>
      <c r="AA177" s="40"/>
      <c r="AB177" s="40"/>
      <c r="AC177" s="40"/>
      <c r="AD177" s="40"/>
      <c r="AE177" s="40"/>
      <c r="AT177" s="19" t="s">
        <v>136</v>
      </c>
      <c r="AU177" s="19" t="s">
        <v>78</v>
      </c>
    </row>
    <row r="178" s="2" customFormat="1" ht="16.5" customHeight="1">
      <c r="A178" s="40"/>
      <c r="B178" s="41"/>
      <c r="C178" s="201" t="s">
        <v>282</v>
      </c>
      <c r="D178" s="201" t="s">
        <v>117</v>
      </c>
      <c r="E178" s="202" t="s">
        <v>283</v>
      </c>
      <c r="F178" s="203" t="s">
        <v>284</v>
      </c>
      <c r="G178" s="204" t="s">
        <v>250</v>
      </c>
      <c r="H178" s="205">
        <v>1</v>
      </c>
      <c r="I178" s="206"/>
      <c r="J178" s="207">
        <f>ROUND(I178*H178,2)</f>
        <v>0</v>
      </c>
      <c r="K178" s="208"/>
      <c r="L178" s="46"/>
      <c r="M178" s="209" t="s">
        <v>19</v>
      </c>
      <c r="N178" s="210" t="s">
        <v>40</v>
      </c>
      <c r="O178" s="86"/>
      <c r="P178" s="211">
        <f>O178*H178</f>
        <v>0</v>
      </c>
      <c r="Q178" s="211">
        <v>0</v>
      </c>
      <c r="R178" s="211">
        <f>Q178*H178</f>
        <v>0</v>
      </c>
      <c r="S178" s="211">
        <v>0</v>
      </c>
      <c r="T178" s="212">
        <f>S178*H178</f>
        <v>0</v>
      </c>
      <c r="U178" s="40"/>
      <c r="V178" s="40"/>
      <c r="W178" s="40"/>
      <c r="X178" s="40"/>
      <c r="Y178" s="40"/>
      <c r="Z178" s="40"/>
      <c r="AA178" s="40"/>
      <c r="AB178" s="40"/>
      <c r="AC178" s="40"/>
      <c r="AD178" s="40"/>
      <c r="AE178" s="40"/>
      <c r="AR178" s="213" t="s">
        <v>121</v>
      </c>
      <c r="AT178" s="213" t="s">
        <v>117</v>
      </c>
      <c r="AU178" s="213" t="s">
        <v>78</v>
      </c>
      <c r="AY178" s="19" t="s">
        <v>115</v>
      </c>
      <c r="BE178" s="214">
        <f>IF(N178="základní",J178,0)</f>
        <v>0</v>
      </c>
      <c r="BF178" s="214">
        <f>IF(N178="snížená",J178,0)</f>
        <v>0</v>
      </c>
      <c r="BG178" s="214">
        <f>IF(N178="zákl. přenesená",J178,0)</f>
        <v>0</v>
      </c>
      <c r="BH178" s="214">
        <f>IF(N178="sníž. přenesená",J178,0)</f>
        <v>0</v>
      </c>
      <c r="BI178" s="214">
        <f>IF(N178="nulová",J178,0)</f>
        <v>0</v>
      </c>
      <c r="BJ178" s="19" t="s">
        <v>74</v>
      </c>
      <c r="BK178" s="214">
        <f>ROUND(I178*H178,2)</f>
        <v>0</v>
      </c>
      <c r="BL178" s="19" t="s">
        <v>121</v>
      </c>
      <c r="BM178" s="213" t="s">
        <v>285</v>
      </c>
    </row>
    <row r="179" s="12" customFormat="1" ht="22.8" customHeight="1">
      <c r="A179" s="12"/>
      <c r="B179" s="187"/>
      <c r="C179" s="188"/>
      <c r="D179" s="189" t="s">
        <v>68</v>
      </c>
      <c r="E179" s="215" t="s">
        <v>286</v>
      </c>
      <c r="F179" s="215" t="s">
        <v>287</v>
      </c>
      <c r="G179" s="188"/>
      <c r="H179" s="188"/>
      <c r="I179" s="191"/>
      <c r="J179" s="216">
        <f>BK179</f>
        <v>0</v>
      </c>
      <c r="K179" s="188"/>
      <c r="L179" s="193"/>
      <c r="M179" s="194"/>
      <c r="N179" s="195"/>
      <c r="O179" s="195"/>
      <c r="P179" s="196">
        <f>SUM(P180:P182)</f>
        <v>0</v>
      </c>
      <c r="Q179" s="195"/>
      <c r="R179" s="196">
        <f>SUM(R180:R182)</f>
        <v>0</v>
      </c>
      <c r="S179" s="195"/>
      <c r="T179" s="197">
        <f>SUM(T180:T182)</f>
        <v>0</v>
      </c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R179" s="198" t="s">
        <v>244</v>
      </c>
      <c r="AT179" s="199" t="s">
        <v>68</v>
      </c>
      <c r="AU179" s="199" t="s">
        <v>74</v>
      </c>
      <c r="AY179" s="198" t="s">
        <v>115</v>
      </c>
      <c r="BK179" s="200">
        <f>SUM(BK180:BK182)</f>
        <v>0</v>
      </c>
    </row>
    <row r="180" s="2" customFormat="1" ht="16.5" customHeight="1">
      <c r="A180" s="40"/>
      <c r="B180" s="41"/>
      <c r="C180" s="201" t="s">
        <v>288</v>
      </c>
      <c r="D180" s="201" t="s">
        <v>117</v>
      </c>
      <c r="E180" s="202" t="s">
        <v>289</v>
      </c>
      <c r="F180" s="203" t="s">
        <v>290</v>
      </c>
      <c r="G180" s="204" t="s">
        <v>250</v>
      </c>
      <c r="H180" s="205">
        <v>1</v>
      </c>
      <c r="I180" s="206"/>
      <c r="J180" s="207">
        <f>ROUND(I180*H180,2)</f>
        <v>0</v>
      </c>
      <c r="K180" s="208"/>
      <c r="L180" s="46"/>
      <c r="M180" s="209" t="s">
        <v>19</v>
      </c>
      <c r="N180" s="210" t="s">
        <v>40</v>
      </c>
      <c r="O180" s="86"/>
      <c r="P180" s="211">
        <f>O180*H180</f>
        <v>0</v>
      </c>
      <c r="Q180" s="211">
        <v>0</v>
      </c>
      <c r="R180" s="211">
        <f>Q180*H180</f>
        <v>0</v>
      </c>
      <c r="S180" s="211">
        <v>0</v>
      </c>
      <c r="T180" s="212">
        <f>S180*H180</f>
        <v>0</v>
      </c>
      <c r="U180" s="40"/>
      <c r="V180" s="40"/>
      <c r="W180" s="40"/>
      <c r="X180" s="40"/>
      <c r="Y180" s="40"/>
      <c r="Z180" s="40"/>
      <c r="AA180" s="40"/>
      <c r="AB180" s="40"/>
      <c r="AC180" s="40"/>
      <c r="AD180" s="40"/>
      <c r="AE180" s="40"/>
      <c r="AR180" s="213" t="s">
        <v>121</v>
      </c>
      <c r="AT180" s="213" t="s">
        <v>117</v>
      </c>
      <c r="AU180" s="213" t="s">
        <v>78</v>
      </c>
      <c r="AY180" s="19" t="s">
        <v>115</v>
      </c>
      <c r="BE180" s="214">
        <f>IF(N180="základní",J180,0)</f>
        <v>0</v>
      </c>
      <c r="BF180" s="214">
        <f>IF(N180="snížená",J180,0)</f>
        <v>0</v>
      </c>
      <c r="BG180" s="214">
        <f>IF(N180="zákl. přenesená",J180,0)</f>
        <v>0</v>
      </c>
      <c r="BH180" s="214">
        <f>IF(N180="sníž. přenesená",J180,0)</f>
        <v>0</v>
      </c>
      <c r="BI180" s="214">
        <f>IF(N180="nulová",J180,0)</f>
        <v>0</v>
      </c>
      <c r="BJ180" s="19" t="s">
        <v>74</v>
      </c>
      <c r="BK180" s="214">
        <f>ROUND(I180*H180,2)</f>
        <v>0</v>
      </c>
      <c r="BL180" s="19" t="s">
        <v>121</v>
      </c>
      <c r="BM180" s="213" t="s">
        <v>291</v>
      </c>
    </row>
    <row r="181" s="2" customFormat="1" ht="16.5" customHeight="1">
      <c r="A181" s="40"/>
      <c r="B181" s="41"/>
      <c r="C181" s="201" t="s">
        <v>292</v>
      </c>
      <c r="D181" s="201" t="s">
        <v>117</v>
      </c>
      <c r="E181" s="202" t="s">
        <v>293</v>
      </c>
      <c r="F181" s="203" t="s">
        <v>294</v>
      </c>
      <c r="G181" s="204" t="s">
        <v>250</v>
      </c>
      <c r="H181" s="205">
        <v>1</v>
      </c>
      <c r="I181" s="206"/>
      <c r="J181" s="207">
        <f>ROUND(I181*H181,2)</f>
        <v>0</v>
      </c>
      <c r="K181" s="208"/>
      <c r="L181" s="46"/>
      <c r="M181" s="209" t="s">
        <v>19</v>
      </c>
      <c r="N181" s="210" t="s">
        <v>40</v>
      </c>
      <c r="O181" s="86"/>
      <c r="P181" s="211">
        <f>O181*H181</f>
        <v>0</v>
      </c>
      <c r="Q181" s="211">
        <v>0</v>
      </c>
      <c r="R181" s="211">
        <f>Q181*H181</f>
        <v>0</v>
      </c>
      <c r="S181" s="211">
        <v>0</v>
      </c>
      <c r="T181" s="212">
        <f>S181*H181</f>
        <v>0</v>
      </c>
      <c r="U181" s="40"/>
      <c r="V181" s="40"/>
      <c r="W181" s="40"/>
      <c r="X181" s="40"/>
      <c r="Y181" s="40"/>
      <c r="Z181" s="40"/>
      <c r="AA181" s="40"/>
      <c r="AB181" s="40"/>
      <c r="AC181" s="40"/>
      <c r="AD181" s="40"/>
      <c r="AE181" s="40"/>
      <c r="AR181" s="213" t="s">
        <v>121</v>
      </c>
      <c r="AT181" s="213" t="s">
        <v>117</v>
      </c>
      <c r="AU181" s="213" t="s">
        <v>78</v>
      </c>
      <c r="AY181" s="19" t="s">
        <v>115</v>
      </c>
      <c r="BE181" s="214">
        <f>IF(N181="základní",J181,0)</f>
        <v>0</v>
      </c>
      <c r="BF181" s="214">
        <f>IF(N181="snížená",J181,0)</f>
        <v>0</v>
      </c>
      <c r="BG181" s="214">
        <f>IF(N181="zákl. přenesená",J181,0)</f>
        <v>0</v>
      </c>
      <c r="BH181" s="214">
        <f>IF(N181="sníž. přenesená",J181,0)</f>
        <v>0</v>
      </c>
      <c r="BI181" s="214">
        <f>IF(N181="nulová",J181,0)</f>
        <v>0</v>
      </c>
      <c r="BJ181" s="19" t="s">
        <v>74</v>
      </c>
      <c r="BK181" s="214">
        <f>ROUND(I181*H181,2)</f>
        <v>0</v>
      </c>
      <c r="BL181" s="19" t="s">
        <v>121</v>
      </c>
      <c r="BM181" s="213" t="s">
        <v>295</v>
      </c>
    </row>
    <row r="182" s="2" customFormat="1">
      <c r="A182" s="40"/>
      <c r="B182" s="41"/>
      <c r="C182" s="42"/>
      <c r="D182" s="217" t="s">
        <v>136</v>
      </c>
      <c r="E182" s="42"/>
      <c r="F182" s="218" t="s">
        <v>296</v>
      </c>
      <c r="G182" s="42"/>
      <c r="H182" s="42"/>
      <c r="I182" s="219"/>
      <c r="J182" s="42"/>
      <c r="K182" s="42"/>
      <c r="L182" s="46"/>
      <c r="M182" s="278"/>
      <c r="N182" s="279"/>
      <c r="O182" s="280"/>
      <c r="P182" s="280"/>
      <c r="Q182" s="280"/>
      <c r="R182" s="280"/>
      <c r="S182" s="280"/>
      <c r="T182" s="281"/>
      <c r="U182" s="40"/>
      <c r="V182" s="40"/>
      <c r="W182" s="40"/>
      <c r="X182" s="40"/>
      <c r="Y182" s="40"/>
      <c r="Z182" s="40"/>
      <c r="AA182" s="40"/>
      <c r="AB182" s="40"/>
      <c r="AC182" s="40"/>
      <c r="AD182" s="40"/>
      <c r="AE182" s="40"/>
      <c r="AT182" s="19" t="s">
        <v>136</v>
      </c>
      <c r="AU182" s="19" t="s">
        <v>78</v>
      </c>
    </row>
    <row r="183" s="2" customFormat="1" ht="6.96" customHeight="1">
      <c r="A183" s="40"/>
      <c r="B183" s="61"/>
      <c r="C183" s="62"/>
      <c r="D183" s="62"/>
      <c r="E183" s="62"/>
      <c r="F183" s="62"/>
      <c r="G183" s="62"/>
      <c r="H183" s="62"/>
      <c r="I183" s="62"/>
      <c r="J183" s="62"/>
      <c r="K183" s="62"/>
      <c r="L183" s="46"/>
      <c r="M183" s="40"/>
      <c r="O183" s="40"/>
      <c r="P183" s="40"/>
      <c r="Q183" s="40"/>
      <c r="R183" s="40"/>
      <c r="S183" s="40"/>
      <c r="T183" s="40"/>
      <c r="U183" s="40"/>
      <c r="V183" s="40"/>
      <c r="W183" s="40"/>
      <c r="X183" s="40"/>
      <c r="Y183" s="40"/>
      <c r="Z183" s="40"/>
      <c r="AA183" s="40"/>
      <c r="AB183" s="40"/>
      <c r="AC183" s="40"/>
      <c r="AD183" s="40"/>
      <c r="AE183" s="40"/>
    </row>
  </sheetData>
  <sheetProtection sheet="1" autoFilter="0" formatColumns="0" formatRows="0" objects="1" scenarios="1" spinCount="100000" saltValue="DGFxHOJ9Pd1WngguoQalNKO4ZUUHBSvivZc/e+eUb0LX0byfaWJWMzVXasSP4u+IqR5bVzDisDeNW5zrOfMOQA==" hashValue="WdhtM2a8c85eOF8R9e59PELsI9b4QAb1U+4/ZyENGEJuMOQ+IDek1QZo+pDe7YfzB6/4MVN6leSc0Usdk8KhCQ==" algorithmName="SHA-512" password="CC35"/>
  <autoFilter ref="C92:K182"/>
  <mergeCells count="9">
    <mergeCell ref="E7:H7"/>
    <mergeCell ref="E9:H9"/>
    <mergeCell ref="E18:H18"/>
    <mergeCell ref="E27:H27"/>
    <mergeCell ref="E48:H48"/>
    <mergeCell ref="E50:H50"/>
    <mergeCell ref="E83:H83"/>
    <mergeCell ref="E85:H85"/>
    <mergeCell ref="L2:V2"/>
  </mergeCells>
  <hyperlinks>
    <hyperlink ref="F100" r:id="rId1" display="https://podminky.urs.cz/item/CS_URS_2022_01/631311234"/>
    <hyperlink ref="F111" r:id="rId2" display="https://podminky.urs.cz/item/CS_URS_2022_01/631319175"/>
    <hyperlink ref="F113" r:id="rId3" display="https://podminky.urs.cz/item/CS_URS_2022_01/631362021"/>
    <hyperlink ref="F124" r:id="rId4" display="https://podminky.urs.cz/item/CS_URS_2022_01/998018003"/>
    <hyperlink ref="F131" r:id="rId5" display="https://podminky.urs.cz/item/CS_URS_2022_01/998764204"/>
    <hyperlink ref="F134" r:id="rId6" display="https://podminky.urs.cz/item/CS_URS_2022_01/767646510"/>
    <hyperlink ref="F139" r:id="rId7" display="https://podminky.urs.cz/item/CS_URS_2022_01/998767204"/>
    <hyperlink ref="F142" r:id="rId8" display="https://podminky.urs.cz/item/CS_URS_2022_01/771574368"/>
    <hyperlink ref="F152" r:id="rId9" display="https://podminky.urs.cz/item/CS_URS_2022_01/998771104"/>
    <hyperlink ref="F155" r:id="rId10" display="https://podminky.urs.cz/item/CS_URS_2022_01/783314201"/>
    <hyperlink ref="F159" r:id="rId11" display="https://podminky.urs.cz/item/CS_URS_2022_01/783315101"/>
    <hyperlink ref="F161" r:id="rId12" display="https://podminky.urs.cz/item/CS_URS_2022_01/783317101"/>
    <hyperlink ref="F165" r:id="rId13" display="https://podminky.urs.cz/item/CS_URS_2022_01/012103000"/>
    <hyperlink ref="F167" r:id="rId14" display="https://podminky.urs.cz/item/CS_URS_2022_01/012203000"/>
    <hyperlink ref="F169" r:id="rId15" display="https://podminky.urs.cz/item/CS_URS_2022_01/012303000"/>
    <hyperlink ref="F171" r:id="rId16" display="https://podminky.urs.cz/item/CS_URS_2022_01/013244000"/>
    <hyperlink ref="F174" r:id="rId17" display="https://podminky.urs.cz/item/CS_URS_2022_02/030001000"/>
    <hyperlink ref="F177" r:id="rId18" display="https://podminky.urs.cz/item/CS_URS_2022_01/063303000"/>
    <hyperlink ref="F182" r:id="rId19" display="https://podminky.urs.cz/item/CS_URS_2022_01/071002000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20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82" customWidth="1"/>
    <col min="2" max="2" width="1.667969" style="282" customWidth="1"/>
    <col min="3" max="4" width="5" style="282" customWidth="1"/>
    <col min="5" max="5" width="11.66016" style="282" customWidth="1"/>
    <col min="6" max="6" width="9.160156" style="282" customWidth="1"/>
    <col min="7" max="7" width="5" style="282" customWidth="1"/>
    <col min="8" max="8" width="77.83203" style="282" customWidth="1"/>
    <col min="9" max="10" width="20" style="282" customWidth="1"/>
    <col min="11" max="11" width="1.667969" style="282" customWidth="1"/>
  </cols>
  <sheetData>
    <row r="1" s="1" customFormat="1" ht="37.5" customHeight="1"/>
    <row r="2" s="1" customFormat="1" ht="7.5" customHeight="1">
      <c r="B2" s="283"/>
      <c r="C2" s="284"/>
      <c r="D2" s="284"/>
      <c r="E2" s="284"/>
      <c r="F2" s="284"/>
      <c r="G2" s="284"/>
      <c r="H2" s="284"/>
      <c r="I2" s="284"/>
      <c r="J2" s="284"/>
      <c r="K2" s="285"/>
    </row>
    <row r="3" s="17" customFormat="1" ht="45" customHeight="1">
      <c r="B3" s="286"/>
      <c r="C3" s="287" t="s">
        <v>297</v>
      </c>
      <c r="D3" s="287"/>
      <c r="E3" s="287"/>
      <c r="F3" s="287"/>
      <c r="G3" s="287"/>
      <c r="H3" s="287"/>
      <c r="I3" s="287"/>
      <c r="J3" s="287"/>
      <c r="K3" s="288"/>
    </row>
    <row r="4" s="1" customFormat="1" ht="25.5" customHeight="1">
      <c r="B4" s="289"/>
      <c r="C4" s="290" t="s">
        <v>298</v>
      </c>
      <c r="D4" s="290"/>
      <c r="E4" s="290"/>
      <c r="F4" s="290"/>
      <c r="G4" s="290"/>
      <c r="H4" s="290"/>
      <c r="I4" s="290"/>
      <c r="J4" s="290"/>
      <c r="K4" s="291"/>
    </row>
    <row r="5" s="1" customFormat="1" ht="5.25" customHeight="1">
      <c r="B5" s="289"/>
      <c r="C5" s="292"/>
      <c r="D5" s="292"/>
      <c r="E5" s="292"/>
      <c r="F5" s="292"/>
      <c r="G5" s="292"/>
      <c r="H5" s="292"/>
      <c r="I5" s="292"/>
      <c r="J5" s="292"/>
      <c r="K5" s="291"/>
    </row>
    <row r="6" s="1" customFormat="1" ht="15" customHeight="1">
      <c r="B6" s="289"/>
      <c r="C6" s="293" t="s">
        <v>299</v>
      </c>
      <c r="D6" s="293"/>
      <c r="E6" s="293"/>
      <c r="F6" s="293"/>
      <c r="G6" s="293"/>
      <c r="H6" s="293"/>
      <c r="I6" s="293"/>
      <c r="J6" s="293"/>
      <c r="K6" s="291"/>
    </row>
    <row r="7" s="1" customFormat="1" ht="15" customHeight="1">
      <c r="B7" s="294"/>
      <c r="C7" s="293" t="s">
        <v>300</v>
      </c>
      <c r="D7" s="293"/>
      <c r="E7" s="293"/>
      <c r="F7" s="293"/>
      <c r="G7" s="293"/>
      <c r="H7" s="293"/>
      <c r="I7" s="293"/>
      <c r="J7" s="293"/>
      <c r="K7" s="291"/>
    </row>
    <row r="8" s="1" customFormat="1" ht="12.75" customHeight="1">
      <c r="B8" s="294"/>
      <c r="C8" s="293"/>
      <c r="D8" s="293"/>
      <c r="E8" s="293"/>
      <c r="F8" s="293"/>
      <c r="G8" s="293"/>
      <c r="H8" s="293"/>
      <c r="I8" s="293"/>
      <c r="J8" s="293"/>
      <c r="K8" s="291"/>
    </row>
    <row r="9" s="1" customFormat="1" ht="15" customHeight="1">
      <c r="B9" s="294"/>
      <c r="C9" s="293" t="s">
        <v>301</v>
      </c>
      <c r="D9" s="293"/>
      <c r="E9" s="293"/>
      <c r="F9" s="293"/>
      <c r="G9" s="293"/>
      <c r="H9" s="293"/>
      <c r="I9" s="293"/>
      <c r="J9" s="293"/>
      <c r="K9" s="291"/>
    </row>
    <row r="10" s="1" customFormat="1" ht="15" customHeight="1">
      <c r="B10" s="294"/>
      <c r="C10" s="293"/>
      <c r="D10" s="293" t="s">
        <v>302</v>
      </c>
      <c r="E10" s="293"/>
      <c r="F10" s="293"/>
      <c r="G10" s="293"/>
      <c r="H10" s="293"/>
      <c r="I10" s="293"/>
      <c r="J10" s="293"/>
      <c r="K10" s="291"/>
    </row>
    <row r="11" s="1" customFormat="1" ht="15" customHeight="1">
      <c r="B11" s="294"/>
      <c r="C11" s="295"/>
      <c r="D11" s="293" t="s">
        <v>303</v>
      </c>
      <c r="E11" s="293"/>
      <c r="F11" s="293"/>
      <c r="G11" s="293"/>
      <c r="H11" s="293"/>
      <c r="I11" s="293"/>
      <c r="J11" s="293"/>
      <c r="K11" s="291"/>
    </row>
    <row r="12" s="1" customFormat="1" ht="15" customHeight="1">
      <c r="B12" s="294"/>
      <c r="C12" s="295"/>
      <c r="D12" s="293"/>
      <c r="E12" s="293"/>
      <c r="F12" s="293"/>
      <c r="G12" s="293"/>
      <c r="H12" s="293"/>
      <c r="I12" s="293"/>
      <c r="J12" s="293"/>
      <c r="K12" s="291"/>
    </row>
    <row r="13" s="1" customFormat="1" ht="15" customHeight="1">
      <c r="B13" s="294"/>
      <c r="C13" s="295"/>
      <c r="D13" s="296" t="s">
        <v>304</v>
      </c>
      <c r="E13" s="293"/>
      <c r="F13" s="293"/>
      <c r="G13" s="293"/>
      <c r="H13" s="293"/>
      <c r="I13" s="293"/>
      <c r="J13" s="293"/>
      <c r="K13" s="291"/>
    </row>
    <row r="14" s="1" customFormat="1" ht="12.75" customHeight="1">
      <c r="B14" s="294"/>
      <c r="C14" s="295"/>
      <c r="D14" s="295"/>
      <c r="E14" s="295"/>
      <c r="F14" s="295"/>
      <c r="G14" s="295"/>
      <c r="H14" s="295"/>
      <c r="I14" s="295"/>
      <c r="J14" s="295"/>
      <c r="K14" s="291"/>
    </row>
    <row r="15" s="1" customFormat="1" ht="15" customHeight="1">
      <c r="B15" s="294"/>
      <c r="C15" s="295"/>
      <c r="D15" s="293" t="s">
        <v>305</v>
      </c>
      <c r="E15" s="293"/>
      <c r="F15" s="293"/>
      <c r="G15" s="293"/>
      <c r="H15" s="293"/>
      <c r="I15" s="293"/>
      <c r="J15" s="293"/>
      <c r="K15" s="291"/>
    </row>
    <row r="16" s="1" customFormat="1" ht="15" customHeight="1">
      <c r="B16" s="294"/>
      <c r="C16" s="295"/>
      <c r="D16" s="293" t="s">
        <v>306</v>
      </c>
      <c r="E16" s="293"/>
      <c r="F16" s="293"/>
      <c r="G16" s="293"/>
      <c r="H16" s="293"/>
      <c r="I16" s="293"/>
      <c r="J16" s="293"/>
      <c r="K16" s="291"/>
    </row>
    <row r="17" s="1" customFormat="1" ht="15" customHeight="1">
      <c r="B17" s="294"/>
      <c r="C17" s="295"/>
      <c r="D17" s="293" t="s">
        <v>307</v>
      </c>
      <c r="E17" s="293"/>
      <c r="F17" s="293"/>
      <c r="G17" s="293"/>
      <c r="H17" s="293"/>
      <c r="I17" s="293"/>
      <c r="J17" s="293"/>
      <c r="K17" s="291"/>
    </row>
    <row r="18" s="1" customFormat="1" ht="15" customHeight="1">
      <c r="B18" s="294"/>
      <c r="C18" s="295"/>
      <c r="D18" s="295"/>
      <c r="E18" s="297" t="s">
        <v>76</v>
      </c>
      <c r="F18" s="293" t="s">
        <v>308</v>
      </c>
      <c r="G18" s="293"/>
      <c r="H18" s="293"/>
      <c r="I18" s="293"/>
      <c r="J18" s="293"/>
      <c r="K18" s="291"/>
    </row>
    <row r="19" s="1" customFormat="1" ht="15" customHeight="1">
      <c r="B19" s="294"/>
      <c r="C19" s="295"/>
      <c r="D19" s="295"/>
      <c r="E19" s="297" t="s">
        <v>309</v>
      </c>
      <c r="F19" s="293" t="s">
        <v>310</v>
      </c>
      <c r="G19" s="293"/>
      <c r="H19" s="293"/>
      <c r="I19" s="293"/>
      <c r="J19" s="293"/>
      <c r="K19" s="291"/>
    </row>
    <row r="20" s="1" customFormat="1" ht="15" customHeight="1">
      <c r="B20" s="294"/>
      <c r="C20" s="295"/>
      <c r="D20" s="295"/>
      <c r="E20" s="297" t="s">
        <v>311</v>
      </c>
      <c r="F20" s="293" t="s">
        <v>312</v>
      </c>
      <c r="G20" s="293"/>
      <c r="H20" s="293"/>
      <c r="I20" s="293"/>
      <c r="J20" s="293"/>
      <c r="K20" s="291"/>
    </row>
    <row r="21" s="1" customFormat="1" ht="15" customHeight="1">
      <c r="B21" s="294"/>
      <c r="C21" s="295"/>
      <c r="D21" s="295"/>
      <c r="E21" s="297" t="s">
        <v>313</v>
      </c>
      <c r="F21" s="293" t="s">
        <v>314</v>
      </c>
      <c r="G21" s="293"/>
      <c r="H21" s="293"/>
      <c r="I21" s="293"/>
      <c r="J21" s="293"/>
      <c r="K21" s="291"/>
    </row>
    <row r="22" s="1" customFormat="1" ht="15" customHeight="1">
      <c r="B22" s="294"/>
      <c r="C22" s="295"/>
      <c r="D22" s="295"/>
      <c r="E22" s="297" t="s">
        <v>315</v>
      </c>
      <c r="F22" s="293" t="s">
        <v>316</v>
      </c>
      <c r="G22" s="293"/>
      <c r="H22" s="293"/>
      <c r="I22" s="293"/>
      <c r="J22" s="293"/>
      <c r="K22" s="291"/>
    </row>
    <row r="23" s="1" customFormat="1" ht="15" customHeight="1">
      <c r="B23" s="294"/>
      <c r="C23" s="295"/>
      <c r="D23" s="295"/>
      <c r="E23" s="297" t="s">
        <v>317</v>
      </c>
      <c r="F23" s="293" t="s">
        <v>318</v>
      </c>
      <c r="G23" s="293"/>
      <c r="H23" s="293"/>
      <c r="I23" s="293"/>
      <c r="J23" s="293"/>
      <c r="K23" s="291"/>
    </row>
    <row r="24" s="1" customFormat="1" ht="12.75" customHeight="1">
      <c r="B24" s="294"/>
      <c r="C24" s="295"/>
      <c r="D24" s="295"/>
      <c r="E24" s="295"/>
      <c r="F24" s="295"/>
      <c r="G24" s="295"/>
      <c r="H24" s="295"/>
      <c r="I24" s="295"/>
      <c r="J24" s="295"/>
      <c r="K24" s="291"/>
    </row>
    <row r="25" s="1" customFormat="1" ht="15" customHeight="1">
      <c r="B25" s="294"/>
      <c r="C25" s="293" t="s">
        <v>319</v>
      </c>
      <c r="D25" s="293"/>
      <c r="E25" s="293"/>
      <c r="F25" s="293"/>
      <c r="G25" s="293"/>
      <c r="H25" s="293"/>
      <c r="I25" s="293"/>
      <c r="J25" s="293"/>
      <c r="K25" s="291"/>
    </row>
    <row r="26" s="1" customFormat="1" ht="15" customHeight="1">
      <c r="B26" s="294"/>
      <c r="C26" s="293" t="s">
        <v>320</v>
      </c>
      <c r="D26" s="293"/>
      <c r="E26" s="293"/>
      <c r="F26" s="293"/>
      <c r="G26" s="293"/>
      <c r="H26" s="293"/>
      <c r="I26" s="293"/>
      <c r="J26" s="293"/>
      <c r="K26" s="291"/>
    </row>
    <row r="27" s="1" customFormat="1" ht="15" customHeight="1">
      <c r="B27" s="294"/>
      <c r="C27" s="293"/>
      <c r="D27" s="293" t="s">
        <v>321</v>
      </c>
      <c r="E27" s="293"/>
      <c r="F27" s="293"/>
      <c r="G27" s="293"/>
      <c r="H27" s="293"/>
      <c r="I27" s="293"/>
      <c r="J27" s="293"/>
      <c r="K27" s="291"/>
    </row>
    <row r="28" s="1" customFormat="1" ht="15" customHeight="1">
      <c r="B28" s="294"/>
      <c r="C28" s="295"/>
      <c r="D28" s="293" t="s">
        <v>322</v>
      </c>
      <c r="E28" s="293"/>
      <c r="F28" s="293"/>
      <c r="G28" s="293"/>
      <c r="H28" s="293"/>
      <c r="I28" s="293"/>
      <c r="J28" s="293"/>
      <c r="K28" s="291"/>
    </row>
    <row r="29" s="1" customFormat="1" ht="12.75" customHeight="1">
      <c r="B29" s="294"/>
      <c r="C29" s="295"/>
      <c r="D29" s="295"/>
      <c r="E29" s="295"/>
      <c r="F29" s="295"/>
      <c r="G29" s="295"/>
      <c r="H29" s="295"/>
      <c r="I29" s="295"/>
      <c r="J29" s="295"/>
      <c r="K29" s="291"/>
    </row>
    <row r="30" s="1" customFormat="1" ht="15" customHeight="1">
      <c r="B30" s="294"/>
      <c r="C30" s="295"/>
      <c r="D30" s="293" t="s">
        <v>323</v>
      </c>
      <c r="E30" s="293"/>
      <c r="F30" s="293"/>
      <c r="G30" s="293"/>
      <c r="H30" s="293"/>
      <c r="I30" s="293"/>
      <c r="J30" s="293"/>
      <c r="K30" s="291"/>
    </row>
    <row r="31" s="1" customFormat="1" ht="15" customHeight="1">
      <c r="B31" s="294"/>
      <c r="C31" s="295"/>
      <c r="D31" s="293" t="s">
        <v>324</v>
      </c>
      <c r="E31" s="293"/>
      <c r="F31" s="293"/>
      <c r="G31" s="293"/>
      <c r="H31" s="293"/>
      <c r="I31" s="293"/>
      <c r="J31" s="293"/>
      <c r="K31" s="291"/>
    </row>
    <row r="32" s="1" customFormat="1" ht="12.75" customHeight="1">
      <c r="B32" s="294"/>
      <c r="C32" s="295"/>
      <c r="D32" s="295"/>
      <c r="E32" s="295"/>
      <c r="F32" s="295"/>
      <c r="G32" s="295"/>
      <c r="H32" s="295"/>
      <c r="I32" s="295"/>
      <c r="J32" s="295"/>
      <c r="K32" s="291"/>
    </row>
    <row r="33" s="1" customFormat="1" ht="15" customHeight="1">
      <c r="B33" s="294"/>
      <c r="C33" s="295"/>
      <c r="D33" s="293" t="s">
        <v>325</v>
      </c>
      <c r="E33" s="293"/>
      <c r="F33" s="293"/>
      <c r="G33" s="293"/>
      <c r="H33" s="293"/>
      <c r="I33" s="293"/>
      <c r="J33" s="293"/>
      <c r="K33" s="291"/>
    </row>
    <row r="34" s="1" customFormat="1" ht="15" customHeight="1">
      <c r="B34" s="294"/>
      <c r="C34" s="295"/>
      <c r="D34" s="293" t="s">
        <v>326</v>
      </c>
      <c r="E34" s="293"/>
      <c r="F34" s="293"/>
      <c r="G34" s="293"/>
      <c r="H34" s="293"/>
      <c r="I34" s="293"/>
      <c r="J34" s="293"/>
      <c r="K34" s="291"/>
    </row>
    <row r="35" s="1" customFormat="1" ht="15" customHeight="1">
      <c r="B35" s="294"/>
      <c r="C35" s="295"/>
      <c r="D35" s="293" t="s">
        <v>327</v>
      </c>
      <c r="E35" s="293"/>
      <c r="F35" s="293"/>
      <c r="G35" s="293"/>
      <c r="H35" s="293"/>
      <c r="I35" s="293"/>
      <c r="J35" s="293"/>
      <c r="K35" s="291"/>
    </row>
    <row r="36" s="1" customFormat="1" ht="15" customHeight="1">
      <c r="B36" s="294"/>
      <c r="C36" s="295"/>
      <c r="D36" s="293"/>
      <c r="E36" s="296" t="s">
        <v>101</v>
      </c>
      <c r="F36" s="293"/>
      <c r="G36" s="293" t="s">
        <v>328</v>
      </c>
      <c r="H36" s="293"/>
      <c r="I36" s="293"/>
      <c r="J36" s="293"/>
      <c r="K36" s="291"/>
    </row>
    <row r="37" s="1" customFormat="1" ht="30.75" customHeight="1">
      <c r="B37" s="294"/>
      <c r="C37" s="295"/>
      <c r="D37" s="293"/>
      <c r="E37" s="296" t="s">
        <v>329</v>
      </c>
      <c r="F37" s="293"/>
      <c r="G37" s="293" t="s">
        <v>330</v>
      </c>
      <c r="H37" s="293"/>
      <c r="I37" s="293"/>
      <c r="J37" s="293"/>
      <c r="K37" s="291"/>
    </row>
    <row r="38" s="1" customFormat="1" ht="15" customHeight="1">
      <c r="B38" s="294"/>
      <c r="C38" s="295"/>
      <c r="D38" s="293"/>
      <c r="E38" s="296" t="s">
        <v>50</v>
      </c>
      <c r="F38" s="293"/>
      <c r="G38" s="293" t="s">
        <v>331</v>
      </c>
      <c r="H38" s="293"/>
      <c r="I38" s="293"/>
      <c r="J38" s="293"/>
      <c r="K38" s="291"/>
    </row>
    <row r="39" s="1" customFormat="1" ht="15" customHeight="1">
      <c r="B39" s="294"/>
      <c r="C39" s="295"/>
      <c r="D39" s="293"/>
      <c r="E39" s="296" t="s">
        <v>51</v>
      </c>
      <c r="F39" s="293"/>
      <c r="G39" s="293" t="s">
        <v>332</v>
      </c>
      <c r="H39" s="293"/>
      <c r="I39" s="293"/>
      <c r="J39" s="293"/>
      <c r="K39" s="291"/>
    </row>
    <row r="40" s="1" customFormat="1" ht="15" customHeight="1">
      <c r="B40" s="294"/>
      <c r="C40" s="295"/>
      <c r="D40" s="293"/>
      <c r="E40" s="296" t="s">
        <v>102</v>
      </c>
      <c r="F40" s="293"/>
      <c r="G40" s="293" t="s">
        <v>333</v>
      </c>
      <c r="H40" s="293"/>
      <c r="I40" s="293"/>
      <c r="J40" s="293"/>
      <c r="K40" s="291"/>
    </row>
    <row r="41" s="1" customFormat="1" ht="15" customHeight="1">
      <c r="B41" s="294"/>
      <c r="C41" s="295"/>
      <c r="D41" s="293"/>
      <c r="E41" s="296" t="s">
        <v>103</v>
      </c>
      <c r="F41" s="293"/>
      <c r="G41" s="293" t="s">
        <v>334</v>
      </c>
      <c r="H41" s="293"/>
      <c r="I41" s="293"/>
      <c r="J41" s="293"/>
      <c r="K41" s="291"/>
    </row>
    <row r="42" s="1" customFormat="1" ht="15" customHeight="1">
      <c r="B42" s="294"/>
      <c r="C42" s="295"/>
      <c r="D42" s="293"/>
      <c r="E42" s="296" t="s">
        <v>335</v>
      </c>
      <c r="F42" s="293"/>
      <c r="G42" s="293" t="s">
        <v>336</v>
      </c>
      <c r="H42" s="293"/>
      <c r="I42" s="293"/>
      <c r="J42" s="293"/>
      <c r="K42" s="291"/>
    </row>
    <row r="43" s="1" customFormat="1" ht="15" customHeight="1">
      <c r="B43" s="294"/>
      <c r="C43" s="295"/>
      <c r="D43" s="293"/>
      <c r="E43" s="296"/>
      <c r="F43" s="293"/>
      <c r="G43" s="293" t="s">
        <v>337</v>
      </c>
      <c r="H43" s="293"/>
      <c r="I43" s="293"/>
      <c r="J43" s="293"/>
      <c r="K43" s="291"/>
    </row>
    <row r="44" s="1" customFormat="1" ht="15" customHeight="1">
      <c r="B44" s="294"/>
      <c r="C44" s="295"/>
      <c r="D44" s="293"/>
      <c r="E44" s="296" t="s">
        <v>338</v>
      </c>
      <c r="F44" s="293"/>
      <c r="G44" s="293" t="s">
        <v>339</v>
      </c>
      <c r="H44" s="293"/>
      <c r="I44" s="293"/>
      <c r="J44" s="293"/>
      <c r="K44" s="291"/>
    </row>
    <row r="45" s="1" customFormat="1" ht="15" customHeight="1">
      <c r="B45" s="294"/>
      <c r="C45" s="295"/>
      <c r="D45" s="293"/>
      <c r="E45" s="296" t="s">
        <v>105</v>
      </c>
      <c r="F45" s="293"/>
      <c r="G45" s="293" t="s">
        <v>340</v>
      </c>
      <c r="H45" s="293"/>
      <c r="I45" s="293"/>
      <c r="J45" s="293"/>
      <c r="K45" s="291"/>
    </row>
    <row r="46" s="1" customFormat="1" ht="12.75" customHeight="1">
      <c r="B46" s="294"/>
      <c r="C46" s="295"/>
      <c r="D46" s="293"/>
      <c r="E46" s="293"/>
      <c r="F46" s="293"/>
      <c r="G46" s="293"/>
      <c r="H46" s="293"/>
      <c r="I46" s="293"/>
      <c r="J46" s="293"/>
      <c r="K46" s="291"/>
    </row>
    <row r="47" s="1" customFormat="1" ht="15" customHeight="1">
      <c r="B47" s="294"/>
      <c r="C47" s="295"/>
      <c r="D47" s="293" t="s">
        <v>341</v>
      </c>
      <c r="E47" s="293"/>
      <c r="F47" s="293"/>
      <c r="G47" s="293"/>
      <c r="H47" s="293"/>
      <c r="I47" s="293"/>
      <c r="J47" s="293"/>
      <c r="K47" s="291"/>
    </row>
    <row r="48" s="1" customFormat="1" ht="15" customHeight="1">
      <c r="B48" s="294"/>
      <c r="C48" s="295"/>
      <c r="D48" s="295"/>
      <c r="E48" s="293" t="s">
        <v>342</v>
      </c>
      <c r="F48" s="293"/>
      <c r="G48" s="293"/>
      <c r="H48" s="293"/>
      <c r="I48" s="293"/>
      <c r="J48" s="293"/>
      <c r="K48" s="291"/>
    </row>
    <row r="49" s="1" customFormat="1" ht="15" customHeight="1">
      <c r="B49" s="294"/>
      <c r="C49" s="295"/>
      <c r="D49" s="295"/>
      <c r="E49" s="293" t="s">
        <v>343</v>
      </c>
      <c r="F49" s="293"/>
      <c r="G49" s="293"/>
      <c r="H49" s="293"/>
      <c r="I49" s="293"/>
      <c r="J49" s="293"/>
      <c r="K49" s="291"/>
    </row>
    <row r="50" s="1" customFormat="1" ht="15" customHeight="1">
      <c r="B50" s="294"/>
      <c r="C50" s="295"/>
      <c r="D50" s="295"/>
      <c r="E50" s="293" t="s">
        <v>344</v>
      </c>
      <c r="F50" s="293"/>
      <c r="G50" s="293"/>
      <c r="H50" s="293"/>
      <c r="I50" s="293"/>
      <c r="J50" s="293"/>
      <c r="K50" s="291"/>
    </row>
    <row r="51" s="1" customFormat="1" ht="15" customHeight="1">
      <c r="B51" s="294"/>
      <c r="C51" s="295"/>
      <c r="D51" s="293" t="s">
        <v>345</v>
      </c>
      <c r="E51" s="293"/>
      <c r="F51" s="293"/>
      <c r="G51" s="293"/>
      <c r="H51" s="293"/>
      <c r="I51" s="293"/>
      <c r="J51" s="293"/>
      <c r="K51" s="291"/>
    </row>
    <row r="52" s="1" customFormat="1" ht="25.5" customHeight="1">
      <c r="B52" s="289"/>
      <c r="C52" s="290" t="s">
        <v>346</v>
      </c>
      <c r="D52" s="290"/>
      <c r="E52" s="290"/>
      <c r="F52" s="290"/>
      <c r="G52" s="290"/>
      <c r="H52" s="290"/>
      <c r="I52" s="290"/>
      <c r="J52" s="290"/>
      <c r="K52" s="291"/>
    </row>
    <row r="53" s="1" customFormat="1" ht="5.25" customHeight="1">
      <c r="B53" s="289"/>
      <c r="C53" s="292"/>
      <c r="D53" s="292"/>
      <c r="E53" s="292"/>
      <c r="F53" s="292"/>
      <c r="G53" s="292"/>
      <c r="H53" s="292"/>
      <c r="I53" s="292"/>
      <c r="J53" s="292"/>
      <c r="K53" s="291"/>
    </row>
    <row r="54" s="1" customFormat="1" ht="15" customHeight="1">
      <c r="B54" s="289"/>
      <c r="C54" s="293" t="s">
        <v>347</v>
      </c>
      <c r="D54" s="293"/>
      <c r="E54" s="293"/>
      <c r="F54" s="293"/>
      <c r="G54" s="293"/>
      <c r="H54" s="293"/>
      <c r="I54" s="293"/>
      <c r="J54" s="293"/>
      <c r="K54" s="291"/>
    </row>
    <row r="55" s="1" customFormat="1" ht="15" customHeight="1">
      <c r="B55" s="289"/>
      <c r="C55" s="293" t="s">
        <v>348</v>
      </c>
      <c r="D55" s="293"/>
      <c r="E55" s="293"/>
      <c r="F55" s="293"/>
      <c r="G55" s="293"/>
      <c r="H55" s="293"/>
      <c r="I55" s="293"/>
      <c r="J55" s="293"/>
      <c r="K55" s="291"/>
    </row>
    <row r="56" s="1" customFormat="1" ht="12.75" customHeight="1">
      <c r="B56" s="289"/>
      <c r="C56" s="293"/>
      <c r="D56" s="293"/>
      <c r="E56" s="293"/>
      <c r="F56" s="293"/>
      <c r="G56" s="293"/>
      <c r="H56" s="293"/>
      <c r="I56" s="293"/>
      <c r="J56" s="293"/>
      <c r="K56" s="291"/>
    </row>
    <row r="57" s="1" customFormat="1" ht="15" customHeight="1">
      <c r="B57" s="289"/>
      <c r="C57" s="293" t="s">
        <v>349</v>
      </c>
      <c r="D57" s="293"/>
      <c r="E57" s="293"/>
      <c r="F57" s="293"/>
      <c r="G57" s="293"/>
      <c r="H57" s="293"/>
      <c r="I57" s="293"/>
      <c r="J57" s="293"/>
      <c r="K57" s="291"/>
    </row>
    <row r="58" s="1" customFormat="1" ht="15" customHeight="1">
      <c r="B58" s="289"/>
      <c r="C58" s="295"/>
      <c r="D58" s="293" t="s">
        <v>350</v>
      </c>
      <c r="E58" s="293"/>
      <c r="F58" s="293"/>
      <c r="G58" s="293"/>
      <c r="H58" s="293"/>
      <c r="I58" s="293"/>
      <c r="J58" s="293"/>
      <c r="K58" s="291"/>
    </row>
    <row r="59" s="1" customFormat="1" ht="15" customHeight="1">
      <c r="B59" s="289"/>
      <c r="C59" s="295"/>
      <c r="D59" s="293" t="s">
        <v>351</v>
      </c>
      <c r="E59" s="293"/>
      <c r="F59" s="293"/>
      <c r="G59" s="293"/>
      <c r="H59" s="293"/>
      <c r="I59" s="293"/>
      <c r="J59" s="293"/>
      <c r="K59" s="291"/>
    </row>
    <row r="60" s="1" customFormat="1" ht="15" customHeight="1">
      <c r="B60" s="289"/>
      <c r="C60" s="295"/>
      <c r="D60" s="293" t="s">
        <v>352</v>
      </c>
      <c r="E60" s="293"/>
      <c r="F60" s="293"/>
      <c r="G60" s="293"/>
      <c r="H60" s="293"/>
      <c r="I60" s="293"/>
      <c r="J60" s="293"/>
      <c r="K60" s="291"/>
    </row>
    <row r="61" s="1" customFormat="1" ht="15" customHeight="1">
      <c r="B61" s="289"/>
      <c r="C61" s="295"/>
      <c r="D61" s="293" t="s">
        <v>353</v>
      </c>
      <c r="E61" s="293"/>
      <c r="F61" s="293"/>
      <c r="G61" s="293"/>
      <c r="H61" s="293"/>
      <c r="I61" s="293"/>
      <c r="J61" s="293"/>
      <c r="K61" s="291"/>
    </row>
    <row r="62" s="1" customFormat="1" ht="15" customHeight="1">
      <c r="B62" s="289"/>
      <c r="C62" s="295"/>
      <c r="D62" s="298" t="s">
        <v>354</v>
      </c>
      <c r="E62" s="298"/>
      <c r="F62" s="298"/>
      <c r="G62" s="298"/>
      <c r="H62" s="298"/>
      <c r="I62" s="298"/>
      <c r="J62" s="298"/>
      <c r="K62" s="291"/>
    </row>
    <row r="63" s="1" customFormat="1" ht="15" customHeight="1">
      <c r="B63" s="289"/>
      <c r="C63" s="295"/>
      <c r="D63" s="293" t="s">
        <v>355</v>
      </c>
      <c r="E63" s="293"/>
      <c r="F63" s="293"/>
      <c r="G63" s="293"/>
      <c r="H63" s="293"/>
      <c r="I63" s="293"/>
      <c r="J63" s="293"/>
      <c r="K63" s="291"/>
    </row>
    <row r="64" s="1" customFormat="1" ht="12.75" customHeight="1">
      <c r="B64" s="289"/>
      <c r="C64" s="295"/>
      <c r="D64" s="295"/>
      <c r="E64" s="299"/>
      <c r="F64" s="295"/>
      <c r="G64" s="295"/>
      <c r="H64" s="295"/>
      <c r="I64" s="295"/>
      <c r="J64" s="295"/>
      <c r="K64" s="291"/>
    </row>
    <row r="65" s="1" customFormat="1" ht="15" customHeight="1">
      <c r="B65" s="289"/>
      <c r="C65" s="295"/>
      <c r="D65" s="293" t="s">
        <v>356</v>
      </c>
      <c r="E65" s="293"/>
      <c r="F65" s="293"/>
      <c r="G65" s="293"/>
      <c r="H65" s="293"/>
      <c r="I65" s="293"/>
      <c r="J65" s="293"/>
      <c r="K65" s="291"/>
    </row>
    <row r="66" s="1" customFormat="1" ht="15" customHeight="1">
      <c r="B66" s="289"/>
      <c r="C66" s="295"/>
      <c r="D66" s="298" t="s">
        <v>357</v>
      </c>
      <c r="E66" s="298"/>
      <c r="F66" s="298"/>
      <c r="G66" s="298"/>
      <c r="H66" s="298"/>
      <c r="I66" s="298"/>
      <c r="J66" s="298"/>
      <c r="K66" s="291"/>
    </row>
    <row r="67" s="1" customFormat="1" ht="15" customHeight="1">
      <c r="B67" s="289"/>
      <c r="C67" s="295"/>
      <c r="D67" s="293" t="s">
        <v>358</v>
      </c>
      <c r="E67" s="293"/>
      <c r="F67" s="293"/>
      <c r="G67" s="293"/>
      <c r="H67" s="293"/>
      <c r="I67" s="293"/>
      <c r="J67" s="293"/>
      <c r="K67" s="291"/>
    </row>
    <row r="68" s="1" customFormat="1" ht="15" customHeight="1">
      <c r="B68" s="289"/>
      <c r="C68" s="295"/>
      <c r="D68" s="293" t="s">
        <v>359</v>
      </c>
      <c r="E68" s="293"/>
      <c r="F68" s="293"/>
      <c r="G68" s="293"/>
      <c r="H68" s="293"/>
      <c r="I68" s="293"/>
      <c r="J68" s="293"/>
      <c r="K68" s="291"/>
    </row>
    <row r="69" s="1" customFormat="1" ht="15" customHeight="1">
      <c r="B69" s="289"/>
      <c r="C69" s="295"/>
      <c r="D69" s="293" t="s">
        <v>360</v>
      </c>
      <c r="E69" s="293"/>
      <c r="F69" s="293"/>
      <c r="G69" s="293"/>
      <c r="H69" s="293"/>
      <c r="I69" s="293"/>
      <c r="J69" s="293"/>
      <c r="K69" s="291"/>
    </row>
    <row r="70" s="1" customFormat="1" ht="15" customHeight="1">
      <c r="B70" s="289"/>
      <c r="C70" s="295"/>
      <c r="D70" s="293" t="s">
        <v>361</v>
      </c>
      <c r="E70" s="293"/>
      <c r="F70" s="293"/>
      <c r="G70" s="293"/>
      <c r="H70" s="293"/>
      <c r="I70" s="293"/>
      <c r="J70" s="293"/>
      <c r="K70" s="291"/>
    </row>
    <row r="71" s="1" customFormat="1" ht="12.75" customHeight="1">
      <c r="B71" s="300"/>
      <c r="C71" s="301"/>
      <c r="D71" s="301"/>
      <c r="E71" s="301"/>
      <c r="F71" s="301"/>
      <c r="G71" s="301"/>
      <c r="H71" s="301"/>
      <c r="I71" s="301"/>
      <c r="J71" s="301"/>
      <c r="K71" s="302"/>
    </row>
    <row r="72" s="1" customFormat="1" ht="18.75" customHeight="1">
      <c r="B72" s="303"/>
      <c r="C72" s="303"/>
      <c r="D72" s="303"/>
      <c r="E72" s="303"/>
      <c r="F72" s="303"/>
      <c r="G72" s="303"/>
      <c r="H72" s="303"/>
      <c r="I72" s="303"/>
      <c r="J72" s="303"/>
      <c r="K72" s="304"/>
    </row>
    <row r="73" s="1" customFormat="1" ht="18.75" customHeight="1">
      <c r="B73" s="304"/>
      <c r="C73" s="304"/>
      <c r="D73" s="304"/>
      <c r="E73" s="304"/>
      <c r="F73" s="304"/>
      <c r="G73" s="304"/>
      <c r="H73" s="304"/>
      <c r="I73" s="304"/>
      <c r="J73" s="304"/>
      <c r="K73" s="304"/>
    </row>
    <row r="74" s="1" customFormat="1" ht="7.5" customHeight="1">
      <c r="B74" s="305"/>
      <c r="C74" s="306"/>
      <c r="D74" s="306"/>
      <c r="E74" s="306"/>
      <c r="F74" s="306"/>
      <c r="G74" s="306"/>
      <c r="H74" s="306"/>
      <c r="I74" s="306"/>
      <c r="J74" s="306"/>
      <c r="K74" s="307"/>
    </row>
    <row r="75" s="1" customFormat="1" ht="45" customHeight="1">
      <c r="B75" s="308"/>
      <c r="C75" s="309" t="s">
        <v>362</v>
      </c>
      <c r="D75" s="309"/>
      <c r="E75" s="309"/>
      <c r="F75" s="309"/>
      <c r="G75" s="309"/>
      <c r="H75" s="309"/>
      <c r="I75" s="309"/>
      <c r="J75" s="309"/>
      <c r="K75" s="310"/>
    </row>
    <row r="76" s="1" customFormat="1" ht="17.25" customHeight="1">
      <c r="B76" s="308"/>
      <c r="C76" s="311" t="s">
        <v>363</v>
      </c>
      <c r="D76" s="311"/>
      <c r="E76" s="311"/>
      <c r="F76" s="311" t="s">
        <v>364</v>
      </c>
      <c r="G76" s="312"/>
      <c r="H76" s="311" t="s">
        <v>51</v>
      </c>
      <c r="I76" s="311" t="s">
        <v>54</v>
      </c>
      <c r="J76" s="311" t="s">
        <v>365</v>
      </c>
      <c r="K76" s="310"/>
    </row>
    <row r="77" s="1" customFormat="1" ht="17.25" customHeight="1">
      <c r="B77" s="308"/>
      <c r="C77" s="313" t="s">
        <v>366</v>
      </c>
      <c r="D77" s="313"/>
      <c r="E77" s="313"/>
      <c r="F77" s="314" t="s">
        <v>367</v>
      </c>
      <c r="G77" s="315"/>
      <c r="H77" s="313"/>
      <c r="I77" s="313"/>
      <c r="J77" s="313" t="s">
        <v>368</v>
      </c>
      <c r="K77" s="310"/>
    </row>
    <row r="78" s="1" customFormat="1" ht="5.25" customHeight="1">
      <c r="B78" s="308"/>
      <c r="C78" s="316"/>
      <c r="D78" s="316"/>
      <c r="E78" s="316"/>
      <c r="F78" s="316"/>
      <c r="G78" s="317"/>
      <c r="H78" s="316"/>
      <c r="I78" s="316"/>
      <c r="J78" s="316"/>
      <c r="K78" s="310"/>
    </row>
    <row r="79" s="1" customFormat="1" ht="15" customHeight="1">
      <c r="B79" s="308"/>
      <c r="C79" s="296" t="s">
        <v>50</v>
      </c>
      <c r="D79" s="318"/>
      <c r="E79" s="318"/>
      <c r="F79" s="319" t="s">
        <v>369</v>
      </c>
      <c r="G79" s="320"/>
      <c r="H79" s="296" t="s">
        <v>370</v>
      </c>
      <c r="I79" s="296" t="s">
        <v>371</v>
      </c>
      <c r="J79" s="296">
        <v>20</v>
      </c>
      <c r="K79" s="310"/>
    </row>
    <row r="80" s="1" customFormat="1" ht="15" customHeight="1">
      <c r="B80" s="308"/>
      <c r="C80" s="296" t="s">
        <v>372</v>
      </c>
      <c r="D80" s="296"/>
      <c r="E80" s="296"/>
      <c r="F80" s="319" t="s">
        <v>369</v>
      </c>
      <c r="G80" s="320"/>
      <c r="H80" s="296" t="s">
        <v>373</v>
      </c>
      <c r="I80" s="296" t="s">
        <v>371</v>
      </c>
      <c r="J80" s="296">
        <v>120</v>
      </c>
      <c r="K80" s="310"/>
    </row>
    <row r="81" s="1" customFormat="1" ht="15" customHeight="1">
      <c r="B81" s="321"/>
      <c r="C81" s="296" t="s">
        <v>374</v>
      </c>
      <c r="D81" s="296"/>
      <c r="E81" s="296"/>
      <c r="F81" s="319" t="s">
        <v>375</v>
      </c>
      <c r="G81" s="320"/>
      <c r="H81" s="296" t="s">
        <v>376</v>
      </c>
      <c r="I81" s="296" t="s">
        <v>371</v>
      </c>
      <c r="J81" s="296">
        <v>50</v>
      </c>
      <c r="K81" s="310"/>
    </row>
    <row r="82" s="1" customFormat="1" ht="15" customHeight="1">
      <c r="B82" s="321"/>
      <c r="C82" s="296" t="s">
        <v>377</v>
      </c>
      <c r="D82" s="296"/>
      <c r="E82" s="296"/>
      <c r="F82" s="319" t="s">
        <v>369</v>
      </c>
      <c r="G82" s="320"/>
      <c r="H82" s="296" t="s">
        <v>378</v>
      </c>
      <c r="I82" s="296" t="s">
        <v>379</v>
      </c>
      <c r="J82" s="296"/>
      <c r="K82" s="310"/>
    </row>
    <row r="83" s="1" customFormat="1" ht="15" customHeight="1">
      <c r="B83" s="321"/>
      <c r="C83" s="322" t="s">
        <v>380</v>
      </c>
      <c r="D83" s="322"/>
      <c r="E83" s="322"/>
      <c r="F83" s="323" t="s">
        <v>375</v>
      </c>
      <c r="G83" s="322"/>
      <c r="H83" s="322" t="s">
        <v>381</v>
      </c>
      <c r="I83" s="322" t="s">
        <v>371</v>
      </c>
      <c r="J83" s="322">
        <v>15</v>
      </c>
      <c r="K83" s="310"/>
    </row>
    <row r="84" s="1" customFormat="1" ht="15" customHeight="1">
      <c r="B84" s="321"/>
      <c r="C84" s="322" t="s">
        <v>382</v>
      </c>
      <c r="D84" s="322"/>
      <c r="E84" s="322"/>
      <c r="F84" s="323" t="s">
        <v>375</v>
      </c>
      <c r="G84" s="322"/>
      <c r="H84" s="322" t="s">
        <v>383</v>
      </c>
      <c r="I84" s="322" t="s">
        <v>371</v>
      </c>
      <c r="J84" s="322">
        <v>15</v>
      </c>
      <c r="K84" s="310"/>
    </row>
    <row r="85" s="1" customFormat="1" ht="15" customHeight="1">
      <c r="B85" s="321"/>
      <c r="C85" s="322" t="s">
        <v>384</v>
      </c>
      <c r="D85" s="322"/>
      <c r="E85" s="322"/>
      <c r="F85" s="323" t="s">
        <v>375</v>
      </c>
      <c r="G85" s="322"/>
      <c r="H85" s="322" t="s">
        <v>385</v>
      </c>
      <c r="I85" s="322" t="s">
        <v>371</v>
      </c>
      <c r="J85" s="322">
        <v>20</v>
      </c>
      <c r="K85" s="310"/>
    </row>
    <row r="86" s="1" customFormat="1" ht="15" customHeight="1">
      <c r="B86" s="321"/>
      <c r="C86" s="322" t="s">
        <v>386</v>
      </c>
      <c r="D86" s="322"/>
      <c r="E86" s="322"/>
      <c r="F86" s="323" t="s">
        <v>375</v>
      </c>
      <c r="G86" s="322"/>
      <c r="H86" s="322" t="s">
        <v>387</v>
      </c>
      <c r="I86" s="322" t="s">
        <v>371</v>
      </c>
      <c r="J86" s="322">
        <v>20</v>
      </c>
      <c r="K86" s="310"/>
    </row>
    <row r="87" s="1" customFormat="1" ht="15" customHeight="1">
      <c r="B87" s="321"/>
      <c r="C87" s="296" t="s">
        <v>388</v>
      </c>
      <c r="D87" s="296"/>
      <c r="E87" s="296"/>
      <c r="F87" s="319" t="s">
        <v>375</v>
      </c>
      <c r="G87" s="320"/>
      <c r="H87" s="296" t="s">
        <v>389</v>
      </c>
      <c r="I87" s="296" t="s">
        <v>371</v>
      </c>
      <c r="J87" s="296">
        <v>50</v>
      </c>
      <c r="K87" s="310"/>
    </row>
    <row r="88" s="1" customFormat="1" ht="15" customHeight="1">
      <c r="B88" s="321"/>
      <c r="C88" s="296" t="s">
        <v>390</v>
      </c>
      <c r="D88" s="296"/>
      <c r="E88" s="296"/>
      <c r="F88" s="319" t="s">
        <v>375</v>
      </c>
      <c r="G88" s="320"/>
      <c r="H88" s="296" t="s">
        <v>391</v>
      </c>
      <c r="I88" s="296" t="s">
        <v>371</v>
      </c>
      <c r="J88" s="296">
        <v>20</v>
      </c>
      <c r="K88" s="310"/>
    </row>
    <row r="89" s="1" customFormat="1" ht="15" customHeight="1">
      <c r="B89" s="321"/>
      <c r="C89" s="296" t="s">
        <v>392</v>
      </c>
      <c r="D89" s="296"/>
      <c r="E89" s="296"/>
      <c r="F89" s="319" t="s">
        <v>375</v>
      </c>
      <c r="G89" s="320"/>
      <c r="H89" s="296" t="s">
        <v>393</v>
      </c>
      <c r="I89" s="296" t="s">
        <v>371</v>
      </c>
      <c r="J89" s="296">
        <v>20</v>
      </c>
      <c r="K89" s="310"/>
    </row>
    <row r="90" s="1" customFormat="1" ht="15" customHeight="1">
      <c r="B90" s="321"/>
      <c r="C90" s="296" t="s">
        <v>394</v>
      </c>
      <c r="D90" s="296"/>
      <c r="E90" s="296"/>
      <c r="F90" s="319" t="s">
        <v>375</v>
      </c>
      <c r="G90" s="320"/>
      <c r="H90" s="296" t="s">
        <v>395</v>
      </c>
      <c r="I90" s="296" t="s">
        <v>371</v>
      </c>
      <c r="J90" s="296">
        <v>50</v>
      </c>
      <c r="K90" s="310"/>
    </row>
    <row r="91" s="1" customFormat="1" ht="15" customHeight="1">
      <c r="B91" s="321"/>
      <c r="C91" s="296" t="s">
        <v>396</v>
      </c>
      <c r="D91" s="296"/>
      <c r="E91" s="296"/>
      <c r="F91" s="319" t="s">
        <v>375</v>
      </c>
      <c r="G91" s="320"/>
      <c r="H91" s="296" t="s">
        <v>396</v>
      </c>
      <c r="I91" s="296" t="s">
        <v>371</v>
      </c>
      <c r="J91" s="296">
        <v>50</v>
      </c>
      <c r="K91" s="310"/>
    </row>
    <row r="92" s="1" customFormat="1" ht="15" customHeight="1">
      <c r="B92" s="321"/>
      <c r="C92" s="296" t="s">
        <v>397</v>
      </c>
      <c r="D92" s="296"/>
      <c r="E92" s="296"/>
      <c r="F92" s="319" t="s">
        <v>375</v>
      </c>
      <c r="G92" s="320"/>
      <c r="H92" s="296" t="s">
        <v>398</v>
      </c>
      <c r="I92" s="296" t="s">
        <v>371</v>
      </c>
      <c r="J92" s="296">
        <v>255</v>
      </c>
      <c r="K92" s="310"/>
    </row>
    <row r="93" s="1" customFormat="1" ht="15" customHeight="1">
      <c r="B93" s="321"/>
      <c r="C93" s="296" t="s">
        <v>399</v>
      </c>
      <c r="D93" s="296"/>
      <c r="E93" s="296"/>
      <c r="F93" s="319" t="s">
        <v>369</v>
      </c>
      <c r="G93" s="320"/>
      <c r="H93" s="296" t="s">
        <v>400</v>
      </c>
      <c r="I93" s="296" t="s">
        <v>401</v>
      </c>
      <c r="J93" s="296"/>
      <c r="K93" s="310"/>
    </row>
    <row r="94" s="1" customFormat="1" ht="15" customHeight="1">
      <c r="B94" s="321"/>
      <c r="C94" s="296" t="s">
        <v>402</v>
      </c>
      <c r="D94" s="296"/>
      <c r="E94" s="296"/>
      <c r="F94" s="319" t="s">
        <v>369</v>
      </c>
      <c r="G94" s="320"/>
      <c r="H94" s="296" t="s">
        <v>403</v>
      </c>
      <c r="I94" s="296" t="s">
        <v>404</v>
      </c>
      <c r="J94" s="296"/>
      <c r="K94" s="310"/>
    </row>
    <row r="95" s="1" customFormat="1" ht="15" customHeight="1">
      <c r="B95" s="321"/>
      <c r="C95" s="296" t="s">
        <v>405</v>
      </c>
      <c r="D95" s="296"/>
      <c r="E95" s="296"/>
      <c r="F95" s="319" t="s">
        <v>369</v>
      </c>
      <c r="G95" s="320"/>
      <c r="H95" s="296" t="s">
        <v>405</v>
      </c>
      <c r="I95" s="296" t="s">
        <v>404</v>
      </c>
      <c r="J95" s="296"/>
      <c r="K95" s="310"/>
    </row>
    <row r="96" s="1" customFormat="1" ht="15" customHeight="1">
      <c r="B96" s="321"/>
      <c r="C96" s="296" t="s">
        <v>35</v>
      </c>
      <c r="D96" s="296"/>
      <c r="E96" s="296"/>
      <c r="F96" s="319" t="s">
        <v>369</v>
      </c>
      <c r="G96" s="320"/>
      <c r="H96" s="296" t="s">
        <v>406</v>
      </c>
      <c r="I96" s="296" t="s">
        <v>404</v>
      </c>
      <c r="J96" s="296"/>
      <c r="K96" s="310"/>
    </row>
    <row r="97" s="1" customFormat="1" ht="15" customHeight="1">
      <c r="B97" s="321"/>
      <c r="C97" s="296" t="s">
        <v>45</v>
      </c>
      <c r="D97" s="296"/>
      <c r="E97" s="296"/>
      <c r="F97" s="319" t="s">
        <v>369</v>
      </c>
      <c r="G97" s="320"/>
      <c r="H97" s="296" t="s">
        <v>407</v>
      </c>
      <c r="I97" s="296" t="s">
        <v>404</v>
      </c>
      <c r="J97" s="296"/>
      <c r="K97" s="310"/>
    </row>
    <row r="98" s="1" customFormat="1" ht="15" customHeight="1">
      <c r="B98" s="324"/>
      <c r="C98" s="325"/>
      <c r="D98" s="325"/>
      <c r="E98" s="325"/>
      <c r="F98" s="325"/>
      <c r="G98" s="325"/>
      <c r="H98" s="325"/>
      <c r="I98" s="325"/>
      <c r="J98" s="325"/>
      <c r="K98" s="326"/>
    </row>
    <row r="99" s="1" customFormat="1" ht="18.75" customHeight="1">
      <c r="B99" s="327"/>
      <c r="C99" s="328"/>
      <c r="D99" s="328"/>
      <c r="E99" s="328"/>
      <c r="F99" s="328"/>
      <c r="G99" s="328"/>
      <c r="H99" s="328"/>
      <c r="I99" s="328"/>
      <c r="J99" s="328"/>
      <c r="K99" s="327"/>
    </row>
    <row r="100" s="1" customFormat="1" ht="18.75" customHeight="1">
      <c r="B100" s="304"/>
      <c r="C100" s="304"/>
      <c r="D100" s="304"/>
      <c r="E100" s="304"/>
      <c r="F100" s="304"/>
      <c r="G100" s="304"/>
      <c r="H100" s="304"/>
      <c r="I100" s="304"/>
      <c r="J100" s="304"/>
      <c r="K100" s="304"/>
    </row>
    <row r="101" s="1" customFormat="1" ht="7.5" customHeight="1">
      <c r="B101" s="305"/>
      <c r="C101" s="306"/>
      <c r="D101" s="306"/>
      <c r="E101" s="306"/>
      <c r="F101" s="306"/>
      <c r="G101" s="306"/>
      <c r="H101" s="306"/>
      <c r="I101" s="306"/>
      <c r="J101" s="306"/>
      <c r="K101" s="307"/>
    </row>
    <row r="102" s="1" customFormat="1" ht="45" customHeight="1">
      <c r="B102" s="308"/>
      <c r="C102" s="309" t="s">
        <v>408</v>
      </c>
      <c r="D102" s="309"/>
      <c r="E102" s="309"/>
      <c r="F102" s="309"/>
      <c r="G102" s="309"/>
      <c r="H102" s="309"/>
      <c r="I102" s="309"/>
      <c r="J102" s="309"/>
      <c r="K102" s="310"/>
    </row>
    <row r="103" s="1" customFormat="1" ht="17.25" customHeight="1">
      <c r="B103" s="308"/>
      <c r="C103" s="311" t="s">
        <v>363</v>
      </c>
      <c r="D103" s="311"/>
      <c r="E103" s="311"/>
      <c r="F103" s="311" t="s">
        <v>364</v>
      </c>
      <c r="G103" s="312"/>
      <c r="H103" s="311" t="s">
        <v>51</v>
      </c>
      <c r="I103" s="311" t="s">
        <v>54</v>
      </c>
      <c r="J103" s="311" t="s">
        <v>365</v>
      </c>
      <c r="K103" s="310"/>
    </row>
    <row r="104" s="1" customFormat="1" ht="17.25" customHeight="1">
      <c r="B104" s="308"/>
      <c r="C104" s="313" t="s">
        <v>366</v>
      </c>
      <c r="D104" s="313"/>
      <c r="E104" s="313"/>
      <c r="F104" s="314" t="s">
        <v>367</v>
      </c>
      <c r="G104" s="315"/>
      <c r="H104" s="313"/>
      <c r="I104" s="313"/>
      <c r="J104" s="313" t="s">
        <v>368</v>
      </c>
      <c r="K104" s="310"/>
    </row>
    <row r="105" s="1" customFormat="1" ht="5.25" customHeight="1">
      <c r="B105" s="308"/>
      <c r="C105" s="311"/>
      <c r="D105" s="311"/>
      <c r="E105" s="311"/>
      <c r="F105" s="311"/>
      <c r="G105" s="329"/>
      <c r="H105" s="311"/>
      <c r="I105" s="311"/>
      <c r="J105" s="311"/>
      <c r="K105" s="310"/>
    </row>
    <row r="106" s="1" customFormat="1" ht="15" customHeight="1">
      <c r="B106" s="308"/>
      <c r="C106" s="296" t="s">
        <v>50</v>
      </c>
      <c r="D106" s="318"/>
      <c r="E106" s="318"/>
      <c r="F106" s="319" t="s">
        <v>369</v>
      </c>
      <c r="G106" s="296"/>
      <c r="H106" s="296" t="s">
        <v>409</v>
      </c>
      <c r="I106" s="296" t="s">
        <v>371</v>
      </c>
      <c r="J106" s="296">
        <v>20</v>
      </c>
      <c r="K106" s="310"/>
    </row>
    <row r="107" s="1" customFormat="1" ht="15" customHeight="1">
      <c r="B107" s="308"/>
      <c r="C107" s="296" t="s">
        <v>372</v>
      </c>
      <c r="D107" s="296"/>
      <c r="E107" s="296"/>
      <c r="F107" s="319" t="s">
        <v>369</v>
      </c>
      <c r="G107" s="296"/>
      <c r="H107" s="296" t="s">
        <v>409</v>
      </c>
      <c r="I107" s="296" t="s">
        <v>371</v>
      </c>
      <c r="J107" s="296">
        <v>120</v>
      </c>
      <c r="K107" s="310"/>
    </row>
    <row r="108" s="1" customFormat="1" ht="15" customHeight="1">
      <c r="B108" s="321"/>
      <c r="C108" s="296" t="s">
        <v>374</v>
      </c>
      <c r="D108" s="296"/>
      <c r="E108" s="296"/>
      <c r="F108" s="319" t="s">
        <v>375</v>
      </c>
      <c r="G108" s="296"/>
      <c r="H108" s="296" t="s">
        <v>409</v>
      </c>
      <c r="I108" s="296" t="s">
        <v>371</v>
      </c>
      <c r="J108" s="296">
        <v>50</v>
      </c>
      <c r="K108" s="310"/>
    </row>
    <row r="109" s="1" customFormat="1" ht="15" customHeight="1">
      <c r="B109" s="321"/>
      <c r="C109" s="296" t="s">
        <v>377</v>
      </c>
      <c r="D109" s="296"/>
      <c r="E109" s="296"/>
      <c r="F109" s="319" t="s">
        <v>369</v>
      </c>
      <c r="G109" s="296"/>
      <c r="H109" s="296" t="s">
        <v>409</v>
      </c>
      <c r="I109" s="296" t="s">
        <v>379</v>
      </c>
      <c r="J109" s="296"/>
      <c r="K109" s="310"/>
    </row>
    <row r="110" s="1" customFormat="1" ht="15" customHeight="1">
      <c r="B110" s="321"/>
      <c r="C110" s="296" t="s">
        <v>388</v>
      </c>
      <c r="D110" s="296"/>
      <c r="E110" s="296"/>
      <c r="F110" s="319" t="s">
        <v>375</v>
      </c>
      <c r="G110" s="296"/>
      <c r="H110" s="296" t="s">
        <v>409</v>
      </c>
      <c r="I110" s="296" t="s">
        <v>371</v>
      </c>
      <c r="J110" s="296">
        <v>50</v>
      </c>
      <c r="K110" s="310"/>
    </row>
    <row r="111" s="1" customFormat="1" ht="15" customHeight="1">
      <c r="B111" s="321"/>
      <c r="C111" s="296" t="s">
        <v>396</v>
      </c>
      <c r="D111" s="296"/>
      <c r="E111" s="296"/>
      <c r="F111" s="319" t="s">
        <v>375</v>
      </c>
      <c r="G111" s="296"/>
      <c r="H111" s="296" t="s">
        <v>409</v>
      </c>
      <c r="I111" s="296" t="s">
        <v>371</v>
      </c>
      <c r="J111" s="296">
        <v>50</v>
      </c>
      <c r="K111" s="310"/>
    </row>
    <row r="112" s="1" customFormat="1" ht="15" customHeight="1">
      <c r="B112" s="321"/>
      <c r="C112" s="296" t="s">
        <v>394</v>
      </c>
      <c r="D112" s="296"/>
      <c r="E112" s="296"/>
      <c r="F112" s="319" t="s">
        <v>375</v>
      </c>
      <c r="G112" s="296"/>
      <c r="H112" s="296" t="s">
        <v>409</v>
      </c>
      <c r="I112" s="296" t="s">
        <v>371</v>
      </c>
      <c r="J112" s="296">
        <v>50</v>
      </c>
      <c r="K112" s="310"/>
    </row>
    <row r="113" s="1" customFormat="1" ht="15" customHeight="1">
      <c r="B113" s="321"/>
      <c r="C113" s="296" t="s">
        <v>50</v>
      </c>
      <c r="D113" s="296"/>
      <c r="E113" s="296"/>
      <c r="F113" s="319" t="s">
        <v>369</v>
      </c>
      <c r="G113" s="296"/>
      <c r="H113" s="296" t="s">
        <v>410</v>
      </c>
      <c r="I113" s="296" t="s">
        <v>371</v>
      </c>
      <c r="J113" s="296">
        <v>20</v>
      </c>
      <c r="K113" s="310"/>
    </row>
    <row r="114" s="1" customFormat="1" ht="15" customHeight="1">
      <c r="B114" s="321"/>
      <c r="C114" s="296" t="s">
        <v>411</v>
      </c>
      <c r="D114" s="296"/>
      <c r="E114" s="296"/>
      <c r="F114" s="319" t="s">
        <v>369</v>
      </c>
      <c r="G114" s="296"/>
      <c r="H114" s="296" t="s">
        <v>412</v>
      </c>
      <c r="I114" s="296" t="s">
        <v>371</v>
      </c>
      <c r="J114" s="296">
        <v>120</v>
      </c>
      <c r="K114" s="310"/>
    </row>
    <row r="115" s="1" customFormat="1" ht="15" customHeight="1">
      <c r="B115" s="321"/>
      <c r="C115" s="296" t="s">
        <v>35</v>
      </c>
      <c r="D115" s="296"/>
      <c r="E115" s="296"/>
      <c r="F115" s="319" t="s">
        <v>369</v>
      </c>
      <c r="G115" s="296"/>
      <c r="H115" s="296" t="s">
        <v>413</v>
      </c>
      <c r="I115" s="296" t="s">
        <v>404</v>
      </c>
      <c r="J115" s="296"/>
      <c r="K115" s="310"/>
    </row>
    <row r="116" s="1" customFormat="1" ht="15" customHeight="1">
      <c r="B116" s="321"/>
      <c r="C116" s="296" t="s">
        <v>45</v>
      </c>
      <c r="D116" s="296"/>
      <c r="E116" s="296"/>
      <c r="F116" s="319" t="s">
        <v>369</v>
      </c>
      <c r="G116" s="296"/>
      <c r="H116" s="296" t="s">
        <v>414</v>
      </c>
      <c r="I116" s="296" t="s">
        <v>404</v>
      </c>
      <c r="J116" s="296"/>
      <c r="K116" s="310"/>
    </row>
    <row r="117" s="1" customFormat="1" ht="15" customHeight="1">
      <c r="B117" s="321"/>
      <c r="C117" s="296" t="s">
        <v>54</v>
      </c>
      <c r="D117" s="296"/>
      <c r="E117" s="296"/>
      <c r="F117" s="319" t="s">
        <v>369</v>
      </c>
      <c r="G117" s="296"/>
      <c r="H117" s="296" t="s">
        <v>415</v>
      </c>
      <c r="I117" s="296" t="s">
        <v>416</v>
      </c>
      <c r="J117" s="296"/>
      <c r="K117" s="310"/>
    </row>
    <row r="118" s="1" customFormat="1" ht="15" customHeight="1">
      <c r="B118" s="324"/>
      <c r="C118" s="330"/>
      <c r="D118" s="330"/>
      <c r="E118" s="330"/>
      <c r="F118" s="330"/>
      <c r="G118" s="330"/>
      <c r="H118" s="330"/>
      <c r="I118" s="330"/>
      <c r="J118" s="330"/>
      <c r="K118" s="326"/>
    </row>
    <row r="119" s="1" customFormat="1" ht="18.75" customHeight="1">
      <c r="B119" s="331"/>
      <c r="C119" s="332"/>
      <c r="D119" s="332"/>
      <c r="E119" s="332"/>
      <c r="F119" s="333"/>
      <c r="G119" s="332"/>
      <c r="H119" s="332"/>
      <c r="I119" s="332"/>
      <c r="J119" s="332"/>
      <c r="K119" s="331"/>
    </row>
    <row r="120" s="1" customFormat="1" ht="18.75" customHeight="1">
      <c r="B120" s="304"/>
      <c r="C120" s="304"/>
      <c r="D120" s="304"/>
      <c r="E120" s="304"/>
      <c r="F120" s="304"/>
      <c r="G120" s="304"/>
      <c r="H120" s="304"/>
      <c r="I120" s="304"/>
      <c r="J120" s="304"/>
      <c r="K120" s="304"/>
    </row>
    <row r="121" s="1" customFormat="1" ht="7.5" customHeight="1">
      <c r="B121" s="334"/>
      <c r="C121" s="335"/>
      <c r="D121" s="335"/>
      <c r="E121" s="335"/>
      <c r="F121" s="335"/>
      <c r="G121" s="335"/>
      <c r="H121" s="335"/>
      <c r="I121" s="335"/>
      <c r="J121" s="335"/>
      <c r="K121" s="336"/>
    </row>
    <row r="122" s="1" customFormat="1" ht="45" customHeight="1">
      <c r="B122" s="337"/>
      <c r="C122" s="287" t="s">
        <v>417</v>
      </c>
      <c r="D122" s="287"/>
      <c r="E122" s="287"/>
      <c r="F122" s="287"/>
      <c r="G122" s="287"/>
      <c r="H122" s="287"/>
      <c r="I122" s="287"/>
      <c r="J122" s="287"/>
      <c r="K122" s="338"/>
    </row>
    <row r="123" s="1" customFormat="1" ht="17.25" customHeight="1">
      <c r="B123" s="339"/>
      <c r="C123" s="311" t="s">
        <v>363</v>
      </c>
      <c r="D123" s="311"/>
      <c r="E123" s="311"/>
      <c r="F123" s="311" t="s">
        <v>364</v>
      </c>
      <c r="G123" s="312"/>
      <c r="H123" s="311" t="s">
        <v>51</v>
      </c>
      <c r="I123" s="311" t="s">
        <v>54</v>
      </c>
      <c r="J123" s="311" t="s">
        <v>365</v>
      </c>
      <c r="K123" s="340"/>
    </row>
    <row r="124" s="1" customFormat="1" ht="17.25" customHeight="1">
      <c r="B124" s="339"/>
      <c r="C124" s="313" t="s">
        <v>366</v>
      </c>
      <c r="D124" s="313"/>
      <c r="E124" s="313"/>
      <c r="F124" s="314" t="s">
        <v>367</v>
      </c>
      <c r="G124" s="315"/>
      <c r="H124" s="313"/>
      <c r="I124" s="313"/>
      <c r="J124" s="313" t="s">
        <v>368</v>
      </c>
      <c r="K124" s="340"/>
    </row>
    <row r="125" s="1" customFormat="1" ht="5.25" customHeight="1">
      <c r="B125" s="341"/>
      <c r="C125" s="316"/>
      <c r="D125" s="316"/>
      <c r="E125" s="316"/>
      <c r="F125" s="316"/>
      <c r="G125" s="342"/>
      <c r="H125" s="316"/>
      <c r="I125" s="316"/>
      <c r="J125" s="316"/>
      <c r="K125" s="343"/>
    </row>
    <row r="126" s="1" customFormat="1" ht="15" customHeight="1">
      <c r="B126" s="341"/>
      <c r="C126" s="296" t="s">
        <v>372</v>
      </c>
      <c r="D126" s="318"/>
      <c r="E126" s="318"/>
      <c r="F126" s="319" t="s">
        <v>369</v>
      </c>
      <c r="G126" s="296"/>
      <c r="H126" s="296" t="s">
        <v>409</v>
      </c>
      <c r="I126" s="296" t="s">
        <v>371</v>
      </c>
      <c r="J126" s="296">
        <v>120</v>
      </c>
      <c r="K126" s="344"/>
    </row>
    <row r="127" s="1" customFormat="1" ht="15" customHeight="1">
      <c r="B127" s="341"/>
      <c r="C127" s="296" t="s">
        <v>418</v>
      </c>
      <c r="D127" s="296"/>
      <c r="E127" s="296"/>
      <c r="F127" s="319" t="s">
        <v>369</v>
      </c>
      <c r="G127" s="296"/>
      <c r="H127" s="296" t="s">
        <v>419</v>
      </c>
      <c r="I127" s="296" t="s">
        <v>371</v>
      </c>
      <c r="J127" s="296" t="s">
        <v>420</v>
      </c>
      <c r="K127" s="344"/>
    </row>
    <row r="128" s="1" customFormat="1" ht="15" customHeight="1">
      <c r="B128" s="341"/>
      <c r="C128" s="296" t="s">
        <v>317</v>
      </c>
      <c r="D128" s="296"/>
      <c r="E128" s="296"/>
      <c r="F128" s="319" t="s">
        <v>369</v>
      </c>
      <c r="G128" s="296"/>
      <c r="H128" s="296" t="s">
        <v>421</v>
      </c>
      <c r="I128" s="296" t="s">
        <v>371</v>
      </c>
      <c r="J128" s="296" t="s">
        <v>420</v>
      </c>
      <c r="K128" s="344"/>
    </row>
    <row r="129" s="1" customFormat="1" ht="15" customHeight="1">
      <c r="B129" s="341"/>
      <c r="C129" s="296" t="s">
        <v>380</v>
      </c>
      <c r="D129" s="296"/>
      <c r="E129" s="296"/>
      <c r="F129" s="319" t="s">
        <v>375</v>
      </c>
      <c r="G129" s="296"/>
      <c r="H129" s="296" t="s">
        <v>381</v>
      </c>
      <c r="I129" s="296" t="s">
        <v>371</v>
      </c>
      <c r="J129" s="296">
        <v>15</v>
      </c>
      <c r="K129" s="344"/>
    </row>
    <row r="130" s="1" customFormat="1" ht="15" customHeight="1">
      <c r="B130" s="341"/>
      <c r="C130" s="322" t="s">
        <v>382</v>
      </c>
      <c r="D130" s="322"/>
      <c r="E130" s="322"/>
      <c r="F130" s="323" t="s">
        <v>375</v>
      </c>
      <c r="G130" s="322"/>
      <c r="H130" s="322" t="s">
        <v>383</v>
      </c>
      <c r="I130" s="322" t="s">
        <v>371</v>
      </c>
      <c r="J130" s="322">
        <v>15</v>
      </c>
      <c r="K130" s="344"/>
    </row>
    <row r="131" s="1" customFormat="1" ht="15" customHeight="1">
      <c r="B131" s="341"/>
      <c r="C131" s="322" t="s">
        <v>384</v>
      </c>
      <c r="D131" s="322"/>
      <c r="E131" s="322"/>
      <c r="F131" s="323" t="s">
        <v>375</v>
      </c>
      <c r="G131" s="322"/>
      <c r="H131" s="322" t="s">
        <v>385</v>
      </c>
      <c r="I131" s="322" t="s">
        <v>371</v>
      </c>
      <c r="J131" s="322">
        <v>20</v>
      </c>
      <c r="K131" s="344"/>
    </row>
    <row r="132" s="1" customFormat="1" ht="15" customHeight="1">
      <c r="B132" s="341"/>
      <c r="C132" s="322" t="s">
        <v>386</v>
      </c>
      <c r="D132" s="322"/>
      <c r="E132" s="322"/>
      <c r="F132" s="323" t="s">
        <v>375</v>
      </c>
      <c r="G132" s="322"/>
      <c r="H132" s="322" t="s">
        <v>387</v>
      </c>
      <c r="I132" s="322" t="s">
        <v>371</v>
      </c>
      <c r="J132" s="322">
        <v>20</v>
      </c>
      <c r="K132" s="344"/>
    </row>
    <row r="133" s="1" customFormat="1" ht="15" customHeight="1">
      <c r="B133" s="341"/>
      <c r="C133" s="296" t="s">
        <v>374</v>
      </c>
      <c r="D133" s="296"/>
      <c r="E133" s="296"/>
      <c r="F133" s="319" t="s">
        <v>375</v>
      </c>
      <c r="G133" s="296"/>
      <c r="H133" s="296" t="s">
        <v>409</v>
      </c>
      <c r="I133" s="296" t="s">
        <v>371</v>
      </c>
      <c r="J133" s="296">
        <v>50</v>
      </c>
      <c r="K133" s="344"/>
    </row>
    <row r="134" s="1" customFormat="1" ht="15" customHeight="1">
      <c r="B134" s="341"/>
      <c r="C134" s="296" t="s">
        <v>388</v>
      </c>
      <c r="D134" s="296"/>
      <c r="E134" s="296"/>
      <c r="F134" s="319" t="s">
        <v>375</v>
      </c>
      <c r="G134" s="296"/>
      <c r="H134" s="296" t="s">
        <v>409</v>
      </c>
      <c r="I134" s="296" t="s">
        <v>371</v>
      </c>
      <c r="J134" s="296">
        <v>50</v>
      </c>
      <c r="K134" s="344"/>
    </row>
    <row r="135" s="1" customFormat="1" ht="15" customHeight="1">
      <c r="B135" s="341"/>
      <c r="C135" s="296" t="s">
        <v>394</v>
      </c>
      <c r="D135" s="296"/>
      <c r="E135" s="296"/>
      <c r="F135" s="319" t="s">
        <v>375</v>
      </c>
      <c r="G135" s="296"/>
      <c r="H135" s="296" t="s">
        <v>409</v>
      </c>
      <c r="I135" s="296" t="s">
        <v>371</v>
      </c>
      <c r="J135" s="296">
        <v>50</v>
      </c>
      <c r="K135" s="344"/>
    </row>
    <row r="136" s="1" customFormat="1" ht="15" customHeight="1">
      <c r="B136" s="341"/>
      <c r="C136" s="296" t="s">
        <v>396</v>
      </c>
      <c r="D136" s="296"/>
      <c r="E136" s="296"/>
      <c r="F136" s="319" t="s">
        <v>375</v>
      </c>
      <c r="G136" s="296"/>
      <c r="H136" s="296" t="s">
        <v>409</v>
      </c>
      <c r="I136" s="296" t="s">
        <v>371</v>
      </c>
      <c r="J136" s="296">
        <v>50</v>
      </c>
      <c r="K136" s="344"/>
    </row>
    <row r="137" s="1" customFormat="1" ht="15" customHeight="1">
      <c r="B137" s="341"/>
      <c r="C137" s="296" t="s">
        <v>397</v>
      </c>
      <c r="D137" s="296"/>
      <c r="E137" s="296"/>
      <c r="F137" s="319" t="s">
        <v>375</v>
      </c>
      <c r="G137" s="296"/>
      <c r="H137" s="296" t="s">
        <v>422</v>
      </c>
      <c r="I137" s="296" t="s">
        <v>371</v>
      </c>
      <c r="J137" s="296">
        <v>255</v>
      </c>
      <c r="K137" s="344"/>
    </row>
    <row r="138" s="1" customFormat="1" ht="15" customHeight="1">
      <c r="B138" s="341"/>
      <c r="C138" s="296" t="s">
        <v>399</v>
      </c>
      <c r="D138" s="296"/>
      <c r="E138" s="296"/>
      <c r="F138" s="319" t="s">
        <v>369</v>
      </c>
      <c r="G138" s="296"/>
      <c r="H138" s="296" t="s">
        <v>423</v>
      </c>
      <c r="I138" s="296" t="s">
        <v>401</v>
      </c>
      <c r="J138" s="296"/>
      <c r="K138" s="344"/>
    </row>
    <row r="139" s="1" customFormat="1" ht="15" customHeight="1">
      <c r="B139" s="341"/>
      <c r="C139" s="296" t="s">
        <v>402</v>
      </c>
      <c r="D139" s="296"/>
      <c r="E139" s="296"/>
      <c r="F139" s="319" t="s">
        <v>369</v>
      </c>
      <c r="G139" s="296"/>
      <c r="H139" s="296" t="s">
        <v>424</v>
      </c>
      <c r="I139" s="296" t="s">
        <v>404</v>
      </c>
      <c r="J139" s="296"/>
      <c r="K139" s="344"/>
    </row>
    <row r="140" s="1" customFormat="1" ht="15" customHeight="1">
      <c r="B140" s="341"/>
      <c r="C140" s="296" t="s">
        <v>405</v>
      </c>
      <c r="D140" s="296"/>
      <c r="E140" s="296"/>
      <c r="F140" s="319" t="s">
        <v>369</v>
      </c>
      <c r="G140" s="296"/>
      <c r="H140" s="296" t="s">
        <v>405</v>
      </c>
      <c r="I140" s="296" t="s">
        <v>404</v>
      </c>
      <c r="J140" s="296"/>
      <c r="K140" s="344"/>
    </row>
    <row r="141" s="1" customFormat="1" ht="15" customHeight="1">
      <c r="B141" s="341"/>
      <c r="C141" s="296" t="s">
        <v>35</v>
      </c>
      <c r="D141" s="296"/>
      <c r="E141" s="296"/>
      <c r="F141" s="319" t="s">
        <v>369</v>
      </c>
      <c r="G141" s="296"/>
      <c r="H141" s="296" t="s">
        <v>425</v>
      </c>
      <c r="I141" s="296" t="s">
        <v>404</v>
      </c>
      <c r="J141" s="296"/>
      <c r="K141" s="344"/>
    </row>
    <row r="142" s="1" customFormat="1" ht="15" customHeight="1">
      <c r="B142" s="341"/>
      <c r="C142" s="296" t="s">
        <v>426</v>
      </c>
      <c r="D142" s="296"/>
      <c r="E142" s="296"/>
      <c r="F142" s="319" t="s">
        <v>369</v>
      </c>
      <c r="G142" s="296"/>
      <c r="H142" s="296" t="s">
        <v>427</v>
      </c>
      <c r="I142" s="296" t="s">
        <v>404</v>
      </c>
      <c r="J142" s="296"/>
      <c r="K142" s="344"/>
    </row>
    <row r="143" s="1" customFormat="1" ht="15" customHeight="1">
      <c r="B143" s="345"/>
      <c r="C143" s="346"/>
      <c r="D143" s="346"/>
      <c r="E143" s="346"/>
      <c r="F143" s="346"/>
      <c r="G143" s="346"/>
      <c r="H143" s="346"/>
      <c r="I143" s="346"/>
      <c r="J143" s="346"/>
      <c r="K143" s="347"/>
    </row>
    <row r="144" s="1" customFormat="1" ht="18.75" customHeight="1">
      <c r="B144" s="332"/>
      <c r="C144" s="332"/>
      <c r="D144" s="332"/>
      <c r="E144" s="332"/>
      <c r="F144" s="333"/>
      <c r="G144" s="332"/>
      <c r="H144" s="332"/>
      <c r="I144" s="332"/>
      <c r="J144" s="332"/>
      <c r="K144" s="332"/>
    </row>
    <row r="145" s="1" customFormat="1" ht="18.75" customHeight="1">
      <c r="B145" s="304"/>
      <c r="C145" s="304"/>
      <c r="D145" s="304"/>
      <c r="E145" s="304"/>
      <c r="F145" s="304"/>
      <c r="G145" s="304"/>
      <c r="H145" s="304"/>
      <c r="I145" s="304"/>
      <c r="J145" s="304"/>
      <c r="K145" s="304"/>
    </row>
    <row r="146" s="1" customFormat="1" ht="7.5" customHeight="1">
      <c r="B146" s="305"/>
      <c r="C146" s="306"/>
      <c r="D146" s="306"/>
      <c r="E146" s="306"/>
      <c r="F146" s="306"/>
      <c r="G146" s="306"/>
      <c r="H146" s="306"/>
      <c r="I146" s="306"/>
      <c r="J146" s="306"/>
      <c r="K146" s="307"/>
    </row>
    <row r="147" s="1" customFormat="1" ht="45" customHeight="1">
      <c r="B147" s="308"/>
      <c r="C147" s="309" t="s">
        <v>428</v>
      </c>
      <c r="D147" s="309"/>
      <c r="E147" s="309"/>
      <c r="F147" s="309"/>
      <c r="G147" s="309"/>
      <c r="H147" s="309"/>
      <c r="I147" s="309"/>
      <c r="J147" s="309"/>
      <c r="K147" s="310"/>
    </row>
    <row r="148" s="1" customFormat="1" ht="17.25" customHeight="1">
      <c r="B148" s="308"/>
      <c r="C148" s="311" t="s">
        <v>363</v>
      </c>
      <c r="D148" s="311"/>
      <c r="E148" s="311"/>
      <c r="F148" s="311" t="s">
        <v>364</v>
      </c>
      <c r="G148" s="312"/>
      <c r="H148" s="311" t="s">
        <v>51</v>
      </c>
      <c r="I148" s="311" t="s">
        <v>54</v>
      </c>
      <c r="J148" s="311" t="s">
        <v>365</v>
      </c>
      <c r="K148" s="310"/>
    </row>
    <row r="149" s="1" customFormat="1" ht="17.25" customHeight="1">
      <c r="B149" s="308"/>
      <c r="C149" s="313" t="s">
        <v>366</v>
      </c>
      <c r="D149" s="313"/>
      <c r="E149" s="313"/>
      <c r="F149" s="314" t="s">
        <v>367</v>
      </c>
      <c r="G149" s="315"/>
      <c r="H149" s="313"/>
      <c r="I149" s="313"/>
      <c r="J149" s="313" t="s">
        <v>368</v>
      </c>
      <c r="K149" s="310"/>
    </row>
    <row r="150" s="1" customFormat="1" ht="5.25" customHeight="1">
      <c r="B150" s="321"/>
      <c r="C150" s="316"/>
      <c r="D150" s="316"/>
      <c r="E150" s="316"/>
      <c r="F150" s="316"/>
      <c r="G150" s="317"/>
      <c r="H150" s="316"/>
      <c r="I150" s="316"/>
      <c r="J150" s="316"/>
      <c r="K150" s="344"/>
    </row>
    <row r="151" s="1" customFormat="1" ht="15" customHeight="1">
      <c r="B151" s="321"/>
      <c r="C151" s="348" t="s">
        <v>372</v>
      </c>
      <c r="D151" s="296"/>
      <c r="E151" s="296"/>
      <c r="F151" s="349" t="s">
        <v>369</v>
      </c>
      <c r="G151" s="296"/>
      <c r="H151" s="348" t="s">
        <v>409</v>
      </c>
      <c r="I151" s="348" t="s">
        <v>371</v>
      </c>
      <c r="J151" s="348">
        <v>120</v>
      </c>
      <c r="K151" s="344"/>
    </row>
    <row r="152" s="1" customFormat="1" ht="15" customHeight="1">
      <c r="B152" s="321"/>
      <c r="C152" s="348" t="s">
        <v>418</v>
      </c>
      <c r="D152" s="296"/>
      <c r="E152" s="296"/>
      <c r="F152" s="349" t="s">
        <v>369</v>
      </c>
      <c r="G152" s="296"/>
      <c r="H152" s="348" t="s">
        <v>429</v>
      </c>
      <c r="I152" s="348" t="s">
        <v>371</v>
      </c>
      <c r="J152" s="348" t="s">
        <v>420</v>
      </c>
      <c r="K152" s="344"/>
    </row>
    <row r="153" s="1" customFormat="1" ht="15" customHeight="1">
      <c r="B153" s="321"/>
      <c r="C153" s="348" t="s">
        <v>317</v>
      </c>
      <c r="D153" s="296"/>
      <c r="E153" s="296"/>
      <c r="F153" s="349" t="s">
        <v>369</v>
      </c>
      <c r="G153" s="296"/>
      <c r="H153" s="348" t="s">
        <v>430</v>
      </c>
      <c r="I153" s="348" t="s">
        <v>371</v>
      </c>
      <c r="J153" s="348" t="s">
        <v>420</v>
      </c>
      <c r="K153" s="344"/>
    </row>
    <row r="154" s="1" customFormat="1" ht="15" customHeight="1">
      <c r="B154" s="321"/>
      <c r="C154" s="348" t="s">
        <v>374</v>
      </c>
      <c r="D154" s="296"/>
      <c r="E154" s="296"/>
      <c r="F154" s="349" t="s">
        <v>375</v>
      </c>
      <c r="G154" s="296"/>
      <c r="H154" s="348" t="s">
        <v>409</v>
      </c>
      <c r="I154" s="348" t="s">
        <v>371</v>
      </c>
      <c r="J154" s="348">
        <v>50</v>
      </c>
      <c r="K154" s="344"/>
    </row>
    <row r="155" s="1" customFormat="1" ht="15" customHeight="1">
      <c r="B155" s="321"/>
      <c r="C155" s="348" t="s">
        <v>377</v>
      </c>
      <c r="D155" s="296"/>
      <c r="E155" s="296"/>
      <c r="F155" s="349" t="s">
        <v>369</v>
      </c>
      <c r="G155" s="296"/>
      <c r="H155" s="348" t="s">
        <v>409</v>
      </c>
      <c r="I155" s="348" t="s">
        <v>379</v>
      </c>
      <c r="J155" s="348"/>
      <c r="K155" s="344"/>
    </row>
    <row r="156" s="1" customFormat="1" ht="15" customHeight="1">
      <c r="B156" s="321"/>
      <c r="C156" s="348" t="s">
        <v>388</v>
      </c>
      <c r="D156" s="296"/>
      <c r="E156" s="296"/>
      <c r="F156" s="349" t="s">
        <v>375</v>
      </c>
      <c r="G156" s="296"/>
      <c r="H156" s="348" t="s">
        <v>409</v>
      </c>
      <c r="I156" s="348" t="s">
        <v>371</v>
      </c>
      <c r="J156" s="348">
        <v>50</v>
      </c>
      <c r="K156" s="344"/>
    </row>
    <row r="157" s="1" customFormat="1" ht="15" customHeight="1">
      <c r="B157" s="321"/>
      <c r="C157" s="348" t="s">
        <v>396</v>
      </c>
      <c r="D157" s="296"/>
      <c r="E157" s="296"/>
      <c r="F157" s="349" t="s">
        <v>375</v>
      </c>
      <c r="G157" s="296"/>
      <c r="H157" s="348" t="s">
        <v>409</v>
      </c>
      <c r="I157" s="348" t="s">
        <v>371</v>
      </c>
      <c r="J157" s="348">
        <v>50</v>
      </c>
      <c r="K157" s="344"/>
    </row>
    <row r="158" s="1" customFormat="1" ht="15" customHeight="1">
      <c r="B158" s="321"/>
      <c r="C158" s="348" t="s">
        <v>394</v>
      </c>
      <c r="D158" s="296"/>
      <c r="E158" s="296"/>
      <c r="F158" s="349" t="s">
        <v>375</v>
      </c>
      <c r="G158" s="296"/>
      <c r="H158" s="348" t="s">
        <v>409</v>
      </c>
      <c r="I158" s="348" t="s">
        <v>371</v>
      </c>
      <c r="J158" s="348">
        <v>50</v>
      </c>
      <c r="K158" s="344"/>
    </row>
    <row r="159" s="1" customFormat="1" ht="15" customHeight="1">
      <c r="B159" s="321"/>
      <c r="C159" s="348" t="s">
        <v>83</v>
      </c>
      <c r="D159" s="296"/>
      <c r="E159" s="296"/>
      <c r="F159" s="349" t="s">
        <v>369</v>
      </c>
      <c r="G159" s="296"/>
      <c r="H159" s="348" t="s">
        <v>431</v>
      </c>
      <c r="I159" s="348" t="s">
        <v>371</v>
      </c>
      <c r="J159" s="348" t="s">
        <v>432</v>
      </c>
      <c r="K159" s="344"/>
    </row>
    <row r="160" s="1" customFormat="1" ht="15" customHeight="1">
      <c r="B160" s="321"/>
      <c r="C160" s="348" t="s">
        <v>433</v>
      </c>
      <c r="D160" s="296"/>
      <c r="E160" s="296"/>
      <c r="F160" s="349" t="s">
        <v>369</v>
      </c>
      <c r="G160" s="296"/>
      <c r="H160" s="348" t="s">
        <v>434</v>
      </c>
      <c r="I160" s="348" t="s">
        <v>404</v>
      </c>
      <c r="J160" s="348"/>
      <c r="K160" s="344"/>
    </row>
    <row r="161" s="1" customFormat="1" ht="15" customHeight="1">
      <c r="B161" s="350"/>
      <c r="C161" s="330"/>
      <c r="D161" s="330"/>
      <c r="E161" s="330"/>
      <c r="F161" s="330"/>
      <c r="G161" s="330"/>
      <c r="H161" s="330"/>
      <c r="I161" s="330"/>
      <c r="J161" s="330"/>
      <c r="K161" s="351"/>
    </row>
    <row r="162" s="1" customFormat="1" ht="18.75" customHeight="1">
      <c r="B162" s="332"/>
      <c r="C162" s="342"/>
      <c r="D162" s="342"/>
      <c r="E162" s="342"/>
      <c r="F162" s="352"/>
      <c r="G162" s="342"/>
      <c r="H162" s="342"/>
      <c r="I162" s="342"/>
      <c r="J162" s="342"/>
      <c r="K162" s="332"/>
    </row>
    <row r="163" s="1" customFormat="1" ht="18.75" customHeight="1">
      <c r="B163" s="304"/>
      <c r="C163" s="304"/>
      <c r="D163" s="304"/>
      <c r="E163" s="304"/>
      <c r="F163" s="304"/>
      <c r="G163" s="304"/>
      <c r="H163" s="304"/>
      <c r="I163" s="304"/>
      <c r="J163" s="304"/>
      <c r="K163" s="304"/>
    </row>
    <row r="164" s="1" customFormat="1" ht="7.5" customHeight="1">
      <c r="B164" s="283"/>
      <c r="C164" s="284"/>
      <c r="D164" s="284"/>
      <c r="E164" s="284"/>
      <c r="F164" s="284"/>
      <c r="G164" s="284"/>
      <c r="H164" s="284"/>
      <c r="I164" s="284"/>
      <c r="J164" s="284"/>
      <c r="K164" s="285"/>
    </row>
    <row r="165" s="1" customFormat="1" ht="45" customHeight="1">
      <c r="B165" s="286"/>
      <c r="C165" s="287" t="s">
        <v>435</v>
      </c>
      <c r="D165" s="287"/>
      <c r="E165" s="287"/>
      <c r="F165" s="287"/>
      <c r="G165" s="287"/>
      <c r="H165" s="287"/>
      <c r="I165" s="287"/>
      <c r="J165" s="287"/>
      <c r="K165" s="288"/>
    </row>
    <row r="166" s="1" customFormat="1" ht="17.25" customHeight="1">
      <c r="B166" s="286"/>
      <c r="C166" s="311" t="s">
        <v>363</v>
      </c>
      <c r="D166" s="311"/>
      <c r="E166" s="311"/>
      <c r="F166" s="311" t="s">
        <v>364</v>
      </c>
      <c r="G166" s="353"/>
      <c r="H166" s="354" t="s">
        <v>51</v>
      </c>
      <c r="I166" s="354" t="s">
        <v>54</v>
      </c>
      <c r="J166" s="311" t="s">
        <v>365</v>
      </c>
      <c r="K166" s="288"/>
    </row>
    <row r="167" s="1" customFormat="1" ht="17.25" customHeight="1">
      <c r="B167" s="289"/>
      <c r="C167" s="313" t="s">
        <v>366</v>
      </c>
      <c r="D167" s="313"/>
      <c r="E167" s="313"/>
      <c r="F167" s="314" t="s">
        <v>367</v>
      </c>
      <c r="G167" s="355"/>
      <c r="H167" s="356"/>
      <c r="I167" s="356"/>
      <c r="J167" s="313" t="s">
        <v>368</v>
      </c>
      <c r="K167" s="291"/>
    </row>
    <row r="168" s="1" customFormat="1" ht="5.25" customHeight="1">
      <c r="B168" s="321"/>
      <c r="C168" s="316"/>
      <c r="D168" s="316"/>
      <c r="E168" s="316"/>
      <c r="F168" s="316"/>
      <c r="G168" s="317"/>
      <c r="H168" s="316"/>
      <c r="I168" s="316"/>
      <c r="J168" s="316"/>
      <c r="K168" s="344"/>
    </row>
    <row r="169" s="1" customFormat="1" ht="15" customHeight="1">
      <c r="B169" s="321"/>
      <c r="C169" s="296" t="s">
        <v>372</v>
      </c>
      <c r="D169" s="296"/>
      <c r="E169" s="296"/>
      <c r="F169" s="319" t="s">
        <v>369</v>
      </c>
      <c r="G169" s="296"/>
      <c r="H169" s="296" t="s">
        <v>409</v>
      </c>
      <c r="I169" s="296" t="s">
        <v>371</v>
      </c>
      <c r="J169" s="296">
        <v>120</v>
      </c>
      <c r="K169" s="344"/>
    </row>
    <row r="170" s="1" customFormat="1" ht="15" customHeight="1">
      <c r="B170" s="321"/>
      <c r="C170" s="296" t="s">
        <v>418</v>
      </c>
      <c r="D170" s="296"/>
      <c r="E170" s="296"/>
      <c r="F170" s="319" t="s">
        <v>369</v>
      </c>
      <c r="G170" s="296"/>
      <c r="H170" s="296" t="s">
        <v>419</v>
      </c>
      <c r="I170" s="296" t="s">
        <v>371</v>
      </c>
      <c r="J170" s="296" t="s">
        <v>420</v>
      </c>
      <c r="K170" s="344"/>
    </row>
    <row r="171" s="1" customFormat="1" ht="15" customHeight="1">
      <c r="B171" s="321"/>
      <c r="C171" s="296" t="s">
        <v>317</v>
      </c>
      <c r="D171" s="296"/>
      <c r="E171" s="296"/>
      <c r="F171" s="319" t="s">
        <v>369</v>
      </c>
      <c r="G171" s="296"/>
      <c r="H171" s="296" t="s">
        <v>436</v>
      </c>
      <c r="I171" s="296" t="s">
        <v>371</v>
      </c>
      <c r="J171" s="296" t="s">
        <v>420</v>
      </c>
      <c r="K171" s="344"/>
    </row>
    <row r="172" s="1" customFormat="1" ht="15" customHeight="1">
      <c r="B172" s="321"/>
      <c r="C172" s="296" t="s">
        <v>374</v>
      </c>
      <c r="D172" s="296"/>
      <c r="E172" s="296"/>
      <c r="F172" s="319" t="s">
        <v>375</v>
      </c>
      <c r="G172" s="296"/>
      <c r="H172" s="296" t="s">
        <v>436</v>
      </c>
      <c r="I172" s="296" t="s">
        <v>371</v>
      </c>
      <c r="J172" s="296">
        <v>50</v>
      </c>
      <c r="K172" s="344"/>
    </row>
    <row r="173" s="1" customFormat="1" ht="15" customHeight="1">
      <c r="B173" s="321"/>
      <c r="C173" s="296" t="s">
        <v>377</v>
      </c>
      <c r="D173" s="296"/>
      <c r="E173" s="296"/>
      <c r="F173" s="319" t="s">
        <v>369</v>
      </c>
      <c r="G173" s="296"/>
      <c r="H173" s="296" t="s">
        <v>436</v>
      </c>
      <c r="I173" s="296" t="s">
        <v>379</v>
      </c>
      <c r="J173" s="296"/>
      <c r="K173" s="344"/>
    </row>
    <row r="174" s="1" customFormat="1" ht="15" customHeight="1">
      <c r="B174" s="321"/>
      <c r="C174" s="296" t="s">
        <v>388</v>
      </c>
      <c r="D174" s="296"/>
      <c r="E174" s="296"/>
      <c r="F174" s="319" t="s">
        <v>375</v>
      </c>
      <c r="G174" s="296"/>
      <c r="H174" s="296" t="s">
        <v>436</v>
      </c>
      <c r="I174" s="296" t="s">
        <v>371</v>
      </c>
      <c r="J174" s="296">
        <v>50</v>
      </c>
      <c r="K174" s="344"/>
    </row>
    <row r="175" s="1" customFormat="1" ht="15" customHeight="1">
      <c r="B175" s="321"/>
      <c r="C175" s="296" t="s">
        <v>396</v>
      </c>
      <c r="D175" s="296"/>
      <c r="E175" s="296"/>
      <c r="F175" s="319" t="s">
        <v>375</v>
      </c>
      <c r="G175" s="296"/>
      <c r="H175" s="296" t="s">
        <v>436</v>
      </c>
      <c r="I175" s="296" t="s">
        <v>371</v>
      </c>
      <c r="J175" s="296">
        <v>50</v>
      </c>
      <c r="K175" s="344"/>
    </row>
    <row r="176" s="1" customFormat="1" ht="15" customHeight="1">
      <c r="B176" s="321"/>
      <c r="C176" s="296" t="s">
        <v>394</v>
      </c>
      <c r="D176" s="296"/>
      <c r="E176" s="296"/>
      <c r="F176" s="319" t="s">
        <v>375</v>
      </c>
      <c r="G176" s="296"/>
      <c r="H176" s="296" t="s">
        <v>436</v>
      </c>
      <c r="I176" s="296" t="s">
        <v>371</v>
      </c>
      <c r="J176" s="296">
        <v>50</v>
      </c>
      <c r="K176" s="344"/>
    </row>
    <row r="177" s="1" customFormat="1" ht="15" customHeight="1">
      <c r="B177" s="321"/>
      <c r="C177" s="296" t="s">
        <v>101</v>
      </c>
      <c r="D177" s="296"/>
      <c r="E177" s="296"/>
      <c r="F177" s="319" t="s">
        <v>369</v>
      </c>
      <c r="G177" s="296"/>
      <c r="H177" s="296" t="s">
        <v>437</v>
      </c>
      <c r="I177" s="296" t="s">
        <v>438</v>
      </c>
      <c r="J177" s="296"/>
      <c r="K177" s="344"/>
    </row>
    <row r="178" s="1" customFormat="1" ht="15" customHeight="1">
      <c r="B178" s="321"/>
      <c r="C178" s="296" t="s">
        <v>54</v>
      </c>
      <c r="D178" s="296"/>
      <c r="E178" s="296"/>
      <c r="F178" s="319" t="s">
        <v>369</v>
      </c>
      <c r="G178" s="296"/>
      <c r="H178" s="296" t="s">
        <v>439</v>
      </c>
      <c r="I178" s="296" t="s">
        <v>440</v>
      </c>
      <c r="J178" s="296">
        <v>1</v>
      </c>
      <c r="K178" s="344"/>
    </row>
    <row r="179" s="1" customFormat="1" ht="15" customHeight="1">
      <c r="B179" s="321"/>
      <c r="C179" s="296" t="s">
        <v>50</v>
      </c>
      <c r="D179" s="296"/>
      <c r="E179" s="296"/>
      <c r="F179" s="319" t="s">
        <v>369</v>
      </c>
      <c r="G179" s="296"/>
      <c r="H179" s="296" t="s">
        <v>441</v>
      </c>
      <c r="I179" s="296" t="s">
        <v>371</v>
      </c>
      <c r="J179" s="296">
        <v>20</v>
      </c>
      <c r="K179" s="344"/>
    </row>
    <row r="180" s="1" customFormat="1" ht="15" customHeight="1">
      <c r="B180" s="321"/>
      <c r="C180" s="296" t="s">
        <v>51</v>
      </c>
      <c r="D180" s="296"/>
      <c r="E180" s="296"/>
      <c r="F180" s="319" t="s">
        <v>369</v>
      </c>
      <c r="G180" s="296"/>
      <c r="H180" s="296" t="s">
        <v>442</v>
      </c>
      <c r="I180" s="296" t="s">
        <v>371</v>
      </c>
      <c r="J180" s="296">
        <v>255</v>
      </c>
      <c r="K180" s="344"/>
    </row>
    <row r="181" s="1" customFormat="1" ht="15" customHeight="1">
      <c r="B181" s="321"/>
      <c r="C181" s="296" t="s">
        <v>102</v>
      </c>
      <c r="D181" s="296"/>
      <c r="E181" s="296"/>
      <c r="F181" s="319" t="s">
        <v>369</v>
      </c>
      <c r="G181" s="296"/>
      <c r="H181" s="296" t="s">
        <v>333</v>
      </c>
      <c r="I181" s="296" t="s">
        <v>371</v>
      </c>
      <c r="J181" s="296">
        <v>10</v>
      </c>
      <c r="K181" s="344"/>
    </row>
    <row r="182" s="1" customFormat="1" ht="15" customHeight="1">
      <c r="B182" s="321"/>
      <c r="C182" s="296" t="s">
        <v>103</v>
      </c>
      <c r="D182" s="296"/>
      <c r="E182" s="296"/>
      <c r="F182" s="319" t="s">
        <v>369</v>
      </c>
      <c r="G182" s="296"/>
      <c r="H182" s="296" t="s">
        <v>443</v>
      </c>
      <c r="I182" s="296" t="s">
        <v>404</v>
      </c>
      <c r="J182" s="296"/>
      <c r="K182" s="344"/>
    </row>
    <row r="183" s="1" customFormat="1" ht="15" customHeight="1">
      <c r="B183" s="321"/>
      <c r="C183" s="296" t="s">
        <v>444</v>
      </c>
      <c r="D183" s="296"/>
      <c r="E183" s="296"/>
      <c r="F183" s="319" t="s">
        <v>369</v>
      </c>
      <c r="G183" s="296"/>
      <c r="H183" s="296" t="s">
        <v>445</v>
      </c>
      <c r="I183" s="296" t="s">
        <v>404</v>
      </c>
      <c r="J183" s="296"/>
      <c r="K183" s="344"/>
    </row>
    <row r="184" s="1" customFormat="1" ht="15" customHeight="1">
      <c r="B184" s="321"/>
      <c r="C184" s="296" t="s">
        <v>433</v>
      </c>
      <c r="D184" s="296"/>
      <c r="E184" s="296"/>
      <c r="F184" s="319" t="s">
        <v>369</v>
      </c>
      <c r="G184" s="296"/>
      <c r="H184" s="296" t="s">
        <v>446</v>
      </c>
      <c r="I184" s="296" t="s">
        <v>404</v>
      </c>
      <c r="J184" s="296"/>
      <c r="K184" s="344"/>
    </row>
    <row r="185" s="1" customFormat="1" ht="15" customHeight="1">
      <c r="B185" s="321"/>
      <c r="C185" s="296" t="s">
        <v>105</v>
      </c>
      <c r="D185" s="296"/>
      <c r="E185" s="296"/>
      <c r="F185" s="319" t="s">
        <v>375</v>
      </c>
      <c r="G185" s="296"/>
      <c r="H185" s="296" t="s">
        <v>447</v>
      </c>
      <c r="I185" s="296" t="s">
        <v>371</v>
      </c>
      <c r="J185" s="296">
        <v>50</v>
      </c>
      <c r="K185" s="344"/>
    </row>
    <row r="186" s="1" customFormat="1" ht="15" customHeight="1">
      <c r="B186" s="321"/>
      <c r="C186" s="296" t="s">
        <v>448</v>
      </c>
      <c r="D186" s="296"/>
      <c r="E186" s="296"/>
      <c r="F186" s="319" t="s">
        <v>375</v>
      </c>
      <c r="G186" s="296"/>
      <c r="H186" s="296" t="s">
        <v>449</v>
      </c>
      <c r="I186" s="296" t="s">
        <v>450</v>
      </c>
      <c r="J186" s="296"/>
      <c r="K186" s="344"/>
    </row>
    <row r="187" s="1" customFormat="1" ht="15" customHeight="1">
      <c r="B187" s="321"/>
      <c r="C187" s="296" t="s">
        <v>451</v>
      </c>
      <c r="D187" s="296"/>
      <c r="E187" s="296"/>
      <c r="F187" s="319" t="s">
        <v>375</v>
      </c>
      <c r="G187" s="296"/>
      <c r="H187" s="296" t="s">
        <v>452</v>
      </c>
      <c r="I187" s="296" t="s">
        <v>450</v>
      </c>
      <c r="J187" s="296"/>
      <c r="K187" s="344"/>
    </row>
    <row r="188" s="1" customFormat="1" ht="15" customHeight="1">
      <c r="B188" s="321"/>
      <c r="C188" s="296" t="s">
        <v>453</v>
      </c>
      <c r="D188" s="296"/>
      <c r="E188" s="296"/>
      <c r="F188" s="319" t="s">
        <v>375</v>
      </c>
      <c r="G188" s="296"/>
      <c r="H188" s="296" t="s">
        <v>454</v>
      </c>
      <c r="I188" s="296" t="s">
        <v>450</v>
      </c>
      <c r="J188" s="296"/>
      <c r="K188" s="344"/>
    </row>
    <row r="189" s="1" customFormat="1" ht="15" customHeight="1">
      <c r="B189" s="321"/>
      <c r="C189" s="357" t="s">
        <v>455</v>
      </c>
      <c r="D189" s="296"/>
      <c r="E189" s="296"/>
      <c r="F189" s="319" t="s">
        <v>375</v>
      </c>
      <c r="G189" s="296"/>
      <c r="H189" s="296" t="s">
        <v>456</v>
      </c>
      <c r="I189" s="296" t="s">
        <v>457</v>
      </c>
      <c r="J189" s="358" t="s">
        <v>458</v>
      </c>
      <c r="K189" s="344"/>
    </row>
    <row r="190" s="1" customFormat="1" ht="15" customHeight="1">
      <c r="B190" s="321"/>
      <c r="C190" s="357" t="s">
        <v>39</v>
      </c>
      <c r="D190" s="296"/>
      <c r="E190" s="296"/>
      <c r="F190" s="319" t="s">
        <v>369</v>
      </c>
      <c r="G190" s="296"/>
      <c r="H190" s="293" t="s">
        <v>459</v>
      </c>
      <c r="I190" s="296" t="s">
        <v>460</v>
      </c>
      <c r="J190" s="296"/>
      <c r="K190" s="344"/>
    </row>
    <row r="191" s="1" customFormat="1" ht="15" customHeight="1">
      <c r="B191" s="321"/>
      <c r="C191" s="357" t="s">
        <v>461</v>
      </c>
      <c r="D191" s="296"/>
      <c r="E191" s="296"/>
      <c r="F191" s="319" t="s">
        <v>369</v>
      </c>
      <c r="G191" s="296"/>
      <c r="H191" s="296" t="s">
        <v>462</v>
      </c>
      <c r="I191" s="296" t="s">
        <v>404</v>
      </c>
      <c r="J191" s="296"/>
      <c r="K191" s="344"/>
    </row>
    <row r="192" s="1" customFormat="1" ht="15" customHeight="1">
      <c r="B192" s="321"/>
      <c r="C192" s="357" t="s">
        <v>463</v>
      </c>
      <c r="D192" s="296"/>
      <c r="E192" s="296"/>
      <c r="F192" s="319" t="s">
        <v>369</v>
      </c>
      <c r="G192" s="296"/>
      <c r="H192" s="296" t="s">
        <v>464</v>
      </c>
      <c r="I192" s="296" t="s">
        <v>404</v>
      </c>
      <c r="J192" s="296"/>
      <c r="K192" s="344"/>
    </row>
    <row r="193" s="1" customFormat="1" ht="15" customHeight="1">
      <c r="B193" s="321"/>
      <c r="C193" s="357" t="s">
        <v>465</v>
      </c>
      <c r="D193" s="296"/>
      <c r="E193" s="296"/>
      <c r="F193" s="319" t="s">
        <v>375</v>
      </c>
      <c r="G193" s="296"/>
      <c r="H193" s="296" t="s">
        <v>466</v>
      </c>
      <c r="I193" s="296" t="s">
        <v>404</v>
      </c>
      <c r="J193" s="296"/>
      <c r="K193" s="344"/>
    </row>
    <row r="194" s="1" customFormat="1" ht="15" customHeight="1">
      <c r="B194" s="350"/>
      <c r="C194" s="359"/>
      <c r="D194" s="330"/>
      <c r="E194" s="330"/>
      <c r="F194" s="330"/>
      <c r="G194" s="330"/>
      <c r="H194" s="330"/>
      <c r="I194" s="330"/>
      <c r="J194" s="330"/>
      <c r="K194" s="351"/>
    </row>
    <row r="195" s="1" customFormat="1" ht="18.75" customHeight="1">
      <c r="B195" s="332"/>
      <c r="C195" s="342"/>
      <c r="D195" s="342"/>
      <c r="E195" s="342"/>
      <c r="F195" s="352"/>
      <c r="G195" s="342"/>
      <c r="H195" s="342"/>
      <c r="I195" s="342"/>
      <c r="J195" s="342"/>
      <c r="K195" s="332"/>
    </row>
    <row r="196" s="1" customFormat="1" ht="18.75" customHeight="1">
      <c r="B196" s="332"/>
      <c r="C196" s="342"/>
      <c r="D196" s="342"/>
      <c r="E196" s="342"/>
      <c r="F196" s="352"/>
      <c r="G196" s="342"/>
      <c r="H196" s="342"/>
      <c r="I196" s="342"/>
      <c r="J196" s="342"/>
      <c r="K196" s="332"/>
    </row>
    <row r="197" s="1" customFormat="1" ht="18.75" customHeight="1">
      <c r="B197" s="304"/>
      <c r="C197" s="304"/>
      <c r="D197" s="304"/>
      <c r="E197" s="304"/>
      <c r="F197" s="304"/>
      <c r="G197" s="304"/>
      <c r="H197" s="304"/>
      <c r="I197" s="304"/>
      <c r="J197" s="304"/>
      <c r="K197" s="304"/>
    </row>
    <row r="198" s="1" customFormat="1" ht="13.5">
      <c r="B198" s="283"/>
      <c r="C198" s="284"/>
      <c r="D198" s="284"/>
      <c r="E198" s="284"/>
      <c r="F198" s="284"/>
      <c r="G198" s="284"/>
      <c r="H198" s="284"/>
      <c r="I198" s="284"/>
      <c r="J198" s="284"/>
      <c r="K198" s="285"/>
    </row>
    <row r="199" s="1" customFormat="1" ht="21">
      <c r="B199" s="286"/>
      <c r="C199" s="287" t="s">
        <v>467</v>
      </c>
      <c r="D199" s="287"/>
      <c r="E199" s="287"/>
      <c r="F199" s="287"/>
      <c r="G199" s="287"/>
      <c r="H199" s="287"/>
      <c r="I199" s="287"/>
      <c r="J199" s="287"/>
      <c r="K199" s="288"/>
    </row>
    <row r="200" s="1" customFormat="1" ht="25.5" customHeight="1">
      <c r="B200" s="286"/>
      <c r="C200" s="360" t="s">
        <v>468</v>
      </c>
      <c r="D200" s="360"/>
      <c r="E200" s="360"/>
      <c r="F200" s="360" t="s">
        <v>469</v>
      </c>
      <c r="G200" s="361"/>
      <c r="H200" s="360" t="s">
        <v>470</v>
      </c>
      <c r="I200" s="360"/>
      <c r="J200" s="360"/>
      <c r="K200" s="288"/>
    </row>
    <row r="201" s="1" customFormat="1" ht="5.25" customHeight="1">
      <c r="B201" s="321"/>
      <c r="C201" s="316"/>
      <c r="D201" s="316"/>
      <c r="E201" s="316"/>
      <c r="F201" s="316"/>
      <c r="G201" s="342"/>
      <c r="H201" s="316"/>
      <c r="I201" s="316"/>
      <c r="J201" s="316"/>
      <c r="K201" s="344"/>
    </row>
    <row r="202" s="1" customFormat="1" ht="15" customHeight="1">
      <c r="B202" s="321"/>
      <c r="C202" s="296" t="s">
        <v>460</v>
      </c>
      <c r="D202" s="296"/>
      <c r="E202" s="296"/>
      <c r="F202" s="319" t="s">
        <v>40</v>
      </c>
      <c r="G202" s="296"/>
      <c r="H202" s="296" t="s">
        <v>471</v>
      </c>
      <c r="I202" s="296"/>
      <c r="J202" s="296"/>
      <c r="K202" s="344"/>
    </row>
    <row r="203" s="1" customFormat="1" ht="15" customHeight="1">
      <c r="B203" s="321"/>
      <c r="C203" s="296"/>
      <c r="D203" s="296"/>
      <c r="E203" s="296"/>
      <c r="F203" s="319" t="s">
        <v>41</v>
      </c>
      <c r="G203" s="296"/>
      <c r="H203" s="296" t="s">
        <v>472</v>
      </c>
      <c r="I203" s="296"/>
      <c r="J203" s="296"/>
      <c r="K203" s="344"/>
    </row>
    <row r="204" s="1" customFormat="1" ht="15" customHeight="1">
      <c r="B204" s="321"/>
      <c r="C204" s="296"/>
      <c r="D204" s="296"/>
      <c r="E204" s="296"/>
      <c r="F204" s="319" t="s">
        <v>44</v>
      </c>
      <c r="G204" s="296"/>
      <c r="H204" s="296" t="s">
        <v>473</v>
      </c>
      <c r="I204" s="296"/>
      <c r="J204" s="296"/>
      <c r="K204" s="344"/>
    </row>
    <row r="205" s="1" customFormat="1" ht="15" customHeight="1">
      <c r="B205" s="321"/>
      <c r="C205" s="296"/>
      <c r="D205" s="296"/>
      <c r="E205" s="296"/>
      <c r="F205" s="319" t="s">
        <v>42</v>
      </c>
      <c r="G205" s="296"/>
      <c r="H205" s="296" t="s">
        <v>474</v>
      </c>
      <c r="I205" s="296"/>
      <c r="J205" s="296"/>
      <c r="K205" s="344"/>
    </row>
    <row r="206" s="1" customFormat="1" ht="15" customHeight="1">
      <c r="B206" s="321"/>
      <c r="C206" s="296"/>
      <c r="D206" s="296"/>
      <c r="E206" s="296"/>
      <c r="F206" s="319" t="s">
        <v>43</v>
      </c>
      <c r="G206" s="296"/>
      <c r="H206" s="296" t="s">
        <v>475</v>
      </c>
      <c r="I206" s="296"/>
      <c r="J206" s="296"/>
      <c r="K206" s="344"/>
    </row>
    <row r="207" s="1" customFormat="1" ht="15" customHeight="1">
      <c r="B207" s="321"/>
      <c r="C207" s="296"/>
      <c r="D207" s="296"/>
      <c r="E207" s="296"/>
      <c r="F207" s="319"/>
      <c r="G207" s="296"/>
      <c r="H207" s="296"/>
      <c r="I207" s="296"/>
      <c r="J207" s="296"/>
      <c r="K207" s="344"/>
    </row>
    <row r="208" s="1" customFormat="1" ht="15" customHeight="1">
      <c r="B208" s="321"/>
      <c r="C208" s="296" t="s">
        <v>416</v>
      </c>
      <c r="D208" s="296"/>
      <c r="E208" s="296"/>
      <c r="F208" s="319" t="s">
        <v>76</v>
      </c>
      <c r="G208" s="296"/>
      <c r="H208" s="296" t="s">
        <v>476</v>
      </c>
      <c r="I208" s="296"/>
      <c r="J208" s="296"/>
      <c r="K208" s="344"/>
    </row>
    <row r="209" s="1" customFormat="1" ht="15" customHeight="1">
      <c r="B209" s="321"/>
      <c r="C209" s="296"/>
      <c r="D209" s="296"/>
      <c r="E209" s="296"/>
      <c r="F209" s="319" t="s">
        <v>311</v>
      </c>
      <c r="G209" s="296"/>
      <c r="H209" s="296" t="s">
        <v>312</v>
      </c>
      <c r="I209" s="296"/>
      <c r="J209" s="296"/>
      <c r="K209" s="344"/>
    </row>
    <row r="210" s="1" customFormat="1" ht="15" customHeight="1">
      <c r="B210" s="321"/>
      <c r="C210" s="296"/>
      <c r="D210" s="296"/>
      <c r="E210" s="296"/>
      <c r="F210" s="319" t="s">
        <v>309</v>
      </c>
      <c r="G210" s="296"/>
      <c r="H210" s="296" t="s">
        <v>477</v>
      </c>
      <c r="I210" s="296"/>
      <c r="J210" s="296"/>
      <c r="K210" s="344"/>
    </row>
    <row r="211" s="1" customFormat="1" ht="15" customHeight="1">
      <c r="B211" s="362"/>
      <c r="C211" s="296"/>
      <c r="D211" s="296"/>
      <c r="E211" s="296"/>
      <c r="F211" s="319" t="s">
        <v>313</v>
      </c>
      <c r="G211" s="357"/>
      <c r="H211" s="348" t="s">
        <v>314</v>
      </c>
      <c r="I211" s="348"/>
      <c r="J211" s="348"/>
      <c r="K211" s="363"/>
    </row>
    <row r="212" s="1" customFormat="1" ht="15" customHeight="1">
      <c r="B212" s="362"/>
      <c r="C212" s="296"/>
      <c r="D212" s="296"/>
      <c r="E212" s="296"/>
      <c r="F212" s="319" t="s">
        <v>315</v>
      </c>
      <c r="G212" s="357"/>
      <c r="H212" s="348" t="s">
        <v>478</v>
      </c>
      <c r="I212" s="348"/>
      <c r="J212" s="348"/>
      <c r="K212" s="363"/>
    </row>
    <row r="213" s="1" customFormat="1" ht="15" customHeight="1">
      <c r="B213" s="362"/>
      <c r="C213" s="296"/>
      <c r="D213" s="296"/>
      <c r="E213" s="296"/>
      <c r="F213" s="319"/>
      <c r="G213" s="357"/>
      <c r="H213" s="348"/>
      <c r="I213" s="348"/>
      <c r="J213" s="348"/>
      <c r="K213" s="363"/>
    </row>
    <row r="214" s="1" customFormat="1" ht="15" customHeight="1">
      <c r="B214" s="362"/>
      <c r="C214" s="296" t="s">
        <v>440</v>
      </c>
      <c r="D214" s="296"/>
      <c r="E214" s="296"/>
      <c r="F214" s="319">
        <v>1</v>
      </c>
      <c r="G214" s="357"/>
      <c r="H214" s="348" t="s">
        <v>479</v>
      </c>
      <c r="I214" s="348"/>
      <c r="J214" s="348"/>
      <c r="K214" s="363"/>
    </row>
    <row r="215" s="1" customFormat="1" ht="15" customHeight="1">
      <c r="B215" s="362"/>
      <c r="C215" s="296"/>
      <c r="D215" s="296"/>
      <c r="E215" s="296"/>
      <c r="F215" s="319">
        <v>2</v>
      </c>
      <c r="G215" s="357"/>
      <c r="H215" s="348" t="s">
        <v>480</v>
      </c>
      <c r="I215" s="348"/>
      <c r="J215" s="348"/>
      <c r="K215" s="363"/>
    </row>
    <row r="216" s="1" customFormat="1" ht="15" customHeight="1">
      <c r="B216" s="362"/>
      <c r="C216" s="296"/>
      <c r="D216" s="296"/>
      <c r="E216" s="296"/>
      <c r="F216" s="319">
        <v>3</v>
      </c>
      <c r="G216" s="357"/>
      <c r="H216" s="348" t="s">
        <v>481</v>
      </c>
      <c r="I216" s="348"/>
      <c r="J216" s="348"/>
      <c r="K216" s="363"/>
    </row>
    <row r="217" s="1" customFormat="1" ht="15" customHeight="1">
      <c r="B217" s="362"/>
      <c r="C217" s="296"/>
      <c r="D217" s="296"/>
      <c r="E217" s="296"/>
      <c r="F217" s="319">
        <v>4</v>
      </c>
      <c r="G217" s="357"/>
      <c r="H217" s="348" t="s">
        <v>482</v>
      </c>
      <c r="I217" s="348"/>
      <c r="J217" s="348"/>
      <c r="K217" s="363"/>
    </row>
    <row r="218" s="1" customFormat="1" ht="12.75" customHeight="1">
      <c r="B218" s="364"/>
      <c r="C218" s="365"/>
      <c r="D218" s="365"/>
      <c r="E218" s="365"/>
      <c r="F218" s="365"/>
      <c r="G218" s="365"/>
      <c r="H218" s="365"/>
      <c r="I218" s="365"/>
      <c r="J218" s="365"/>
      <c r="K218" s="366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Zeman Jakub, Ing.</dc:creator>
  <cp:lastModifiedBy>Zeman Jakub, Ing.</cp:lastModifiedBy>
  <dcterms:created xsi:type="dcterms:W3CDTF">2023-02-01T14:10:39Z</dcterms:created>
  <dcterms:modified xsi:type="dcterms:W3CDTF">2023-02-01T14:10:42Z</dcterms:modified>
</cp:coreProperties>
</file>