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!!!STAVEBNÍ AKCE 2023\OS NCHIR\PROJEKT\05 DPS\Nový\V.Soupis prací a dodávek\"/>
    </mc:Choice>
  </mc:AlternateContent>
  <xr:revisionPtr revIDLastSave="0" documentId="13_ncr:1_{007B0B33-AD08-4DB4-8828-0635F9990DA7}" xr6:coauthVersionLast="36" xr6:coauthVersionMax="47" xr10:uidLastSave="{00000000-0000-0000-0000-000000000000}"/>
  <bookViews>
    <workbookView xWindow="0" yWindow="0" windowWidth="28800" windowHeight="12225" firstSheet="3" activeTab="1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D.1 D.1.0 Pol" sheetId="12" r:id="rId4"/>
    <sheet name="D.1 D.1.1, D.1.2 Pol" sheetId="13" r:id="rId5"/>
    <sheet name="D.1 D.1.4.1 Pol" sheetId="14" r:id="rId6"/>
    <sheet name="D.1 D.1.4.3 Pol" sheetId="15" r:id="rId7"/>
    <sheet name="D.1 D.1.4.3 P1" sheetId="16" r:id="rId8"/>
    <sheet name="D.1 D.1.4.4 Pol" sheetId="17" r:id="rId9"/>
    <sheet name="D.1 D.1.4.5 Pol" sheetId="18" r:id="rId10"/>
    <sheet name="D.2 D.2.1, D.2.2 Pol" sheetId="19" r:id="rId11"/>
  </sheets>
  <externalReferences>
    <externalReference r:id="rId12"/>
  </externalReferences>
  <definedNames>
    <definedName name="CelkemDPHVypocet" localSheetId="1">Stavba!$H$50</definedName>
    <definedName name="CenaCelkem">Stavba!$G$29</definedName>
    <definedName name="CenaCelkemBezDPH">Stavba!$G$28</definedName>
    <definedName name="CenaCelkemVypocet" localSheetId="1">Stavba!$I$50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'D.1 D.1.0 Pol'!$1:$7</definedName>
    <definedName name="_xlnm.Print_Titles" localSheetId="4">'D.1 D.1.1, D.1.2 Pol'!$1:$7</definedName>
    <definedName name="_xlnm.Print_Titles" localSheetId="5">'D.1 D.1.4.1 Pol'!$1:$7</definedName>
    <definedName name="_xlnm.Print_Titles" localSheetId="7">'D.1 D.1.4.3 P1'!$1:$7</definedName>
    <definedName name="_xlnm.Print_Titles" localSheetId="6">'D.1 D.1.4.3 Pol'!$1:$7</definedName>
    <definedName name="_xlnm.Print_Titles" localSheetId="8">'D.1 D.1.4.4 Pol'!$1:$7</definedName>
    <definedName name="_xlnm.Print_Titles" localSheetId="9">'D.1 D.1.4.5 Pol'!$1:$7</definedName>
    <definedName name="_xlnm.Print_Titles" localSheetId="10">'D.2 D.2.1, D.2.2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'D.1 D.1.0 Pol'!$A$1:$Y$52</definedName>
    <definedName name="_xlnm.Print_Area" localSheetId="4">'D.1 D.1.1, D.1.2 Pol'!$A$1:$Y$210</definedName>
    <definedName name="_xlnm.Print_Area" localSheetId="5">'D.1 D.1.4.1 Pol'!$A$1:$Y$166</definedName>
    <definedName name="_xlnm.Print_Area" localSheetId="7">'D.1 D.1.4.3 P1'!$A$1:$Y$87</definedName>
    <definedName name="_xlnm.Print_Area" localSheetId="6">'D.1 D.1.4.3 Pol'!$A$1:$Y$42</definedName>
    <definedName name="_xlnm.Print_Area" localSheetId="8">'D.1 D.1.4.4 Pol'!$A$1:$Y$87</definedName>
    <definedName name="_xlnm.Print_Area" localSheetId="9">'D.1 D.1.4.5 Pol'!$A$1:$Y$105</definedName>
    <definedName name="_xlnm.Print_Area" localSheetId="10">'D.2 D.2.1, D.2.2 Pol'!$A$1:$Y$64</definedName>
    <definedName name="_xlnm.Print_Area" localSheetId="1">Stavba!$A$1:$J$124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Stavba!$F$50</definedName>
    <definedName name="ZakladDPHZakl">Stavba!$G$25</definedName>
    <definedName name="ZakladDPHZaklVypocet" localSheetId="1">Stavba!$G$50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123" i="1" l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G49" i="1"/>
  <c r="I49" i="1" s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I41" i="1" s="1"/>
  <c r="F41" i="1"/>
  <c r="G40" i="1"/>
  <c r="F40" i="1"/>
  <c r="I40" i="1" s="1"/>
  <c r="G39" i="1"/>
  <c r="F39" i="1"/>
  <c r="G54" i="19"/>
  <c r="BA39" i="19"/>
  <c r="K8" i="19"/>
  <c r="G9" i="19"/>
  <c r="M9" i="19" s="1"/>
  <c r="I9" i="19"/>
  <c r="I8" i="19" s="1"/>
  <c r="K9" i="19"/>
  <c r="O9" i="19"/>
  <c r="O8" i="19" s="1"/>
  <c r="Q9" i="19"/>
  <c r="Q8" i="19" s="1"/>
  <c r="V9" i="19"/>
  <c r="G10" i="19"/>
  <c r="M10" i="19" s="1"/>
  <c r="I10" i="19"/>
  <c r="K10" i="19"/>
  <c r="O10" i="19"/>
  <c r="Q10" i="19"/>
  <c r="V10" i="19"/>
  <c r="V8" i="19" s="1"/>
  <c r="G12" i="19"/>
  <c r="I12" i="19"/>
  <c r="I11" i="19" s="1"/>
  <c r="K12" i="19"/>
  <c r="K11" i="19" s="1"/>
  <c r="M12" i="19"/>
  <c r="O12" i="19"/>
  <c r="O11" i="19" s="1"/>
  <c r="Q12" i="19"/>
  <c r="V12" i="19"/>
  <c r="G13" i="19"/>
  <c r="I13" i="19"/>
  <c r="K13" i="19"/>
  <c r="M13" i="19"/>
  <c r="O13" i="19"/>
  <c r="Q13" i="19"/>
  <c r="V13" i="19"/>
  <c r="G14" i="19"/>
  <c r="G11" i="19" s="1"/>
  <c r="I14" i="19"/>
  <c r="K14" i="19"/>
  <c r="M14" i="19"/>
  <c r="O14" i="19"/>
  <c r="Q14" i="19"/>
  <c r="V14" i="19"/>
  <c r="V11" i="19" s="1"/>
  <c r="G15" i="19"/>
  <c r="M15" i="19" s="1"/>
  <c r="I15" i="19"/>
  <c r="K15" i="19"/>
  <c r="O15" i="19"/>
  <c r="Q15" i="19"/>
  <c r="V15" i="19"/>
  <c r="G16" i="19"/>
  <c r="M16" i="19" s="1"/>
  <c r="I16" i="19"/>
  <c r="K16" i="19"/>
  <c r="O16" i="19"/>
  <c r="Q16" i="19"/>
  <c r="V16" i="19"/>
  <c r="G17" i="19"/>
  <c r="M17" i="19" s="1"/>
  <c r="I17" i="19"/>
  <c r="K17" i="19"/>
  <c r="O17" i="19"/>
  <c r="Q17" i="19"/>
  <c r="Q11" i="19" s="1"/>
  <c r="V17" i="19"/>
  <c r="O18" i="19"/>
  <c r="G19" i="19"/>
  <c r="I19" i="19"/>
  <c r="I18" i="19" s="1"/>
  <c r="K19" i="19"/>
  <c r="M19" i="19"/>
  <c r="O19" i="19"/>
  <c r="Q19" i="19"/>
  <c r="V19" i="19"/>
  <c r="G20" i="19"/>
  <c r="G18" i="19" s="1"/>
  <c r="I20" i="19"/>
  <c r="K20" i="19"/>
  <c r="K18" i="19" s="1"/>
  <c r="M20" i="19"/>
  <c r="O20" i="19"/>
  <c r="Q20" i="19"/>
  <c r="V20" i="19"/>
  <c r="V18" i="19" s="1"/>
  <c r="G21" i="19"/>
  <c r="I21" i="19"/>
  <c r="K21" i="19"/>
  <c r="M21" i="19"/>
  <c r="O21" i="19"/>
  <c r="Q21" i="19"/>
  <c r="Q18" i="19" s="1"/>
  <c r="V21" i="19"/>
  <c r="G22" i="19"/>
  <c r="M22" i="19" s="1"/>
  <c r="I22" i="19"/>
  <c r="K22" i="19"/>
  <c r="O22" i="19"/>
  <c r="Q22" i="19"/>
  <c r="V22" i="19"/>
  <c r="G23" i="19"/>
  <c r="I23" i="19"/>
  <c r="Q23" i="19"/>
  <c r="V23" i="19"/>
  <c r="G24" i="19"/>
  <c r="M24" i="19" s="1"/>
  <c r="M23" i="19" s="1"/>
  <c r="I24" i="19"/>
  <c r="K24" i="19"/>
  <c r="K23" i="19" s="1"/>
  <c r="O24" i="19"/>
  <c r="O23" i="19" s="1"/>
  <c r="Q24" i="19"/>
  <c r="V24" i="19"/>
  <c r="G26" i="19"/>
  <c r="G25" i="19" s="1"/>
  <c r="I26" i="19"/>
  <c r="K26" i="19"/>
  <c r="K25" i="19" s="1"/>
  <c r="M26" i="19"/>
  <c r="O26" i="19"/>
  <c r="Q26" i="19"/>
  <c r="Q25" i="19" s="1"/>
  <c r="V26" i="19"/>
  <c r="V25" i="19" s="1"/>
  <c r="G28" i="19"/>
  <c r="I28" i="19"/>
  <c r="I25" i="19" s="1"/>
  <c r="K28" i="19"/>
  <c r="M28" i="19"/>
  <c r="O28" i="19"/>
  <c r="Q28" i="19"/>
  <c r="V28" i="19"/>
  <c r="G29" i="19"/>
  <c r="M29" i="19" s="1"/>
  <c r="I29" i="19"/>
  <c r="K29" i="19"/>
  <c r="O29" i="19"/>
  <c r="Q29" i="19"/>
  <c r="V29" i="19"/>
  <c r="G30" i="19"/>
  <c r="M30" i="19" s="1"/>
  <c r="I30" i="19"/>
  <c r="K30" i="19"/>
  <c r="O30" i="19"/>
  <c r="Q30" i="19"/>
  <c r="V30" i="19"/>
  <c r="G31" i="19"/>
  <c r="M31" i="19" s="1"/>
  <c r="I31" i="19"/>
  <c r="K31" i="19"/>
  <c r="O31" i="19"/>
  <c r="O25" i="19" s="1"/>
  <c r="Q31" i="19"/>
  <c r="V31" i="19"/>
  <c r="G32" i="19"/>
  <c r="I32" i="19"/>
  <c r="M32" i="19"/>
  <c r="O32" i="19"/>
  <c r="V32" i="19"/>
  <c r="G33" i="19"/>
  <c r="I33" i="19"/>
  <c r="K33" i="19"/>
  <c r="K32" i="19" s="1"/>
  <c r="M33" i="19"/>
  <c r="O33" i="19"/>
  <c r="Q33" i="19"/>
  <c r="Q32" i="19" s="1"/>
  <c r="V33" i="19"/>
  <c r="I34" i="19"/>
  <c r="G35" i="19"/>
  <c r="M35" i="19" s="1"/>
  <c r="I35" i="19"/>
  <c r="K35" i="19"/>
  <c r="O35" i="19"/>
  <c r="Q35" i="19"/>
  <c r="Q34" i="19" s="1"/>
  <c r="V35" i="19"/>
  <c r="V34" i="19" s="1"/>
  <c r="G36" i="19"/>
  <c r="M36" i="19" s="1"/>
  <c r="I36" i="19"/>
  <c r="K36" i="19"/>
  <c r="K34" i="19" s="1"/>
  <c r="O36" i="19"/>
  <c r="O34" i="19" s="1"/>
  <c r="Q36" i="19"/>
  <c r="V36" i="19"/>
  <c r="O37" i="19"/>
  <c r="G38" i="19"/>
  <c r="G37" i="19" s="1"/>
  <c r="I38" i="19"/>
  <c r="K38" i="19"/>
  <c r="K37" i="19" s="1"/>
  <c r="M38" i="19"/>
  <c r="M37" i="19" s="1"/>
  <c r="O38" i="19"/>
  <c r="Q38" i="19"/>
  <c r="Q37" i="19" s="1"/>
  <c r="V38" i="19"/>
  <c r="V37" i="19" s="1"/>
  <c r="G40" i="19"/>
  <c r="I40" i="19"/>
  <c r="I37" i="19" s="1"/>
  <c r="K40" i="19"/>
  <c r="M40" i="19"/>
  <c r="O40" i="19"/>
  <c r="Q40" i="19"/>
  <c r="V40" i="19"/>
  <c r="G41" i="19"/>
  <c r="M41" i="19" s="1"/>
  <c r="I41" i="19"/>
  <c r="K41" i="19"/>
  <c r="O41" i="19"/>
  <c r="Q41" i="19"/>
  <c r="V41" i="19"/>
  <c r="G42" i="19"/>
  <c r="M42" i="19" s="1"/>
  <c r="I42" i="19"/>
  <c r="K42" i="19"/>
  <c r="O42" i="19"/>
  <c r="Q42" i="19"/>
  <c r="V42" i="19"/>
  <c r="G43" i="19"/>
  <c r="M43" i="19" s="1"/>
  <c r="I43" i="19"/>
  <c r="K43" i="19"/>
  <c r="O43" i="19"/>
  <c r="Q43" i="19"/>
  <c r="V43" i="19"/>
  <c r="G44" i="19"/>
  <c r="O44" i="19"/>
  <c r="V44" i="19"/>
  <c r="G45" i="19"/>
  <c r="I45" i="19"/>
  <c r="K45" i="19"/>
  <c r="K44" i="19" s="1"/>
  <c r="M45" i="19"/>
  <c r="M44" i="19" s="1"/>
  <c r="O45" i="19"/>
  <c r="Q45" i="19"/>
  <c r="Q44" i="19" s="1"/>
  <c r="V45" i="19"/>
  <c r="G46" i="19"/>
  <c r="I46" i="19"/>
  <c r="I44" i="19" s="1"/>
  <c r="K46" i="19"/>
  <c r="M46" i="19"/>
  <c r="O46" i="19"/>
  <c r="Q46" i="19"/>
  <c r="V46" i="19"/>
  <c r="G47" i="19"/>
  <c r="I47" i="19"/>
  <c r="K47" i="19"/>
  <c r="M47" i="19"/>
  <c r="O47" i="19"/>
  <c r="Q47" i="19"/>
  <c r="V47" i="19"/>
  <c r="G48" i="19"/>
  <c r="K48" i="19"/>
  <c r="V48" i="19"/>
  <c r="G49" i="19"/>
  <c r="M49" i="19" s="1"/>
  <c r="I49" i="19"/>
  <c r="I48" i="19" s="1"/>
  <c r="K49" i="19"/>
  <c r="O49" i="19"/>
  <c r="O48" i="19" s="1"/>
  <c r="Q49" i="19"/>
  <c r="Q48" i="19" s="1"/>
  <c r="V49" i="19"/>
  <c r="G50" i="19"/>
  <c r="M50" i="19" s="1"/>
  <c r="I50" i="19"/>
  <c r="K50" i="19"/>
  <c r="O50" i="19"/>
  <c r="Q50" i="19"/>
  <c r="V50" i="19"/>
  <c r="G51" i="19"/>
  <c r="M51" i="19"/>
  <c r="Q51" i="19"/>
  <c r="V51" i="19"/>
  <c r="G52" i="19"/>
  <c r="I52" i="19"/>
  <c r="I51" i="19" s="1"/>
  <c r="K52" i="19"/>
  <c r="K51" i="19" s="1"/>
  <c r="M52" i="19"/>
  <c r="O52" i="19"/>
  <c r="O51" i="19" s="1"/>
  <c r="Q52" i="19"/>
  <c r="V52" i="19"/>
  <c r="AE54" i="19"/>
  <c r="AF54" i="19"/>
  <c r="G95" i="18"/>
  <c r="G9" i="18"/>
  <c r="G8" i="18" s="1"/>
  <c r="I9" i="18"/>
  <c r="K9" i="18"/>
  <c r="K8" i="18" s="1"/>
  <c r="O9" i="18"/>
  <c r="O8" i="18" s="1"/>
  <c r="Q9" i="18"/>
  <c r="Q8" i="18" s="1"/>
  <c r="V9" i="18"/>
  <c r="V8" i="18" s="1"/>
  <c r="G11" i="18"/>
  <c r="I11" i="18"/>
  <c r="I8" i="18" s="1"/>
  <c r="K11" i="18"/>
  <c r="M11" i="18"/>
  <c r="O11" i="18"/>
  <c r="Q11" i="18"/>
  <c r="V11" i="18"/>
  <c r="G13" i="18"/>
  <c r="I13" i="18"/>
  <c r="K13" i="18"/>
  <c r="M13" i="18"/>
  <c r="O13" i="18"/>
  <c r="Q13" i="18"/>
  <c r="V13" i="18"/>
  <c r="G15" i="18"/>
  <c r="I15" i="18"/>
  <c r="K15" i="18"/>
  <c r="M15" i="18"/>
  <c r="O15" i="18"/>
  <c r="Q15" i="18"/>
  <c r="V15" i="18"/>
  <c r="G17" i="18"/>
  <c r="M17" i="18" s="1"/>
  <c r="I17" i="18"/>
  <c r="K17" i="18"/>
  <c r="O17" i="18"/>
  <c r="Q17" i="18"/>
  <c r="V17" i="18"/>
  <c r="G19" i="18"/>
  <c r="M19" i="18" s="1"/>
  <c r="I19" i="18"/>
  <c r="K19" i="18"/>
  <c r="O19" i="18"/>
  <c r="Q19" i="18"/>
  <c r="V19" i="18"/>
  <c r="G21" i="18"/>
  <c r="M21" i="18" s="1"/>
  <c r="I21" i="18"/>
  <c r="K21" i="18"/>
  <c r="O21" i="18"/>
  <c r="Q21" i="18"/>
  <c r="V21" i="18"/>
  <c r="G23" i="18"/>
  <c r="I23" i="18"/>
  <c r="K23" i="18"/>
  <c r="M23" i="18"/>
  <c r="O23" i="18"/>
  <c r="Q23" i="18"/>
  <c r="V23" i="18"/>
  <c r="G25" i="18"/>
  <c r="M25" i="18" s="1"/>
  <c r="I25" i="18"/>
  <c r="K25" i="18"/>
  <c r="O25" i="18"/>
  <c r="Q25" i="18"/>
  <c r="V25" i="18"/>
  <c r="G27" i="18"/>
  <c r="I27" i="18"/>
  <c r="K27" i="18"/>
  <c r="M27" i="18"/>
  <c r="O27" i="18"/>
  <c r="Q27" i="18"/>
  <c r="V27" i="18"/>
  <c r="G29" i="18"/>
  <c r="M29" i="18" s="1"/>
  <c r="I29" i="18"/>
  <c r="K29" i="18"/>
  <c r="O29" i="18"/>
  <c r="Q29" i="18"/>
  <c r="V29" i="18"/>
  <c r="G31" i="18"/>
  <c r="I31" i="18"/>
  <c r="K31" i="18"/>
  <c r="M31" i="18"/>
  <c r="O31" i="18"/>
  <c r="Q31" i="18"/>
  <c r="V31" i="18"/>
  <c r="G33" i="18"/>
  <c r="M33" i="18" s="1"/>
  <c r="I33" i="18"/>
  <c r="K33" i="18"/>
  <c r="O33" i="18"/>
  <c r="Q33" i="18"/>
  <c r="V33" i="18"/>
  <c r="G35" i="18"/>
  <c r="I35" i="18"/>
  <c r="K35" i="18"/>
  <c r="M35" i="18"/>
  <c r="O35" i="18"/>
  <c r="Q35" i="18"/>
  <c r="V35" i="18"/>
  <c r="G37" i="18"/>
  <c r="M37" i="18" s="1"/>
  <c r="I37" i="18"/>
  <c r="K37" i="18"/>
  <c r="O37" i="18"/>
  <c r="Q37" i="18"/>
  <c r="V37" i="18"/>
  <c r="G39" i="18"/>
  <c r="I39" i="18"/>
  <c r="K39" i="18"/>
  <c r="M39" i="18"/>
  <c r="O39" i="18"/>
  <c r="Q39" i="18"/>
  <c r="V39" i="18"/>
  <c r="G41" i="18"/>
  <c r="I41" i="18"/>
  <c r="K41" i="18"/>
  <c r="M41" i="18"/>
  <c r="O41" i="18"/>
  <c r="Q41" i="18"/>
  <c r="V41" i="18"/>
  <c r="G43" i="18"/>
  <c r="I43" i="18"/>
  <c r="K43" i="18"/>
  <c r="M43" i="18"/>
  <c r="O43" i="18"/>
  <c r="Q43" i="18"/>
  <c r="V43" i="18"/>
  <c r="G45" i="18"/>
  <c r="M45" i="18" s="1"/>
  <c r="I45" i="18"/>
  <c r="K45" i="18"/>
  <c r="O45" i="18"/>
  <c r="Q45" i="18"/>
  <c r="V45" i="18"/>
  <c r="G47" i="18"/>
  <c r="M47" i="18" s="1"/>
  <c r="I47" i="18"/>
  <c r="K47" i="18"/>
  <c r="O47" i="18"/>
  <c r="Q47" i="18"/>
  <c r="V47" i="18"/>
  <c r="G49" i="18"/>
  <c r="M49" i="18" s="1"/>
  <c r="I49" i="18"/>
  <c r="K49" i="18"/>
  <c r="O49" i="18"/>
  <c r="Q49" i="18"/>
  <c r="V49" i="18"/>
  <c r="G51" i="18"/>
  <c r="I51" i="18"/>
  <c r="K51" i="18"/>
  <c r="M51" i="18"/>
  <c r="O51" i="18"/>
  <c r="Q51" i="18"/>
  <c r="V51" i="18"/>
  <c r="G53" i="18"/>
  <c r="M53" i="18" s="1"/>
  <c r="I53" i="18"/>
  <c r="K53" i="18"/>
  <c r="O53" i="18"/>
  <c r="Q53" i="18"/>
  <c r="V53" i="18"/>
  <c r="G55" i="18"/>
  <c r="I55" i="18"/>
  <c r="K55" i="18"/>
  <c r="M55" i="18"/>
  <c r="O55" i="18"/>
  <c r="Q55" i="18"/>
  <c r="V55" i="18"/>
  <c r="G57" i="18"/>
  <c r="M57" i="18" s="1"/>
  <c r="I57" i="18"/>
  <c r="K57" i="18"/>
  <c r="O57" i="18"/>
  <c r="Q57" i="18"/>
  <c r="V57" i="18"/>
  <c r="G59" i="18"/>
  <c r="M59" i="18" s="1"/>
  <c r="I59" i="18"/>
  <c r="K59" i="18"/>
  <c r="O59" i="18"/>
  <c r="Q59" i="18"/>
  <c r="V59" i="18"/>
  <c r="G61" i="18"/>
  <c r="M61" i="18" s="1"/>
  <c r="I61" i="18"/>
  <c r="K61" i="18"/>
  <c r="O61" i="18"/>
  <c r="Q61" i="18"/>
  <c r="V61" i="18"/>
  <c r="G63" i="18"/>
  <c r="I63" i="18"/>
  <c r="K63" i="18"/>
  <c r="M63" i="18"/>
  <c r="O63" i="18"/>
  <c r="Q63" i="18"/>
  <c r="V63" i="18"/>
  <c r="G66" i="18"/>
  <c r="G65" i="18" s="1"/>
  <c r="I66" i="18"/>
  <c r="I65" i="18" s="1"/>
  <c r="K66" i="18"/>
  <c r="M66" i="18"/>
  <c r="M65" i="18" s="1"/>
  <c r="O66" i="18"/>
  <c r="Q66" i="18"/>
  <c r="Q65" i="18" s="1"/>
  <c r="V66" i="18"/>
  <c r="V65" i="18" s="1"/>
  <c r="G68" i="18"/>
  <c r="M68" i="18" s="1"/>
  <c r="I68" i="18"/>
  <c r="K68" i="18"/>
  <c r="K65" i="18" s="1"/>
  <c r="O68" i="18"/>
  <c r="Q68" i="18"/>
  <c r="V68" i="18"/>
  <c r="G70" i="18"/>
  <c r="I70" i="18"/>
  <c r="K70" i="18"/>
  <c r="M70" i="18"/>
  <c r="O70" i="18"/>
  <c r="O65" i="18" s="1"/>
  <c r="Q70" i="18"/>
  <c r="V70" i="18"/>
  <c r="G72" i="18"/>
  <c r="M72" i="18" s="1"/>
  <c r="I72" i="18"/>
  <c r="K72" i="18"/>
  <c r="O72" i="18"/>
  <c r="Q72" i="18"/>
  <c r="V72" i="18"/>
  <c r="Q74" i="18"/>
  <c r="G75" i="18"/>
  <c r="M75" i="18" s="1"/>
  <c r="M74" i="18" s="1"/>
  <c r="I75" i="18"/>
  <c r="I74" i="18" s="1"/>
  <c r="K75" i="18"/>
  <c r="K74" i="18" s="1"/>
  <c r="O75" i="18"/>
  <c r="O74" i="18" s="1"/>
  <c r="Q75" i="18"/>
  <c r="V75" i="18"/>
  <c r="V74" i="18" s="1"/>
  <c r="G76" i="18"/>
  <c r="I76" i="18"/>
  <c r="K76" i="18"/>
  <c r="M76" i="18"/>
  <c r="O76" i="18"/>
  <c r="Q76" i="18"/>
  <c r="V76" i="18"/>
  <c r="G78" i="18"/>
  <c r="I78" i="18"/>
  <c r="I77" i="18" s="1"/>
  <c r="K78" i="18"/>
  <c r="M78" i="18"/>
  <c r="O78" i="18"/>
  <c r="O77" i="18" s="1"/>
  <c r="Q78" i="18"/>
  <c r="Q77" i="18" s="1"/>
  <c r="V78" i="18"/>
  <c r="G80" i="18"/>
  <c r="M80" i="18" s="1"/>
  <c r="I80" i="18"/>
  <c r="K80" i="18"/>
  <c r="O80" i="18"/>
  <c r="Q80" i="18"/>
  <c r="V80" i="18"/>
  <c r="G82" i="18"/>
  <c r="I82" i="18"/>
  <c r="K82" i="18"/>
  <c r="M82" i="18"/>
  <c r="O82" i="18"/>
  <c r="Q82" i="18"/>
  <c r="V82" i="18"/>
  <c r="G84" i="18"/>
  <c r="M84" i="18" s="1"/>
  <c r="I84" i="18"/>
  <c r="K84" i="18"/>
  <c r="K77" i="18" s="1"/>
  <c r="O84" i="18"/>
  <c r="Q84" i="18"/>
  <c r="V84" i="18"/>
  <c r="G86" i="18"/>
  <c r="I86" i="18"/>
  <c r="K86" i="18"/>
  <c r="M86" i="18"/>
  <c r="O86" i="18"/>
  <c r="Q86" i="18"/>
  <c r="V86" i="18"/>
  <c r="G88" i="18"/>
  <c r="G77" i="18" s="1"/>
  <c r="I88" i="18"/>
  <c r="K88" i="18"/>
  <c r="O88" i="18"/>
  <c r="Q88" i="18"/>
  <c r="V88" i="18"/>
  <c r="V77" i="18" s="1"/>
  <c r="G90" i="18"/>
  <c r="I90" i="18"/>
  <c r="K90" i="18"/>
  <c r="M90" i="18"/>
  <c r="O90" i="18"/>
  <c r="Q90" i="18"/>
  <c r="V90" i="18"/>
  <c r="G92" i="18"/>
  <c r="M92" i="18" s="1"/>
  <c r="I92" i="18"/>
  <c r="K92" i="18"/>
  <c r="O92" i="18"/>
  <c r="Q92" i="18"/>
  <c r="V92" i="18"/>
  <c r="AE95" i="18"/>
  <c r="G77" i="17"/>
  <c r="G9" i="17"/>
  <c r="I9" i="17"/>
  <c r="I8" i="17" s="1"/>
  <c r="K9" i="17"/>
  <c r="K8" i="17" s="1"/>
  <c r="M9" i="17"/>
  <c r="O9" i="17"/>
  <c r="Q9" i="17"/>
  <c r="Q8" i="17" s="1"/>
  <c r="V9" i="17"/>
  <c r="G10" i="17"/>
  <c r="I10" i="17"/>
  <c r="K10" i="17"/>
  <c r="M10" i="17"/>
  <c r="O10" i="17"/>
  <c r="O8" i="17" s="1"/>
  <c r="Q10" i="17"/>
  <c r="V10" i="17"/>
  <c r="G11" i="17"/>
  <c r="G8" i="17" s="1"/>
  <c r="I11" i="17"/>
  <c r="K11" i="17"/>
  <c r="M11" i="17"/>
  <c r="O11" i="17"/>
  <c r="Q11" i="17"/>
  <c r="V11" i="17"/>
  <c r="V8" i="17" s="1"/>
  <c r="G12" i="17"/>
  <c r="M12" i="17" s="1"/>
  <c r="I12" i="17"/>
  <c r="K12" i="17"/>
  <c r="O12" i="17"/>
  <c r="Q12" i="17"/>
  <c r="V12" i="17"/>
  <c r="G13" i="17"/>
  <c r="M13" i="17" s="1"/>
  <c r="I13" i="17"/>
  <c r="K13" i="17"/>
  <c r="O13" i="17"/>
  <c r="Q13" i="17"/>
  <c r="V13" i="17"/>
  <c r="G14" i="17"/>
  <c r="M14" i="17" s="1"/>
  <c r="I14" i="17"/>
  <c r="K14" i="17"/>
  <c r="O14" i="17"/>
  <c r="Q14" i="17"/>
  <c r="V14" i="17"/>
  <c r="G16" i="17"/>
  <c r="I16" i="17"/>
  <c r="I15" i="17" s="1"/>
  <c r="K16" i="17"/>
  <c r="K15" i="17" s="1"/>
  <c r="M16" i="17"/>
  <c r="O16" i="17"/>
  <c r="O15" i="17" s="1"/>
  <c r="Q16" i="17"/>
  <c r="V16" i="17"/>
  <c r="G17" i="17"/>
  <c r="G15" i="17" s="1"/>
  <c r="I17" i="17"/>
  <c r="K17" i="17"/>
  <c r="M17" i="17"/>
  <c r="O17" i="17"/>
  <c r="Q17" i="17"/>
  <c r="V17" i="17"/>
  <c r="V15" i="17" s="1"/>
  <c r="G18" i="17"/>
  <c r="M18" i="17" s="1"/>
  <c r="I18" i="17"/>
  <c r="K18" i="17"/>
  <c r="O18" i="17"/>
  <c r="Q18" i="17"/>
  <c r="V18" i="17"/>
  <c r="G19" i="17"/>
  <c r="M19" i="17" s="1"/>
  <c r="I19" i="17"/>
  <c r="K19" i="17"/>
  <c r="O19" i="17"/>
  <c r="Q19" i="17"/>
  <c r="V19" i="17"/>
  <c r="G20" i="17"/>
  <c r="M20" i="17" s="1"/>
  <c r="I20" i="17"/>
  <c r="K20" i="17"/>
  <c r="O20" i="17"/>
  <c r="Q20" i="17"/>
  <c r="V20" i="17"/>
  <c r="G21" i="17"/>
  <c r="I21" i="17"/>
  <c r="K21" i="17"/>
  <c r="M21" i="17"/>
  <c r="O21" i="17"/>
  <c r="Q21" i="17"/>
  <c r="Q15" i="17" s="1"/>
  <c r="V21" i="17"/>
  <c r="G22" i="17"/>
  <c r="I22" i="17"/>
  <c r="K22" i="17"/>
  <c r="M22" i="17"/>
  <c r="O22" i="17"/>
  <c r="Q22" i="17"/>
  <c r="V22" i="17"/>
  <c r="G23" i="17"/>
  <c r="I23" i="17"/>
  <c r="K23" i="17"/>
  <c r="M23" i="17"/>
  <c r="O23" i="17"/>
  <c r="Q23" i="17"/>
  <c r="V23" i="17"/>
  <c r="G24" i="17"/>
  <c r="M24" i="17" s="1"/>
  <c r="I24" i="17"/>
  <c r="K24" i="17"/>
  <c r="O24" i="17"/>
  <c r="Q24" i="17"/>
  <c r="V24" i="17"/>
  <c r="G26" i="17"/>
  <c r="M26" i="17" s="1"/>
  <c r="I26" i="17"/>
  <c r="K26" i="17"/>
  <c r="O26" i="17"/>
  <c r="Q26" i="17"/>
  <c r="V26" i="17"/>
  <c r="G28" i="17"/>
  <c r="M28" i="17" s="1"/>
  <c r="I28" i="17"/>
  <c r="K28" i="17"/>
  <c r="O28" i="17"/>
  <c r="Q28" i="17"/>
  <c r="V28" i="17"/>
  <c r="G29" i="17"/>
  <c r="I29" i="17"/>
  <c r="K29" i="17"/>
  <c r="M29" i="17"/>
  <c r="O29" i="17"/>
  <c r="Q29" i="17"/>
  <c r="V29" i="17"/>
  <c r="G30" i="17"/>
  <c r="I30" i="17"/>
  <c r="K30" i="17"/>
  <c r="M30" i="17"/>
  <c r="O30" i="17"/>
  <c r="Q30" i="17"/>
  <c r="V30" i="17"/>
  <c r="G31" i="17"/>
  <c r="I31" i="17"/>
  <c r="K31" i="17"/>
  <c r="M31" i="17"/>
  <c r="O31" i="17"/>
  <c r="Q31" i="17"/>
  <c r="V31" i="17"/>
  <c r="G32" i="17"/>
  <c r="M32" i="17" s="1"/>
  <c r="I32" i="17"/>
  <c r="K32" i="17"/>
  <c r="O32" i="17"/>
  <c r="Q32" i="17"/>
  <c r="V32" i="17"/>
  <c r="G33" i="17"/>
  <c r="M33" i="17" s="1"/>
  <c r="I33" i="17"/>
  <c r="K33" i="17"/>
  <c r="O33" i="17"/>
  <c r="Q33" i="17"/>
  <c r="V33" i="17"/>
  <c r="G34" i="17"/>
  <c r="M34" i="17" s="1"/>
  <c r="I34" i="17"/>
  <c r="K34" i="17"/>
  <c r="O34" i="17"/>
  <c r="Q34" i="17"/>
  <c r="V34" i="17"/>
  <c r="G35" i="17"/>
  <c r="I35" i="17"/>
  <c r="K35" i="17"/>
  <c r="M35" i="17"/>
  <c r="O35" i="17"/>
  <c r="Q35" i="17"/>
  <c r="V35" i="17"/>
  <c r="G36" i="17"/>
  <c r="M36" i="17" s="1"/>
  <c r="I36" i="17"/>
  <c r="K36" i="17"/>
  <c r="O36" i="17"/>
  <c r="Q36" i="17"/>
  <c r="V36" i="17"/>
  <c r="G37" i="17"/>
  <c r="I37" i="17"/>
  <c r="K37" i="17"/>
  <c r="M37" i="17"/>
  <c r="O37" i="17"/>
  <c r="Q37" i="17"/>
  <c r="V37" i="17"/>
  <c r="G38" i="17"/>
  <c r="M38" i="17" s="1"/>
  <c r="I38" i="17"/>
  <c r="K38" i="17"/>
  <c r="O38" i="17"/>
  <c r="Q38" i="17"/>
  <c r="V38" i="17"/>
  <c r="G39" i="17"/>
  <c r="M39" i="17" s="1"/>
  <c r="I39" i="17"/>
  <c r="K39" i="17"/>
  <c r="O39" i="17"/>
  <c r="Q39" i="17"/>
  <c r="V39" i="17"/>
  <c r="G40" i="17"/>
  <c r="M40" i="17" s="1"/>
  <c r="I40" i="17"/>
  <c r="K40" i="17"/>
  <c r="O40" i="17"/>
  <c r="Q40" i="17"/>
  <c r="V40" i="17"/>
  <c r="G41" i="17"/>
  <c r="I41" i="17"/>
  <c r="K41" i="17"/>
  <c r="M41" i="17"/>
  <c r="O41" i="17"/>
  <c r="Q41" i="17"/>
  <c r="V41" i="17"/>
  <c r="G42" i="17"/>
  <c r="M42" i="17" s="1"/>
  <c r="I42" i="17"/>
  <c r="K42" i="17"/>
  <c r="O42" i="17"/>
  <c r="Q42" i="17"/>
  <c r="V42" i="17"/>
  <c r="G43" i="17"/>
  <c r="I43" i="17"/>
  <c r="K43" i="17"/>
  <c r="M43" i="17"/>
  <c r="O43" i="17"/>
  <c r="Q43" i="17"/>
  <c r="V43" i="17"/>
  <c r="G44" i="17"/>
  <c r="M44" i="17" s="1"/>
  <c r="I44" i="17"/>
  <c r="K44" i="17"/>
  <c r="O44" i="17"/>
  <c r="Q44" i="17"/>
  <c r="V44" i="17"/>
  <c r="G45" i="17"/>
  <c r="I45" i="17"/>
  <c r="K45" i="17"/>
  <c r="M45" i="17"/>
  <c r="O45" i="17"/>
  <c r="Q45" i="17"/>
  <c r="V45" i="17"/>
  <c r="G46" i="17"/>
  <c r="M46" i="17" s="1"/>
  <c r="I46" i="17"/>
  <c r="K46" i="17"/>
  <c r="O46" i="17"/>
  <c r="Q46" i="17"/>
  <c r="V46" i="17"/>
  <c r="G47" i="17"/>
  <c r="I47" i="17"/>
  <c r="K47" i="17"/>
  <c r="M47" i="17"/>
  <c r="O47" i="17"/>
  <c r="Q47" i="17"/>
  <c r="V47" i="17"/>
  <c r="G48" i="17"/>
  <c r="M48" i="17" s="1"/>
  <c r="I48" i="17"/>
  <c r="K48" i="17"/>
  <c r="O48" i="17"/>
  <c r="Q48" i="17"/>
  <c r="V48" i="17"/>
  <c r="G49" i="17"/>
  <c r="I49" i="17"/>
  <c r="K49" i="17"/>
  <c r="M49" i="17"/>
  <c r="O49" i="17"/>
  <c r="Q49" i="17"/>
  <c r="V49" i="17"/>
  <c r="G50" i="17"/>
  <c r="M50" i="17" s="1"/>
  <c r="I50" i="17"/>
  <c r="K50" i="17"/>
  <c r="O50" i="17"/>
  <c r="Q50" i="17"/>
  <c r="V50" i="17"/>
  <c r="G51" i="17"/>
  <c r="I51" i="17"/>
  <c r="K51" i="17"/>
  <c r="M51" i="17"/>
  <c r="O51" i="17"/>
  <c r="Q51" i="17"/>
  <c r="V51" i="17"/>
  <c r="G52" i="17"/>
  <c r="M52" i="17" s="1"/>
  <c r="I52" i="17"/>
  <c r="K52" i="17"/>
  <c r="O52" i="17"/>
  <c r="Q52" i="17"/>
  <c r="V52" i="17"/>
  <c r="G53" i="17"/>
  <c r="I53" i="17"/>
  <c r="K53" i="17"/>
  <c r="M53" i="17"/>
  <c r="O53" i="17"/>
  <c r="Q53" i="17"/>
  <c r="V53" i="17"/>
  <c r="G54" i="17"/>
  <c r="M54" i="17" s="1"/>
  <c r="I54" i="17"/>
  <c r="K54" i="17"/>
  <c r="O54" i="17"/>
  <c r="Q54" i="17"/>
  <c r="V54" i="17"/>
  <c r="G55" i="17"/>
  <c r="I55" i="17"/>
  <c r="K55" i="17"/>
  <c r="M55" i="17"/>
  <c r="O55" i="17"/>
  <c r="Q55" i="17"/>
  <c r="V55" i="17"/>
  <c r="G56" i="17"/>
  <c r="M56" i="17" s="1"/>
  <c r="I56" i="17"/>
  <c r="K56" i="17"/>
  <c r="O56" i="17"/>
  <c r="Q56" i="17"/>
  <c r="V56" i="17"/>
  <c r="G57" i="17"/>
  <c r="I57" i="17"/>
  <c r="K57" i="17"/>
  <c r="M57" i="17"/>
  <c r="O57" i="17"/>
  <c r="Q57" i="17"/>
  <c r="V57" i="17"/>
  <c r="G58" i="17"/>
  <c r="M58" i="17" s="1"/>
  <c r="I58" i="17"/>
  <c r="K58" i="17"/>
  <c r="O58" i="17"/>
  <c r="Q58" i="17"/>
  <c r="V58" i="17"/>
  <c r="G59" i="17"/>
  <c r="I59" i="17"/>
  <c r="K59" i="17"/>
  <c r="M59" i="17"/>
  <c r="O59" i="17"/>
  <c r="Q59" i="17"/>
  <c r="V59" i="17"/>
  <c r="G60" i="17"/>
  <c r="M60" i="17" s="1"/>
  <c r="I60" i="17"/>
  <c r="K60" i="17"/>
  <c r="O60" i="17"/>
  <c r="Q60" i="17"/>
  <c r="V60" i="17"/>
  <c r="G61" i="17"/>
  <c r="M61" i="17" s="1"/>
  <c r="I61" i="17"/>
  <c r="K61" i="17"/>
  <c r="O61" i="17"/>
  <c r="Q61" i="17"/>
  <c r="V61" i="17"/>
  <c r="G62" i="17"/>
  <c r="M62" i="17" s="1"/>
  <c r="I62" i="17"/>
  <c r="K62" i="17"/>
  <c r="O62" i="17"/>
  <c r="Q62" i="17"/>
  <c r="V62" i="17"/>
  <c r="G63" i="17"/>
  <c r="I63" i="17"/>
  <c r="V63" i="17"/>
  <c r="G64" i="17"/>
  <c r="M64" i="17" s="1"/>
  <c r="M63" i="17" s="1"/>
  <c r="I64" i="17"/>
  <c r="K64" i="17"/>
  <c r="K63" i="17" s="1"/>
  <c r="O64" i="17"/>
  <c r="O63" i="17" s="1"/>
  <c r="Q64" i="17"/>
  <c r="Q63" i="17" s="1"/>
  <c r="V64" i="17"/>
  <c r="G65" i="17"/>
  <c r="I65" i="17"/>
  <c r="K65" i="17"/>
  <c r="M65" i="17"/>
  <c r="O65" i="17"/>
  <c r="Q65" i="17"/>
  <c r="V65" i="17"/>
  <c r="G67" i="17"/>
  <c r="I67" i="17"/>
  <c r="I66" i="17" s="1"/>
  <c r="K67" i="17"/>
  <c r="K66" i="17" s="1"/>
  <c r="M67" i="17"/>
  <c r="O67" i="17"/>
  <c r="Q67" i="17"/>
  <c r="Q66" i="17" s="1"/>
  <c r="V67" i="17"/>
  <c r="G68" i="17"/>
  <c r="M68" i="17" s="1"/>
  <c r="I68" i="17"/>
  <c r="K68" i="17"/>
  <c r="O68" i="17"/>
  <c r="O66" i="17" s="1"/>
  <c r="Q68" i="17"/>
  <c r="V68" i="17"/>
  <c r="G69" i="17"/>
  <c r="I69" i="17"/>
  <c r="K69" i="17"/>
  <c r="M69" i="17"/>
  <c r="O69" i="17"/>
  <c r="Q69" i="17"/>
  <c r="V69" i="17"/>
  <c r="G70" i="17"/>
  <c r="I70" i="17"/>
  <c r="K70" i="17"/>
  <c r="M70" i="17"/>
  <c r="O70" i="17"/>
  <c r="Q70" i="17"/>
  <c r="V70" i="17"/>
  <c r="G71" i="17"/>
  <c r="I71" i="17"/>
  <c r="K71" i="17"/>
  <c r="M71" i="17"/>
  <c r="O71" i="17"/>
  <c r="Q71" i="17"/>
  <c r="V71" i="17"/>
  <c r="G72" i="17"/>
  <c r="AF77" i="17" s="1"/>
  <c r="I72" i="17"/>
  <c r="K72" i="17"/>
  <c r="O72" i="17"/>
  <c r="Q72" i="17"/>
  <c r="V72" i="17"/>
  <c r="V66" i="17" s="1"/>
  <c r="G73" i="17"/>
  <c r="M73" i="17" s="1"/>
  <c r="I73" i="17"/>
  <c r="K73" i="17"/>
  <c r="O73" i="17"/>
  <c r="Q73" i="17"/>
  <c r="V73" i="17"/>
  <c r="G74" i="17"/>
  <c r="M74" i="17" s="1"/>
  <c r="I74" i="17"/>
  <c r="K74" i="17"/>
  <c r="O74" i="17"/>
  <c r="Q74" i="17"/>
  <c r="V74" i="17"/>
  <c r="G75" i="17"/>
  <c r="I75" i="17"/>
  <c r="K75" i="17"/>
  <c r="M75" i="17"/>
  <c r="O75" i="17"/>
  <c r="Q75" i="17"/>
  <c r="V75" i="17"/>
  <c r="AE77" i="17"/>
  <c r="G77" i="16"/>
  <c r="BA68" i="16"/>
  <c r="BA66" i="16"/>
  <c r="BA56" i="16"/>
  <c r="BA51" i="16"/>
  <c r="BA46" i="16"/>
  <c r="BA40" i="16"/>
  <c r="BA30" i="16"/>
  <c r="BA28" i="16"/>
  <c r="BA26" i="16"/>
  <c r="G9" i="16"/>
  <c r="M9" i="16" s="1"/>
  <c r="M8" i="16" s="1"/>
  <c r="I9" i="16"/>
  <c r="I8" i="16" s="1"/>
  <c r="K9" i="16"/>
  <c r="K8" i="16" s="1"/>
  <c r="O9" i="16"/>
  <c r="O8" i="16" s="1"/>
  <c r="Q9" i="16"/>
  <c r="Q8" i="16" s="1"/>
  <c r="V9" i="16"/>
  <c r="G12" i="16"/>
  <c r="I12" i="16"/>
  <c r="K12" i="16"/>
  <c r="M12" i="16"/>
  <c r="O12" i="16"/>
  <c r="Q12" i="16"/>
  <c r="V12" i="16"/>
  <c r="G15" i="16"/>
  <c r="I15" i="16"/>
  <c r="K15" i="16"/>
  <c r="M15" i="16"/>
  <c r="O15" i="16"/>
  <c r="Q15" i="16"/>
  <c r="V15" i="16"/>
  <c r="G16" i="16"/>
  <c r="I16" i="16"/>
  <c r="K16" i="16"/>
  <c r="M16" i="16"/>
  <c r="O16" i="16"/>
  <c r="Q16" i="16"/>
  <c r="V16" i="16"/>
  <c r="G18" i="16"/>
  <c r="I18" i="16"/>
  <c r="K18" i="16"/>
  <c r="M18" i="16"/>
  <c r="O18" i="16"/>
  <c r="Q18" i="16"/>
  <c r="V18" i="16"/>
  <c r="G20" i="16"/>
  <c r="M20" i="16" s="1"/>
  <c r="I20" i="16"/>
  <c r="K20" i="16"/>
  <c r="O20" i="16"/>
  <c r="Q20" i="16"/>
  <c r="V20" i="16"/>
  <c r="V8" i="16" s="1"/>
  <c r="G21" i="16"/>
  <c r="M21" i="16" s="1"/>
  <c r="I21" i="16"/>
  <c r="K21" i="16"/>
  <c r="O21" i="16"/>
  <c r="Q21" i="16"/>
  <c r="V21" i="16"/>
  <c r="G23" i="16"/>
  <c r="M23" i="16" s="1"/>
  <c r="I23" i="16"/>
  <c r="K23" i="16"/>
  <c r="O23" i="16"/>
  <c r="Q23" i="16"/>
  <c r="V23" i="16"/>
  <c r="G24" i="16"/>
  <c r="I24" i="16"/>
  <c r="K24" i="16"/>
  <c r="M24" i="16"/>
  <c r="O24" i="16"/>
  <c r="Q24" i="16"/>
  <c r="V24" i="16"/>
  <c r="G25" i="16"/>
  <c r="I25" i="16"/>
  <c r="K25" i="16"/>
  <c r="M25" i="16"/>
  <c r="O25" i="16"/>
  <c r="Q25" i="16"/>
  <c r="V25" i="16"/>
  <c r="G27" i="16"/>
  <c r="I27" i="16"/>
  <c r="K27" i="16"/>
  <c r="M27" i="16"/>
  <c r="O27" i="16"/>
  <c r="Q27" i="16"/>
  <c r="V27" i="16"/>
  <c r="G29" i="16"/>
  <c r="M29" i="16" s="1"/>
  <c r="I29" i="16"/>
  <c r="K29" i="16"/>
  <c r="O29" i="16"/>
  <c r="Q29" i="16"/>
  <c r="V29" i="16"/>
  <c r="G31" i="16"/>
  <c r="M31" i="16" s="1"/>
  <c r="I31" i="16"/>
  <c r="K31" i="16"/>
  <c r="O31" i="16"/>
  <c r="Q31" i="16"/>
  <c r="V31" i="16"/>
  <c r="G32" i="16"/>
  <c r="M32" i="16" s="1"/>
  <c r="I32" i="16"/>
  <c r="K32" i="16"/>
  <c r="O32" i="16"/>
  <c r="Q32" i="16"/>
  <c r="V32" i="16"/>
  <c r="G33" i="16"/>
  <c r="I33" i="16"/>
  <c r="K33" i="16"/>
  <c r="M33" i="16"/>
  <c r="O33" i="16"/>
  <c r="Q33" i="16"/>
  <c r="V33" i="16"/>
  <c r="G34" i="16"/>
  <c r="I34" i="16"/>
  <c r="K34" i="16"/>
  <c r="M34" i="16"/>
  <c r="O34" i="16"/>
  <c r="Q34" i="16"/>
  <c r="V34" i="16"/>
  <c r="G35" i="16"/>
  <c r="I35" i="16"/>
  <c r="K35" i="16"/>
  <c r="M35" i="16"/>
  <c r="O35" i="16"/>
  <c r="Q35" i="16"/>
  <c r="V35" i="16"/>
  <c r="G36" i="16"/>
  <c r="M36" i="16" s="1"/>
  <c r="I36" i="16"/>
  <c r="K36" i="16"/>
  <c r="O36" i="16"/>
  <c r="Q36" i="16"/>
  <c r="V36" i="16"/>
  <c r="G37" i="16"/>
  <c r="M37" i="16" s="1"/>
  <c r="I37" i="16"/>
  <c r="K37" i="16"/>
  <c r="O37" i="16"/>
  <c r="Q37" i="16"/>
  <c r="V37" i="16"/>
  <c r="G38" i="16"/>
  <c r="M38" i="16" s="1"/>
  <c r="I38" i="16"/>
  <c r="K38" i="16"/>
  <c r="O38" i="16"/>
  <c r="Q38" i="16"/>
  <c r="V38" i="16"/>
  <c r="G39" i="16"/>
  <c r="I39" i="16"/>
  <c r="K39" i="16"/>
  <c r="M39" i="16"/>
  <c r="O39" i="16"/>
  <c r="Q39" i="16"/>
  <c r="V39" i="16"/>
  <c r="G41" i="16"/>
  <c r="I41" i="16"/>
  <c r="K41" i="16"/>
  <c r="M41" i="16"/>
  <c r="O41" i="16"/>
  <c r="Q41" i="16"/>
  <c r="V41" i="16"/>
  <c r="G42" i="16"/>
  <c r="I42" i="16"/>
  <c r="K42" i="16"/>
  <c r="M42" i="16"/>
  <c r="O42" i="16"/>
  <c r="Q42" i="16"/>
  <c r="V42" i="16"/>
  <c r="G43" i="16"/>
  <c r="M43" i="16" s="1"/>
  <c r="I43" i="16"/>
  <c r="K43" i="16"/>
  <c r="O43" i="16"/>
  <c r="Q43" i="16"/>
  <c r="V43" i="16"/>
  <c r="G44" i="16"/>
  <c r="M44" i="16" s="1"/>
  <c r="I44" i="16"/>
  <c r="K44" i="16"/>
  <c r="O44" i="16"/>
  <c r="Q44" i="16"/>
  <c r="V44" i="16"/>
  <c r="G45" i="16"/>
  <c r="I45" i="16"/>
  <c r="K45" i="16"/>
  <c r="M45" i="16"/>
  <c r="O45" i="16"/>
  <c r="Q45" i="16"/>
  <c r="V45" i="16"/>
  <c r="G50" i="16"/>
  <c r="I50" i="16"/>
  <c r="K50" i="16"/>
  <c r="M50" i="16"/>
  <c r="O50" i="16"/>
  <c r="Q50" i="16"/>
  <c r="V50" i="16"/>
  <c r="G55" i="16"/>
  <c r="I55" i="16"/>
  <c r="K55" i="16"/>
  <c r="M55" i="16"/>
  <c r="O55" i="16"/>
  <c r="Q55" i="16"/>
  <c r="V55" i="16"/>
  <c r="G58" i="16"/>
  <c r="M58" i="16" s="1"/>
  <c r="I58" i="16"/>
  <c r="K58" i="16"/>
  <c r="O58" i="16"/>
  <c r="Q58" i="16"/>
  <c r="V58" i="16"/>
  <c r="G59" i="16"/>
  <c r="M59" i="16" s="1"/>
  <c r="I59" i="16"/>
  <c r="K59" i="16"/>
  <c r="O59" i="16"/>
  <c r="Q59" i="16"/>
  <c r="V59" i="16"/>
  <c r="G60" i="16"/>
  <c r="M60" i="16" s="1"/>
  <c r="I60" i="16"/>
  <c r="K60" i="16"/>
  <c r="O60" i="16"/>
  <c r="Q60" i="16"/>
  <c r="V60" i="16"/>
  <c r="G61" i="16"/>
  <c r="I61" i="16"/>
  <c r="K61" i="16"/>
  <c r="M61" i="16"/>
  <c r="O61" i="16"/>
  <c r="Q61" i="16"/>
  <c r="V61" i="16"/>
  <c r="G62" i="16"/>
  <c r="I62" i="16"/>
  <c r="K62" i="16"/>
  <c r="M62" i="16"/>
  <c r="O62" i="16"/>
  <c r="Q62" i="16"/>
  <c r="V62" i="16"/>
  <c r="G64" i="16"/>
  <c r="I64" i="16"/>
  <c r="I63" i="16" s="1"/>
  <c r="K64" i="16"/>
  <c r="M64" i="16"/>
  <c r="O64" i="16"/>
  <c r="O63" i="16" s="1"/>
  <c r="Q64" i="16"/>
  <c r="Q63" i="16" s="1"/>
  <c r="V64" i="16"/>
  <c r="G65" i="16"/>
  <c r="M65" i="16" s="1"/>
  <c r="I65" i="16"/>
  <c r="K65" i="16"/>
  <c r="O65" i="16"/>
  <c r="Q65" i="16"/>
  <c r="V65" i="16"/>
  <c r="V63" i="16" s="1"/>
  <c r="G67" i="16"/>
  <c r="I67" i="16"/>
  <c r="K67" i="16"/>
  <c r="M67" i="16"/>
  <c r="O67" i="16"/>
  <c r="Q67" i="16"/>
  <c r="V67" i="16"/>
  <c r="G69" i="16"/>
  <c r="I69" i="16"/>
  <c r="K69" i="16"/>
  <c r="M69" i="16"/>
  <c r="O69" i="16"/>
  <c r="Q69" i="16"/>
  <c r="V69" i="16"/>
  <c r="G70" i="16"/>
  <c r="I70" i="16"/>
  <c r="K70" i="16"/>
  <c r="M70" i="16"/>
  <c r="O70" i="16"/>
  <c r="Q70" i="16"/>
  <c r="V70" i="16"/>
  <c r="G71" i="16"/>
  <c r="M71" i="16" s="1"/>
  <c r="I71" i="16"/>
  <c r="K71" i="16"/>
  <c r="K63" i="16" s="1"/>
  <c r="O71" i="16"/>
  <c r="Q71" i="16"/>
  <c r="V71" i="16"/>
  <c r="G72" i="16"/>
  <c r="I72" i="16"/>
  <c r="K72" i="16"/>
  <c r="M72" i="16"/>
  <c r="O72" i="16"/>
  <c r="Q72" i="16"/>
  <c r="V72" i="16"/>
  <c r="G73" i="16"/>
  <c r="M73" i="16" s="1"/>
  <c r="I73" i="16"/>
  <c r="K73" i="16"/>
  <c r="O73" i="16"/>
  <c r="Q73" i="16"/>
  <c r="V73" i="16"/>
  <c r="G74" i="16"/>
  <c r="I74" i="16"/>
  <c r="K74" i="16"/>
  <c r="M74" i="16"/>
  <c r="O74" i="16"/>
  <c r="Q74" i="16"/>
  <c r="V74" i="16"/>
  <c r="G75" i="16"/>
  <c r="M75" i="16" s="1"/>
  <c r="I75" i="16"/>
  <c r="K75" i="16"/>
  <c r="O75" i="16"/>
  <c r="Q75" i="16"/>
  <c r="V75" i="16"/>
  <c r="AE77" i="16"/>
  <c r="G32" i="15"/>
  <c r="G9" i="15"/>
  <c r="I9" i="15"/>
  <c r="I8" i="15" s="1"/>
  <c r="K9" i="15"/>
  <c r="K8" i="15" s="1"/>
  <c r="M9" i="15"/>
  <c r="O9" i="15"/>
  <c r="Q9" i="15"/>
  <c r="Q8" i="15" s="1"/>
  <c r="V9" i="15"/>
  <c r="G11" i="15"/>
  <c r="I11" i="15"/>
  <c r="K11" i="15"/>
  <c r="M11" i="15"/>
  <c r="O11" i="15"/>
  <c r="Q11" i="15"/>
  <c r="V11" i="15"/>
  <c r="G12" i="15"/>
  <c r="G8" i="15" s="1"/>
  <c r="I12" i="15"/>
  <c r="K12" i="15"/>
  <c r="M12" i="15"/>
  <c r="O12" i="15"/>
  <c r="Q12" i="15"/>
  <c r="V12" i="15"/>
  <c r="V8" i="15" s="1"/>
  <c r="G13" i="15"/>
  <c r="M13" i="15" s="1"/>
  <c r="I13" i="15"/>
  <c r="K13" i="15"/>
  <c r="O13" i="15"/>
  <c r="Q13" i="15"/>
  <c r="V13" i="15"/>
  <c r="G14" i="15"/>
  <c r="M14" i="15" s="1"/>
  <c r="I14" i="15"/>
  <c r="K14" i="15"/>
  <c r="O14" i="15"/>
  <c r="Q14" i="15"/>
  <c r="V14" i="15"/>
  <c r="G15" i="15"/>
  <c r="M15" i="15" s="1"/>
  <c r="I15" i="15"/>
  <c r="K15" i="15"/>
  <c r="O15" i="15"/>
  <c r="O8" i="15" s="1"/>
  <c r="Q15" i="15"/>
  <c r="V15" i="15"/>
  <c r="G16" i="15"/>
  <c r="M16" i="15"/>
  <c r="Q16" i="15"/>
  <c r="V16" i="15"/>
  <c r="G17" i="15"/>
  <c r="I17" i="15"/>
  <c r="I16" i="15" s="1"/>
  <c r="K17" i="15"/>
  <c r="K16" i="15" s="1"/>
  <c r="M17" i="15"/>
  <c r="O17" i="15"/>
  <c r="O16" i="15" s="1"/>
  <c r="Q17" i="15"/>
  <c r="V17" i="15"/>
  <c r="I19" i="15"/>
  <c r="O19" i="15"/>
  <c r="G20" i="15"/>
  <c r="M20" i="15" s="1"/>
  <c r="M19" i="15" s="1"/>
  <c r="I20" i="15"/>
  <c r="K20" i="15"/>
  <c r="K19" i="15" s="1"/>
  <c r="O20" i="15"/>
  <c r="Q20" i="15"/>
  <c r="Q19" i="15" s="1"/>
  <c r="V20" i="15"/>
  <c r="V19" i="15" s="1"/>
  <c r="I21" i="15"/>
  <c r="K21" i="15"/>
  <c r="Q21" i="15"/>
  <c r="G22" i="15"/>
  <c r="G21" i="15" s="1"/>
  <c r="I22" i="15"/>
  <c r="K22" i="15"/>
  <c r="M22" i="15"/>
  <c r="M21" i="15" s="1"/>
  <c r="O22" i="15"/>
  <c r="O21" i="15" s="1"/>
  <c r="Q22" i="15"/>
  <c r="V22" i="15"/>
  <c r="V21" i="15" s="1"/>
  <c r="G24" i="15"/>
  <c r="I24" i="15"/>
  <c r="I23" i="15" s="1"/>
  <c r="K24" i="15"/>
  <c r="K23" i="15" s="1"/>
  <c r="M24" i="15"/>
  <c r="O24" i="15"/>
  <c r="O23" i="15" s="1"/>
  <c r="Q24" i="15"/>
  <c r="Q23" i="15" s="1"/>
  <c r="V24" i="15"/>
  <c r="G25" i="15"/>
  <c r="M25" i="15" s="1"/>
  <c r="I25" i="15"/>
  <c r="K25" i="15"/>
  <c r="O25" i="15"/>
  <c r="Q25" i="15"/>
  <c r="V25" i="15"/>
  <c r="V23" i="15" s="1"/>
  <c r="G26" i="15"/>
  <c r="M26" i="15" s="1"/>
  <c r="I26" i="15"/>
  <c r="K26" i="15"/>
  <c r="O26" i="15"/>
  <c r="Q26" i="15"/>
  <c r="V26" i="15"/>
  <c r="G28" i="15"/>
  <c r="M28" i="15" s="1"/>
  <c r="I28" i="15"/>
  <c r="K28" i="15"/>
  <c r="O28" i="15"/>
  <c r="Q28" i="15"/>
  <c r="V28" i="15"/>
  <c r="G29" i="15"/>
  <c r="I29" i="15"/>
  <c r="O29" i="15"/>
  <c r="V29" i="15"/>
  <c r="G30" i="15"/>
  <c r="I30" i="15"/>
  <c r="K30" i="15"/>
  <c r="K29" i="15" s="1"/>
  <c r="M30" i="15"/>
  <c r="M29" i="15" s="1"/>
  <c r="O30" i="15"/>
  <c r="Q30" i="15"/>
  <c r="Q29" i="15" s="1"/>
  <c r="V30" i="15"/>
  <c r="AE32" i="15"/>
  <c r="G156" i="14"/>
  <c r="BA40" i="14"/>
  <c r="G9" i="14"/>
  <c r="I9" i="14"/>
  <c r="I8" i="14" s="1"/>
  <c r="K9" i="14"/>
  <c r="K8" i="14" s="1"/>
  <c r="M9" i="14"/>
  <c r="O9" i="14"/>
  <c r="O8" i="14" s="1"/>
  <c r="Q9" i="14"/>
  <c r="Q8" i="14" s="1"/>
  <c r="V9" i="14"/>
  <c r="G10" i="14"/>
  <c r="I10" i="14"/>
  <c r="K10" i="14"/>
  <c r="M10" i="14"/>
  <c r="O10" i="14"/>
  <c r="Q10" i="14"/>
  <c r="V10" i="14"/>
  <c r="G11" i="14"/>
  <c r="G8" i="14" s="1"/>
  <c r="I11" i="14"/>
  <c r="K11" i="14"/>
  <c r="O11" i="14"/>
  <c r="Q11" i="14"/>
  <c r="V11" i="14"/>
  <c r="V8" i="14" s="1"/>
  <c r="G12" i="14"/>
  <c r="M12" i="14" s="1"/>
  <c r="I12" i="14"/>
  <c r="K12" i="14"/>
  <c r="O12" i="14"/>
  <c r="Q12" i="14"/>
  <c r="V12" i="14"/>
  <c r="G13" i="14"/>
  <c r="M13" i="14" s="1"/>
  <c r="I13" i="14"/>
  <c r="K13" i="14"/>
  <c r="O13" i="14"/>
  <c r="Q13" i="14"/>
  <c r="V13" i="14"/>
  <c r="G14" i="14"/>
  <c r="I14" i="14"/>
  <c r="K14" i="14"/>
  <c r="M14" i="14"/>
  <c r="O14" i="14"/>
  <c r="Q14" i="14"/>
  <c r="V14" i="14"/>
  <c r="G15" i="14"/>
  <c r="I15" i="14"/>
  <c r="K15" i="14"/>
  <c r="M15" i="14"/>
  <c r="O15" i="14"/>
  <c r="Q15" i="14"/>
  <c r="V15" i="14"/>
  <c r="G16" i="14"/>
  <c r="I16" i="14"/>
  <c r="K16" i="14"/>
  <c r="M16" i="14"/>
  <c r="O16" i="14"/>
  <c r="Q16" i="14"/>
  <c r="V16" i="14"/>
  <c r="G17" i="14"/>
  <c r="M17" i="14" s="1"/>
  <c r="I17" i="14"/>
  <c r="K17" i="14"/>
  <c r="O17" i="14"/>
  <c r="Q17" i="14"/>
  <c r="V17" i="14"/>
  <c r="G18" i="14"/>
  <c r="I18" i="14"/>
  <c r="K18" i="14"/>
  <c r="M18" i="14"/>
  <c r="O18" i="14"/>
  <c r="Q18" i="14"/>
  <c r="V18" i="14"/>
  <c r="G19" i="14"/>
  <c r="M19" i="14" s="1"/>
  <c r="I19" i="14"/>
  <c r="K19" i="14"/>
  <c r="O19" i="14"/>
  <c r="Q19" i="14"/>
  <c r="V19" i="14"/>
  <c r="G20" i="14"/>
  <c r="I20" i="14"/>
  <c r="K20" i="14"/>
  <c r="M20" i="14"/>
  <c r="O20" i="14"/>
  <c r="Q20" i="14"/>
  <c r="V20" i="14"/>
  <c r="G21" i="14"/>
  <c r="I21" i="14"/>
  <c r="K21" i="14"/>
  <c r="M21" i="14"/>
  <c r="O21" i="14"/>
  <c r="Q21" i="14"/>
  <c r="V21" i="14"/>
  <c r="G22" i="14"/>
  <c r="I22" i="14"/>
  <c r="K22" i="14"/>
  <c r="M22" i="14"/>
  <c r="O22" i="14"/>
  <c r="Q22" i="14"/>
  <c r="V22" i="14"/>
  <c r="G23" i="14"/>
  <c r="M23" i="14" s="1"/>
  <c r="I23" i="14"/>
  <c r="K23" i="14"/>
  <c r="O23" i="14"/>
  <c r="Q23" i="14"/>
  <c r="V23" i="14"/>
  <c r="G24" i="14"/>
  <c r="I24" i="14"/>
  <c r="K24" i="14"/>
  <c r="M24" i="14"/>
  <c r="O24" i="14"/>
  <c r="Q24" i="14"/>
  <c r="V24" i="14"/>
  <c r="G26" i="14"/>
  <c r="M26" i="14" s="1"/>
  <c r="I26" i="14"/>
  <c r="K26" i="14"/>
  <c r="O26" i="14"/>
  <c r="Q26" i="14"/>
  <c r="V26" i="14"/>
  <c r="G27" i="14"/>
  <c r="I27" i="14"/>
  <c r="K27" i="14"/>
  <c r="M27" i="14"/>
  <c r="O27" i="14"/>
  <c r="Q27" i="14"/>
  <c r="V27" i="14"/>
  <c r="G28" i="14"/>
  <c r="I28" i="14"/>
  <c r="K28" i="14"/>
  <c r="M28" i="14"/>
  <c r="O28" i="14"/>
  <c r="Q28" i="14"/>
  <c r="V28" i="14"/>
  <c r="G30" i="14"/>
  <c r="I30" i="14"/>
  <c r="K30" i="14"/>
  <c r="M30" i="14"/>
  <c r="O30" i="14"/>
  <c r="Q30" i="14"/>
  <c r="V30" i="14"/>
  <c r="G32" i="14"/>
  <c r="M32" i="14" s="1"/>
  <c r="I32" i="14"/>
  <c r="I31" i="14" s="1"/>
  <c r="K32" i="14"/>
  <c r="K31" i="14" s="1"/>
  <c r="O32" i="14"/>
  <c r="O31" i="14" s="1"/>
  <c r="Q32" i="14"/>
  <c r="Q31" i="14" s="1"/>
  <c r="V32" i="14"/>
  <c r="G33" i="14"/>
  <c r="M33" i="14" s="1"/>
  <c r="I33" i="14"/>
  <c r="K33" i="14"/>
  <c r="O33" i="14"/>
  <c r="Q33" i="14"/>
  <c r="V33" i="14"/>
  <c r="G34" i="14"/>
  <c r="I34" i="14"/>
  <c r="K34" i="14"/>
  <c r="M34" i="14"/>
  <c r="O34" i="14"/>
  <c r="Q34" i="14"/>
  <c r="V34" i="14"/>
  <c r="G35" i="14"/>
  <c r="I35" i="14"/>
  <c r="K35" i="14"/>
  <c r="M35" i="14"/>
  <c r="O35" i="14"/>
  <c r="Q35" i="14"/>
  <c r="V35" i="14"/>
  <c r="G36" i="14"/>
  <c r="I36" i="14"/>
  <c r="K36" i="14"/>
  <c r="M36" i="14"/>
  <c r="O36" i="14"/>
  <c r="Q36" i="14"/>
  <c r="V36" i="14"/>
  <c r="G37" i="14"/>
  <c r="M37" i="14" s="1"/>
  <c r="I37" i="14"/>
  <c r="K37" i="14"/>
  <c r="O37" i="14"/>
  <c r="Q37" i="14"/>
  <c r="V37" i="14"/>
  <c r="V31" i="14" s="1"/>
  <c r="G38" i="14"/>
  <c r="I38" i="14"/>
  <c r="K38" i="14"/>
  <c r="M38" i="14"/>
  <c r="O38" i="14"/>
  <c r="Q38" i="14"/>
  <c r="V38" i="14"/>
  <c r="G39" i="14"/>
  <c r="M39" i="14" s="1"/>
  <c r="I39" i="14"/>
  <c r="K39" i="14"/>
  <c r="O39" i="14"/>
  <c r="Q39" i="14"/>
  <c r="V39" i="14"/>
  <c r="G41" i="14"/>
  <c r="I41" i="14"/>
  <c r="K41" i="14"/>
  <c r="M41" i="14"/>
  <c r="O41" i="14"/>
  <c r="Q41" i="14"/>
  <c r="V41" i="14"/>
  <c r="G42" i="14"/>
  <c r="I42" i="14"/>
  <c r="K42" i="14"/>
  <c r="M42" i="14"/>
  <c r="O42" i="14"/>
  <c r="Q42" i="14"/>
  <c r="V42" i="14"/>
  <c r="G43" i="14"/>
  <c r="I43" i="14"/>
  <c r="K43" i="14"/>
  <c r="M43" i="14"/>
  <c r="O43" i="14"/>
  <c r="Q43" i="14"/>
  <c r="V43" i="14"/>
  <c r="G44" i="14"/>
  <c r="M44" i="14" s="1"/>
  <c r="I44" i="14"/>
  <c r="K44" i="14"/>
  <c r="O44" i="14"/>
  <c r="Q44" i="14"/>
  <c r="V44" i="14"/>
  <c r="G45" i="14"/>
  <c r="I45" i="14"/>
  <c r="K45" i="14"/>
  <c r="M45" i="14"/>
  <c r="O45" i="14"/>
  <c r="Q45" i="14"/>
  <c r="V45" i="14"/>
  <c r="G46" i="14"/>
  <c r="M46" i="14" s="1"/>
  <c r="I46" i="14"/>
  <c r="K46" i="14"/>
  <c r="O46" i="14"/>
  <c r="Q46" i="14"/>
  <c r="V46" i="14"/>
  <c r="G47" i="14"/>
  <c r="I47" i="14"/>
  <c r="K47" i="14"/>
  <c r="M47" i="14"/>
  <c r="O47" i="14"/>
  <c r="Q47" i="14"/>
  <c r="V47" i="14"/>
  <c r="G48" i="14"/>
  <c r="M48" i="14" s="1"/>
  <c r="I48" i="14"/>
  <c r="K48" i="14"/>
  <c r="O48" i="14"/>
  <c r="Q48" i="14"/>
  <c r="V48" i="14"/>
  <c r="G49" i="14"/>
  <c r="I49" i="14"/>
  <c r="K49" i="14"/>
  <c r="M49" i="14"/>
  <c r="O49" i="14"/>
  <c r="Q49" i="14"/>
  <c r="V49" i="14"/>
  <c r="G50" i="14"/>
  <c r="M50" i="14" s="1"/>
  <c r="I50" i="14"/>
  <c r="K50" i="14"/>
  <c r="O50" i="14"/>
  <c r="Q50" i="14"/>
  <c r="V50" i="14"/>
  <c r="G51" i="14"/>
  <c r="I51" i="14"/>
  <c r="K51" i="14"/>
  <c r="M51" i="14"/>
  <c r="O51" i="14"/>
  <c r="Q51" i="14"/>
  <c r="V51" i="14"/>
  <c r="G52" i="14"/>
  <c r="M52" i="14" s="1"/>
  <c r="I52" i="14"/>
  <c r="K52" i="14"/>
  <c r="O52" i="14"/>
  <c r="Q52" i="14"/>
  <c r="V52" i="14"/>
  <c r="G54" i="14"/>
  <c r="I54" i="14"/>
  <c r="K54" i="14"/>
  <c r="M54" i="14"/>
  <c r="O54" i="14"/>
  <c r="Q54" i="14"/>
  <c r="V54" i="14"/>
  <c r="G55" i="14"/>
  <c r="I55" i="14"/>
  <c r="K55" i="14"/>
  <c r="M55" i="14"/>
  <c r="O55" i="14"/>
  <c r="Q55" i="14"/>
  <c r="V55" i="14"/>
  <c r="G57" i="14"/>
  <c r="I57" i="14"/>
  <c r="K57" i="14"/>
  <c r="M57" i="14"/>
  <c r="O57" i="14"/>
  <c r="Q57" i="14"/>
  <c r="V57" i="14"/>
  <c r="G59" i="14"/>
  <c r="M59" i="14" s="1"/>
  <c r="I59" i="14"/>
  <c r="K59" i="14"/>
  <c r="O59" i="14"/>
  <c r="Q59" i="14"/>
  <c r="V59" i="14"/>
  <c r="G61" i="14"/>
  <c r="M61" i="14" s="1"/>
  <c r="I61" i="14"/>
  <c r="K61" i="14"/>
  <c r="O61" i="14"/>
  <c r="Q61" i="14"/>
  <c r="V61" i="14"/>
  <c r="G63" i="14"/>
  <c r="I63" i="14"/>
  <c r="K63" i="14"/>
  <c r="M63" i="14"/>
  <c r="O63" i="14"/>
  <c r="Q63" i="14"/>
  <c r="V63" i="14"/>
  <c r="G65" i="14"/>
  <c r="I65" i="14"/>
  <c r="K65" i="14"/>
  <c r="M65" i="14"/>
  <c r="O65" i="14"/>
  <c r="Q65" i="14"/>
  <c r="V65" i="14"/>
  <c r="G66" i="14"/>
  <c r="I66" i="14"/>
  <c r="K66" i="14"/>
  <c r="M66" i="14"/>
  <c r="O66" i="14"/>
  <c r="Q66" i="14"/>
  <c r="V66" i="14"/>
  <c r="G67" i="14"/>
  <c r="M67" i="14" s="1"/>
  <c r="I67" i="14"/>
  <c r="K67" i="14"/>
  <c r="O67" i="14"/>
  <c r="Q67" i="14"/>
  <c r="V67" i="14"/>
  <c r="G68" i="14"/>
  <c r="M68" i="14" s="1"/>
  <c r="I68" i="14"/>
  <c r="K68" i="14"/>
  <c r="O68" i="14"/>
  <c r="Q68" i="14"/>
  <c r="V68" i="14"/>
  <c r="G69" i="14"/>
  <c r="M69" i="14" s="1"/>
  <c r="I69" i="14"/>
  <c r="K69" i="14"/>
  <c r="O69" i="14"/>
  <c r="Q69" i="14"/>
  <c r="V69" i="14"/>
  <c r="G71" i="14"/>
  <c r="I71" i="14"/>
  <c r="K71" i="14"/>
  <c r="M71" i="14"/>
  <c r="O71" i="14"/>
  <c r="Q71" i="14"/>
  <c r="V71" i="14"/>
  <c r="G72" i="14"/>
  <c r="I72" i="14"/>
  <c r="K72" i="14"/>
  <c r="M72" i="14"/>
  <c r="O72" i="14"/>
  <c r="Q72" i="14"/>
  <c r="V72" i="14"/>
  <c r="G73" i="14"/>
  <c r="I73" i="14"/>
  <c r="K73" i="14"/>
  <c r="M73" i="14"/>
  <c r="O73" i="14"/>
  <c r="Q73" i="14"/>
  <c r="V73" i="14"/>
  <c r="G74" i="14"/>
  <c r="M74" i="14" s="1"/>
  <c r="I74" i="14"/>
  <c r="K74" i="14"/>
  <c r="O74" i="14"/>
  <c r="Q74" i="14"/>
  <c r="V74" i="14"/>
  <c r="G76" i="14"/>
  <c r="M76" i="14" s="1"/>
  <c r="I76" i="14"/>
  <c r="K76" i="14"/>
  <c r="O76" i="14"/>
  <c r="Q76" i="14"/>
  <c r="V76" i="14"/>
  <c r="G77" i="14"/>
  <c r="M77" i="14" s="1"/>
  <c r="I77" i="14"/>
  <c r="K77" i="14"/>
  <c r="O77" i="14"/>
  <c r="Q77" i="14"/>
  <c r="V77" i="14"/>
  <c r="G78" i="14"/>
  <c r="I78" i="14"/>
  <c r="K78" i="14"/>
  <c r="M78" i="14"/>
  <c r="O78" i="14"/>
  <c r="Q78" i="14"/>
  <c r="V78" i="14"/>
  <c r="G79" i="14"/>
  <c r="I79" i="14"/>
  <c r="K79" i="14"/>
  <c r="M79" i="14"/>
  <c r="O79" i="14"/>
  <c r="Q79" i="14"/>
  <c r="V79" i="14"/>
  <c r="G81" i="14"/>
  <c r="I81" i="14"/>
  <c r="K81" i="14"/>
  <c r="M81" i="14"/>
  <c r="O81" i="14"/>
  <c r="Q81" i="14"/>
  <c r="V81" i="14"/>
  <c r="G83" i="14"/>
  <c r="M83" i="14" s="1"/>
  <c r="I83" i="14"/>
  <c r="K83" i="14"/>
  <c r="K82" i="14" s="1"/>
  <c r="O83" i="14"/>
  <c r="O82" i="14" s="1"/>
  <c r="Q83" i="14"/>
  <c r="Q82" i="14" s="1"/>
  <c r="V83" i="14"/>
  <c r="V82" i="14" s="1"/>
  <c r="G84" i="14"/>
  <c r="M84" i="14" s="1"/>
  <c r="I84" i="14"/>
  <c r="K84" i="14"/>
  <c r="O84" i="14"/>
  <c r="Q84" i="14"/>
  <c r="V84" i="14"/>
  <c r="G85" i="14"/>
  <c r="I85" i="14"/>
  <c r="K85" i="14"/>
  <c r="M85" i="14"/>
  <c r="O85" i="14"/>
  <c r="Q85" i="14"/>
  <c r="V85" i="14"/>
  <c r="G86" i="14"/>
  <c r="I86" i="14"/>
  <c r="K86" i="14"/>
  <c r="M86" i="14"/>
  <c r="O86" i="14"/>
  <c r="Q86" i="14"/>
  <c r="V86" i="14"/>
  <c r="G88" i="14"/>
  <c r="I88" i="14"/>
  <c r="K88" i="14"/>
  <c r="M88" i="14"/>
  <c r="O88" i="14"/>
  <c r="Q88" i="14"/>
  <c r="V88" i="14"/>
  <c r="G89" i="14"/>
  <c r="M89" i="14" s="1"/>
  <c r="I89" i="14"/>
  <c r="I82" i="14" s="1"/>
  <c r="K89" i="14"/>
  <c r="O89" i="14"/>
  <c r="Q89" i="14"/>
  <c r="V89" i="14"/>
  <c r="G90" i="14"/>
  <c r="M90" i="14" s="1"/>
  <c r="I90" i="14"/>
  <c r="K90" i="14"/>
  <c r="O90" i="14"/>
  <c r="Q90" i="14"/>
  <c r="V90" i="14"/>
  <c r="G92" i="14"/>
  <c r="I92" i="14"/>
  <c r="K92" i="14"/>
  <c r="M92" i="14"/>
  <c r="O92" i="14"/>
  <c r="Q92" i="14"/>
  <c r="V92" i="14"/>
  <c r="G94" i="14"/>
  <c r="I94" i="14"/>
  <c r="K94" i="14"/>
  <c r="M94" i="14"/>
  <c r="O94" i="14"/>
  <c r="Q94" i="14"/>
  <c r="V94" i="14"/>
  <c r="G95" i="14"/>
  <c r="I95" i="14"/>
  <c r="K95" i="14"/>
  <c r="M95" i="14"/>
  <c r="O95" i="14"/>
  <c r="Q95" i="14"/>
  <c r="V95" i="14"/>
  <c r="G96" i="14"/>
  <c r="I96" i="14"/>
  <c r="K96" i="14"/>
  <c r="M96" i="14"/>
  <c r="O96" i="14"/>
  <c r="Q96" i="14"/>
  <c r="V96" i="14"/>
  <c r="G97" i="14"/>
  <c r="M97" i="14" s="1"/>
  <c r="I97" i="14"/>
  <c r="K97" i="14"/>
  <c r="O97" i="14"/>
  <c r="Q97" i="14"/>
  <c r="V97" i="14"/>
  <c r="G99" i="14"/>
  <c r="M99" i="14" s="1"/>
  <c r="I99" i="14"/>
  <c r="K99" i="14"/>
  <c r="O99" i="14"/>
  <c r="Q99" i="14"/>
  <c r="V99" i="14"/>
  <c r="G100" i="14"/>
  <c r="M100" i="14" s="1"/>
  <c r="I100" i="14"/>
  <c r="K100" i="14"/>
  <c r="O100" i="14"/>
  <c r="Q100" i="14"/>
  <c r="V100" i="14"/>
  <c r="G102" i="14"/>
  <c r="I102" i="14"/>
  <c r="K102" i="14"/>
  <c r="M102" i="14"/>
  <c r="O102" i="14"/>
  <c r="Q102" i="14"/>
  <c r="V102" i="14"/>
  <c r="G104" i="14"/>
  <c r="I104" i="14"/>
  <c r="K104" i="14"/>
  <c r="M104" i="14"/>
  <c r="O104" i="14"/>
  <c r="Q104" i="14"/>
  <c r="V104" i="14"/>
  <c r="G106" i="14"/>
  <c r="I106" i="14"/>
  <c r="K106" i="14"/>
  <c r="M106" i="14"/>
  <c r="O106" i="14"/>
  <c r="Q106" i="14"/>
  <c r="V106" i="14"/>
  <c r="G108" i="14"/>
  <c r="M108" i="14" s="1"/>
  <c r="I108" i="14"/>
  <c r="K108" i="14"/>
  <c r="K107" i="14" s="1"/>
  <c r="O108" i="14"/>
  <c r="O107" i="14" s="1"/>
  <c r="Q108" i="14"/>
  <c r="Q107" i="14" s="1"/>
  <c r="V108" i="14"/>
  <c r="V107" i="14" s="1"/>
  <c r="G109" i="14"/>
  <c r="I109" i="14"/>
  <c r="K109" i="14"/>
  <c r="M109" i="14"/>
  <c r="O109" i="14"/>
  <c r="Q109" i="14"/>
  <c r="V109" i="14"/>
  <c r="G110" i="14"/>
  <c r="I110" i="14"/>
  <c r="K110" i="14"/>
  <c r="M110" i="14"/>
  <c r="O110" i="14"/>
  <c r="Q110" i="14"/>
  <c r="V110" i="14"/>
  <c r="G111" i="14"/>
  <c r="I111" i="14"/>
  <c r="K111" i="14"/>
  <c r="M111" i="14"/>
  <c r="O111" i="14"/>
  <c r="Q111" i="14"/>
  <c r="V111" i="14"/>
  <c r="G112" i="14"/>
  <c r="I112" i="14"/>
  <c r="K112" i="14"/>
  <c r="M112" i="14"/>
  <c r="O112" i="14"/>
  <c r="Q112" i="14"/>
  <c r="V112" i="14"/>
  <c r="G113" i="14"/>
  <c r="M113" i="14" s="1"/>
  <c r="I113" i="14"/>
  <c r="I107" i="14" s="1"/>
  <c r="K113" i="14"/>
  <c r="O113" i="14"/>
  <c r="Q113" i="14"/>
  <c r="V113" i="14"/>
  <c r="G114" i="14"/>
  <c r="M114" i="14" s="1"/>
  <c r="I114" i="14"/>
  <c r="K114" i="14"/>
  <c r="O114" i="14"/>
  <c r="Q114" i="14"/>
  <c r="V114" i="14"/>
  <c r="G115" i="14"/>
  <c r="I115" i="14"/>
  <c r="K115" i="14"/>
  <c r="M115" i="14"/>
  <c r="O115" i="14"/>
  <c r="Q115" i="14"/>
  <c r="V115" i="14"/>
  <c r="G116" i="14"/>
  <c r="I116" i="14"/>
  <c r="K116" i="14"/>
  <c r="M116" i="14"/>
  <c r="O116" i="14"/>
  <c r="Q116" i="14"/>
  <c r="V116" i="14"/>
  <c r="G117" i="14"/>
  <c r="I117" i="14"/>
  <c r="K117" i="14"/>
  <c r="M117" i="14"/>
  <c r="O117" i="14"/>
  <c r="Q117" i="14"/>
  <c r="V117" i="14"/>
  <c r="G118" i="14"/>
  <c r="I118" i="14"/>
  <c r="K118" i="14"/>
  <c r="M118" i="14"/>
  <c r="O118" i="14"/>
  <c r="Q118" i="14"/>
  <c r="V118" i="14"/>
  <c r="G119" i="14"/>
  <c r="M119" i="14" s="1"/>
  <c r="I119" i="14"/>
  <c r="K119" i="14"/>
  <c r="O119" i="14"/>
  <c r="Q119" i="14"/>
  <c r="V119" i="14"/>
  <c r="G121" i="14"/>
  <c r="M121" i="14" s="1"/>
  <c r="I121" i="14"/>
  <c r="K121" i="14"/>
  <c r="O121" i="14"/>
  <c r="Q121" i="14"/>
  <c r="V121" i="14"/>
  <c r="G123" i="14"/>
  <c r="I123" i="14"/>
  <c r="K123" i="14"/>
  <c r="M123" i="14"/>
  <c r="O123" i="14"/>
  <c r="Q123" i="14"/>
  <c r="V123" i="14"/>
  <c r="G124" i="14"/>
  <c r="I124" i="14"/>
  <c r="K124" i="14"/>
  <c r="M124" i="14"/>
  <c r="O124" i="14"/>
  <c r="Q124" i="14"/>
  <c r="V124" i="14"/>
  <c r="G125" i="14"/>
  <c r="I125" i="14"/>
  <c r="K125" i="14"/>
  <c r="M125" i="14"/>
  <c r="O125" i="14"/>
  <c r="Q125" i="14"/>
  <c r="V125" i="14"/>
  <c r="G127" i="14"/>
  <c r="M127" i="14" s="1"/>
  <c r="I127" i="14"/>
  <c r="K127" i="14"/>
  <c r="O127" i="14"/>
  <c r="Q127" i="14"/>
  <c r="V127" i="14"/>
  <c r="G129" i="14"/>
  <c r="M129" i="14" s="1"/>
  <c r="I129" i="14"/>
  <c r="K129" i="14"/>
  <c r="O129" i="14"/>
  <c r="Q129" i="14"/>
  <c r="V129" i="14"/>
  <c r="G131" i="14"/>
  <c r="M131" i="14" s="1"/>
  <c r="I131" i="14"/>
  <c r="K131" i="14"/>
  <c r="O131" i="14"/>
  <c r="Q131" i="14"/>
  <c r="V131" i="14"/>
  <c r="G132" i="14"/>
  <c r="I132" i="14"/>
  <c r="K132" i="14"/>
  <c r="M132" i="14"/>
  <c r="O132" i="14"/>
  <c r="Q132" i="14"/>
  <c r="V132" i="14"/>
  <c r="G133" i="14"/>
  <c r="I133" i="14"/>
  <c r="K133" i="14"/>
  <c r="M133" i="14"/>
  <c r="O133" i="14"/>
  <c r="Q133" i="14"/>
  <c r="V133" i="14"/>
  <c r="G134" i="14"/>
  <c r="I134" i="14"/>
  <c r="K134" i="14"/>
  <c r="M134" i="14"/>
  <c r="O134" i="14"/>
  <c r="Q134" i="14"/>
  <c r="V134" i="14"/>
  <c r="G135" i="14"/>
  <c r="I135" i="14"/>
  <c r="K135" i="14"/>
  <c r="M135" i="14"/>
  <c r="O135" i="14"/>
  <c r="Q135" i="14"/>
  <c r="V135" i="14"/>
  <c r="G136" i="14"/>
  <c r="M136" i="14" s="1"/>
  <c r="I136" i="14"/>
  <c r="K136" i="14"/>
  <c r="O136" i="14"/>
  <c r="Q136" i="14"/>
  <c r="V136" i="14"/>
  <c r="G139" i="14"/>
  <c r="M139" i="14" s="1"/>
  <c r="I139" i="14"/>
  <c r="K139" i="14"/>
  <c r="O139" i="14"/>
  <c r="Q139" i="14"/>
  <c r="V139" i="14"/>
  <c r="G140" i="14"/>
  <c r="M140" i="14" s="1"/>
  <c r="I140" i="14"/>
  <c r="K140" i="14"/>
  <c r="O140" i="14"/>
  <c r="Q140" i="14"/>
  <c r="V140" i="14"/>
  <c r="G142" i="14"/>
  <c r="I142" i="14"/>
  <c r="K142" i="14"/>
  <c r="M142" i="14"/>
  <c r="O142" i="14"/>
  <c r="Q142" i="14"/>
  <c r="V142" i="14"/>
  <c r="G143" i="14"/>
  <c r="I143" i="14"/>
  <c r="K143" i="14"/>
  <c r="M143" i="14"/>
  <c r="O143" i="14"/>
  <c r="Q143" i="14"/>
  <c r="V143" i="14"/>
  <c r="G144" i="14"/>
  <c r="I144" i="14"/>
  <c r="K144" i="14"/>
  <c r="M144" i="14"/>
  <c r="O144" i="14"/>
  <c r="Q144" i="14"/>
  <c r="V144" i="14"/>
  <c r="G145" i="14"/>
  <c r="M145" i="14" s="1"/>
  <c r="I145" i="14"/>
  <c r="K145" i="14"/>
  <c r="O145" i="14"/>
  <c r="Q145" i="14"/>
  <c r="V145" i="14"/>
  <c r="G146" i="14"/>
  <c r="G147" i="14"/>
  <c r="M147" i="14" s="1"/>
  <c r="I147" i="14"/>
  <c r="I146" i="14" s="1"/>
  <c r="K147" i="14"/>
  <c r="K146" i="14" s="1"/>
  <c r="O147" i="14"/>
  <c r="O146" i="14" s="1"/>
  <c r="Q147" i="14"/>
  <c r="Q146" i="14" s="1"/>
  <c r="V147" i="14"/>
  <c r="G148" i="14"/>
  <c r="I148" i="14"/>
  <c r="K148" i="14"/>
  <c r="M148" i="14"/>
  <c r="O148" i="14"/>
  <c r="Q148" i="14"/>
  <c r="V148" i="14"/>
  <c r="G149" i="14"/>
  <c r="I149" i="14"/>
  <c r="K149" i="14"/>
  <c r="M149" i="14"/>
  <c r="O149" i="14"/>
  <c r="Q149" i="14"/>
  <c r="V149" i="14"/>
  <c r="G151" i="14"/>
  <c r="I151" i="14"/>
  <c r="K151" i="14"/>
  <c r="M151" i="14"/>
  <c r="O151" i="14"/>
  <c r="Q151" i="14"/>
  <c r="V151" i="14"/>
  <c r="G152" i="14"/>
  <c r="M152" i="14" s="1"/>
  <c r="I152" i="14"/>
  <c r="K152" i="14"/>
  <c r="O152" i="14"/>
  <c r="Q152" i="14"/>
  <c r="V152" i="14"/>
  <c r="G153" i="14"/>
  <c r="M153" i="14" s="1"/>
  <c r="I153" i="14"/>
  <c r="K153" i="14"/>
  <c r="O153" i="14"/>
  <c r="Q153" i="14"/>
  <c r="V153" i="14"/>
  <c r="V146" i="14" s="1"/>
  <c r="G154" i="14"/>
  <c r="M154" i="14" s="1"/>
  <c r="I154" i="14"/>
  <c r="K154" i="14"/>
  <c r="O154" i="14"/>
  <c r="Q154" i="14"/>
  <c r="V154" i="14"/>
  <c r="AE156" i="14"/>
  <c r="G200" i="13"/>
  <c r="BA173" i="13"/>
  <c r="BA171" i="13"/>
  <c r="BA144" i="13"/>
  <c r="BA142" i="13"/>
  <c r="BA95" i="13"/>
  <c r="G9" i="13"/>
  <c r="G8" i="13" s="1"/>
  <c r="I9" i="13"/>
  <c r="K9" i="13"/>
  <c r="K8" i="13" s="1"/>
  <c r="M9" i="13"/>
  <c r="O9" i="13"/>
  <c r="O8" i="13" s="1"/>
  <c r="Q9" i="13"/>
  <c r="V9" i="13"/>
  <c r="V8" i="13" s="1"/>
  <c r="G10" i="13"/>
  <c r="I10" i="13"/>
  <c r="K10" i="13"/>
  <c r="M10" i="13"/>
  <c r="O10" i="13"/>
  <c r="Q10" i="13"/>
  <c r="V10" i="13"/>
  <c r="G11" i="13"/>
  <c r="I11" i="13"/>
  <c r="I8" i="13" s="1"/>
  <c r="K11" i="13"/>
  <c r="M11" i="13"/>
  <c r="O11" i="13"/>
  <c r="Q11" i="13"/>
  <c r="V11" i="13"/>
  <c r="G12" i="13"/>
  <c r="M12" i="13" s="1"/>
  <c r="I12" i="13"/>
  <c r="K12" i="13"/>
  <c r="O12" i="13"/>
  <c r="Q12" i="13"/>
  <c r="V12" i="13"/>
  <c r="G13" i="13"/>
  <c r="M13" i="13" s="1"/>
  <c r="I13" i="13"/>
  <c r="K13" i="13"/>
  <c r="O13" i="13"/>
  <c r="Q13" i="13"/>
  <c r="Q8" i="13" s="1"/>
  <c r="V13" i="13"/>
  <c r="G14" i="13"/>
  <c r="M14" i="13" s="1"/>
  <c r="I14" i="13"/>
  <c r="K14" i="13"/>
  <c r="O14" i="13"/>
  <c r="Q14" i="13"/>
  <c r="V14" i="13"/>
  <c r="G15" i="13"/>
  <c r="I15" i="13"/>
  <c r="K15" i="13"/>
  <c r="M15" i="13"/>
  <c r="O15" i="13"/>
  <c r="Q15" i="13"/>
  <c r="V15" i="13"/>
  <c r="G16" i="13"/>
  <c r="I16" i="13"/>
  <c r="K16" i="13"/>
  <c r="M16" i="13"/>
  <c r="O16" i="13"/>
  <c r="Q16" i="13"/>
  <c r="V16" i="13"/>
  <c r="G17" i="13"/>
  <c r="I17" i="13"/>
  <c r="K17" i="13"/>
  <c r="M17" i="13"/>
  <c r="O17" i="13"/>
  <c r="Q17" i="13"/>
  <c r="V17" i="13"/>
  <c r="G18" i="13"/>
  <c r="M18" i="13" s="1"/>
  <c r="I18" i="13"/>
  <c r="K18" i="13"/>
  <c r="O18" i="13"/>
  <c r="Q18" i="13"/>
  <c r="V18" i="13"/>
  <c r="G19" i="13"/>
  <c r="M19" i="13" s="1"/>
  <c r="I19" i="13"/>
  <c r="K19" i="13"/>
  <c r="O19" i="13"/>
  <c r="Q19" i="13"/>
  <c r="V19" i="13"/>
  <c r="G20" i="13"/>
  <c r="M20" i="13" s="1"/>
  <c r="I20" i="13"/>
  <c r="K20" i="13"/>
  <c r="O20" i="13"/>
  <c r="Q20" i="13"/>
  <c r="V20" i="13"/>
  <c r="G21" i="13"/>
  <c r="I21" i="13"/>
  <c r="K21" i="13"/>
  <c r="M21" i="13"/>
  <c r="O21" i="13"/>
  <c r="Q21" i="13"/>
  <c r="V21" i="13"/>
  <c r="G23" i="13"/>
  <c r="I23" i="13"/>
  <c r="I22" i="13" s="1"/>
  <c r="K23" i="13"/>
  <c r="K22" i="13" s="1"/>
  <c r="M23" i="13"/>
  <c r="O23" i="13"/>
  <c r="O22" i="13" s="1"/>
  <c r="Q23" i="13"/>
  <c r="V23" i="13"/>
  <c r="G24" i="13"/>
  <c r="M24" i="13" s="1"/>
  <c r="I24" i="13"/>
  <c r="K24" i="13"/>
  <c r="O24" i="13"/>
  <c r="Q24" i="13"/>
  <c r="V24" i="13"/>
  <c r="V22" i="13" s="1"/>
  <c r="G25" i="13"/>
  <c r="M25" i="13" s="1"/>
  <c r="I25" i="13"/>
  <c r="K25" i="13"/>
  <c r="O25" i="13"/>
  <c r="Q25" i="13"/>
  <c r="Q22" i="13" s="1"/>
  <c r="V25" i="13"/>
  <c r="G26" i="13"/>
  <c r="M26" i="13" s="1"/>
  <c r="I26" i="13"/>
  <c r="K26" i="13"/>
  <c r="O26" i="13"/>
  <c r="Q26" i="13"/>
  <c r="V26" i="13"/>
  <c r="O27" i="13"/>
  <c r="G28" i="13"/>
  <c r="I28" i="13"/>
  <c r="K28" i="13"/>
  <c r="K27" i="13" s="1"/>
  <c r="M28" i="13"/>
  <c r="O28" i="13"/>
  <c r="Q28" i="13"/>
  <c r="Q27" i="13" s="1"/>
  <c r="V28" i="13"/>
  <c r="G29" i="13"/>
  <c r="I29" i="13"/>
  <c r="I27" i="13" s="1"/>
  <c r="K29" i="13"/>
  <c r="M29" i="13"/>
  <c r="O29" i="13"/>
  <c r="Q29" i="13"/>
  <c r="V29" i="13"/>
  <c r="G30" i="13"/>
  <c r="G27" i="13" s="1"/>
  <c r="I30" i="13"/>
  <c r="K30" i="13"/>
  <c r="O30" i="13"/>
  <c r="Q30" i="13"/>
  <c r="V30" i="13"/>
  <c r="V27" i="13" s="1"/>
  <c r="G31" i="13"/>
  <c r="V31" i="13"/>
  <c r="G32" i="13"/>
  <c r="M32" i="13" s="1"/>
  <c r="M31" i="13" s="1"/>
  <c r="I32" i="13"/>
  <c r="I31" i="13" s="1"/>
  <c r="K32" i="13"/>
  <c r="O32" i="13"/>
  <c r="O31" i="13" s="1"/>
  <c r="Q32" i="13"/>
  <c r="Q31" i="13" s="1"/>
  <c r="V32" i="13"/>
  <c r="G33" i="13"/>
  <c r="I33" i="13"/>
  <c r="K33" i="13"/>
  <c r="M33" i="13"/>
  <c r="O33" i="13"/>
  <c r="Q33" i="13"/>
  <c r="V33" i="13"/>
  <c r="G34" i="13"/>
  <c r="I34" i="13"/>
  <c r="K34" i="13"/>
  <c r="K31" i="13" s="1"/>
  <c r="M34" i="13"/>
  <c r="O34" i="13"/>
  <c r="Q34" i="13"/>
  <c r="V34" i="13"/>
  <c r="G35" i="13"/>
  <c r="I35" i="13"/>
  <c r="K35" i="13"/>
  <c r="M35" i="13"/>
  <c r="O35" i="13"/>
  <c r="Q35" i="13"/>
  <c r="V35" i="13"/>
  <c r="G36" i="13"/>
  <c r="M36" i="13" s="1"/>
  <c r="I36" i="13"/>
  <c r="K36" i="13"/>
  <c r="O36" i="13"/>
  <c r="Q36" i="13"/>
  <c r="V36" i="13"/>
  <c r="G37" i="13"/>
  <c r="V37" i="13"/>
  <c r="G38" i="13"/>
  <c r="M38" i="13" s="1"/>
  <c r="M37" i="13" s="1"/>
  <c r="I38" i="13"/>
  <c r="I37" i="13" s="1"/>
  <c r="K38" i="13"/>
  <c r="O38" i="13"/>
  <c r="O37" i="13" s="1"/>
  <c r="Q38" i="13"/>
  <c r="Q37" i="13" s="1"/>
  <c r="V38" i="13"/>
  <c r="G39" i="13"/>
  <c r="I39" i="13"/>
  <c r="K39" i="13"/>
  <c r="M39" i="13"/>
  <c r="O39" i="13"/>
  <c r="Q39" i="13"/>
  <c r="V39" i="13"/>
  <c r="G40" i="13"/>
  <c r="I40" i="13"/>
  <c r="K40" i="13"/>
  <c r="K37" i="13" s="1"/>
  <c r="M40" i="13"/>
  <c r="O40" i="13"/>
  <c r="Q40" i="13"/>
  <c r="V40" i="13"/>
  <c r="G41" i="13"/>
  <c r="I41" i="13"/>
  <c r="K41" i="13"/>
  <c r="M41" i="13"/>
  <c r="O41" i="13"/>
  <c r="Q41" i="13"/>
  <c r="V41" i="13"/>
  <c r="I42" i="13"/>
  <c r="G43" i="13"/>
  <c r="M43" i="13" s="1"/>
  <c r="I43" i="13"/>
  <c r="K43" i="13"/>
  <c r="K42" i="13" s="1"/>
  <c r="O43" i="13"/>
  <c r="Q43" i="13"/>
  <c r="Q42" i="13" s="1"/>
  <c r="V43" i="13"/>
  <c r="V42" i="13" s="1"/>
  <c r="G44" i="13"/>
  <c r="M44" i="13" s="1"/>
  <c r="I44" i="13"/>
  <c r="K44" i="13"/>
  <c r="O44" i="13"/>
  <c r="O42" i="13" s="1"/>
  <c r="Q44" i="13"/>
  <c r="V44" i="13"/>
  <c r="O45" i="13"/>
  <c r="G46" i="13"/>
  <c r="I46" i="13"/>
  <c r="K46" i="13"/>
  <c r="K45" i="13" s="1"/>
  <c r="M46" i="13"/>
  <c r="O46" i="13"/>
  <c r="Q46" i="13"/>
  <c r="Q45" i="13" s="1"/>
  <c r="V46" i="13"/>
  <c r="G47" i="13"/>
  <c r="I47" i="13"/>
  <c r="I45" i="13" s="1"/>
  <c r="K47" i="13"/>
  <c r="M47" i="13"/>
  <c r="O47" i="13"/>
  <c r="Q47" i="13"/>
  <c r="V47" i="13"/>
  <c r="G48" i="13"/>
  <c r="G45" i="13" s="1"/>
  <c r="I48" i="13"/>
  <c r="K48" i="13"/>
  <c r="O48" i="13"/>
  <c r="Q48" i="13"/>
  <c r="V48" i="13"/>
  <c r="V45" i="13" s="1"/>
  <c r="G49" i="13"/>
  <c r="M49" i="13" s="1"/>
  <c r="I49" i="13"/>
  <c r="K49" i="13"/>
  <c r="O49" i="13"/>
  <c r="Q49" i="13"/>
  <c r="V49" i="13"/>
  <c r="G50" i="13"/>
  <c r="M50" i="13" s="1"/>
  <c r="I50" i="13"/>
  <c r="K50" i="13"/>
  <c r="O50" i="13"/>
  <c r="Q50" i="13"/>
  <c r="V50" i="13"/>
  <c r="G52" i="13"/>
  <c r="I52" i="13"/>
  <c r="K52" i="13"/>
  <c r="K51" i="13" s="1"/>
  <c r="M52" i="13"/>
  <c r="O52" i="13"/>
  <c r="Q52" i="13"/>
  <c r="Q51" i="13" s="1"/>
  <c r="V52" i="13"/>
  <c r="G53" i="13"/>
  <c r="I53" i="13"/>
  <c r="I51" i="13" s="1"/>
  <c r="K53" i="13"/>
  <c r="M53" i="13"/>
  <c r="O53" i="13"/>
  <c r="Q53" i="13"/>
  <c r="V53" i="13"/>
  <c r="G55" i="13"/>
  <c r="G51" i="13" s="1"/>
  <c r="I55" i="13"/>
  <c r="K55" i="13"/>
  <c r="O55" i="13"/>
  <c r="Q55" i="13"/>
  <c r="V55" i="13"/>
  <c r="V51" i="13" s="1"/>
  <c r="G57" i="13"/>
  <c r="M57" i="13" s="1"/>
  <c r="I57" i="13"/>
  <c r="K57" i="13"/>
  <c r="O57" i="13"/>
  <c r="Q57" i="13"/>
  <c r="V57" i="13"/>
  <c r="G58" i="13"/>
  <c r="M58" i="13" s="1"/>
  <c r="I58" i="13"/>
  <c r="K58" i="13"/>
  <c r="O58" i="13"/>
  <c r="Q58" i="13"/>
  <c r="V58" i="13"/>
  <c r="G59" i="13"/>
  <c r="I59" i="13"/>
  <c r="K59" i="13"/>
  <c r="M59" i="13"/>
  <c r="O59" i="13"/>
  <c r="O51" i="13" s="1"/>
  <c r="Q59" i="13"/>
  <c r="V59" i="13"/>
  <c r="G60" i="13"/>
  <c r="I60" i="13"/>
  <c r="K60" i="13"/>
  <c r="M60" i="13"/>
  <c r="O60" i="13"/>
  <c r="Q60" i="13"/>
  <c r="V60" i="13"/>
  <c r="G61" i="13"/>
  <c r="I61" i="13"/>
  <c r="K61" i="13"/>
  <c r="M61" i="13"/>
  <c r="O61" i="13"/>
  <c r="Q61" i="13"/>
  <c r="V61" i="13"/>
  <c r="G62" i="13"/>
  <c r="M62" i="13" s="1"/>
  <c r="I62" i="13"/>
  <c r="K62" i="13"/>
  <c r="O62" i="13"/>
  <c r="Q62" i="13"/>
  <c r="V62" i="13"/>
  <c r="G64" i="13"/>
  <c r="M64" i="13" s="1"/>
  <c r="I64" i="13"/>
  <c r="K64" i="13"/>
  <c r="O64" i="13"/>
  <c r="Q64" i="13"/>
  <c r="V64" i="13"/>
  <c r="G65" i="13"/>
  <c r="M65" i="13" s="1"/>
  <c r="I65" i="13"/>
  <c r="K65" i="13"/>
  <c r="O65" i="13"/>
  <c r="Q65" i="13"/>
  <c r="V65" i="13"/>
  <c r="G66" i="13"/>
  <c r="I66" i="13"/>
  <c r="K66" i="13"/>
  <c r="M66" i="13"/>
  <c r="O66" i="13"/>
  <c r="Q66" i="13"/>
  <c r="V66" i="13"/>
  <c r="G67" i="13"/>
  <c r="I67" i="13"/>
  <c r="K67" i="13"/>
  <c r="M67" i="13"/>
  <c r="O67" i="13"/>
  <c r="Q67" i="13"/>
  <c r="V67" i="13"/>
  <c r="G68" i="13"/>
  <c r="I68" i="13"/>
  <c r="K68" i="13"/>
  <c r="M68" i="13"/>
  <c r="O68" i="13"/>
  <c r="Q68" i="13"/>
  <c r="V68" i="13"/>
  <c r="G69" i="13"/>
  <c r="M69" i="13" s="1"/>
  <c r="I69" i="13"/>
  <c r="K69" i="13"/>
  <c r="O69" i="13"/>
  <c r="Q69" i="13"/>
  <c r="V69" i="13"/>
  <c r="G70" i="13"/>
  <c r="M70" i="13" s="1"/>
  <c r="I70" i="13"/>
  <c r="K70" i="13"/>
  <c r="O70" i="13"/>
  <c r="Q70" i="13"/>
  <c r="V70" i="13"/>
  <c r="G71" i="13"/>
  <c r="M71" i="13" s="1"/>
  <c r="I71" i="13"/>
  <c r="K71" i="13"/>
  <c r="O71" i="13"/>
  <c r="Q71" i="13"/>
  <c r="V71" i="13"/>
  <c r="G72" i="13"/>
  <c r="I72" i="13"/>
  <c r="K72" i="13"/>
  <c r="M72" i="13"/>
  <c r="O72" i="13"/>
  <c r="Q72" i="13"/>
  <c r="V72" i="13"/>
  <c r="G73" i="13"/>
  <c r="I73" i="13"/>
  <c r="K73" i="13"/>
  <c r="M73" i="13"/>
  <c r="O73" i="13"/>
  <c r="Q73" i="13"/>
  <c r="V73" i="13"/>
  <c r="G74" i="13"/>
  <c r="I74" i="13"/>
  <c r="K74" i="13"/>
  <c r="M74" i="13"/>
  <c r="O74" i="13"/>
  <c r="Q74" i="13"/>
  <c r="V74" i="13"/>
  <c r="G75" i="13"/>
  <c r="M75" i="13" s="1"/>
  <c r="I75" i="13"/>
  <c r="K75" i="13"/>
  <c r="O75" i="13"/>
  <c r="Q75" i="13"/>
  <c r="V75" i="13"/>
  <c r="G76" i="13"/>
  <c r="M76" i="13" s="1"/>
  <c r="I76" i="13"/>
  <c r="K76" i="13"/>
  <c r="O76" i="13"/>
  <c r="Q76" i="13"/>
  <c r="V76" i="13"/>
  <c r="G77" i="13"/>
  <c r="M77" i="13" s="1"/>
  <c r="I77" i="13"/>
  <c r="K77" i="13"/>
  <c r="O77" i="13"/>
  <c r="Q77" i="13"/>
  <c r="V77" i="13"/>
  <c r="G78" i="13"/>
  <c r="I78" i="13"/>
  <c r="K78" i="13"/>
  <c r="M78" i="13"/>
  <c r="O78" i="13"/>
  <c r="Q78" i="13"/>
  <c r="V78" i="13"/>
  <c r="G79" i="13"/>
  <c r="I79" i="13"/>
  <c r="K79" i="13"/>
  <c r="M79" i="13"/>
  <c r="O79" i="13"/>
  <c r="Q79" i="13"/>
  <c r="V79" i="13"/>
  <c r="G80" i="13"/>
  <c r="I80" i="13"/>
  <c r="K80" i="13"/>
  <c r="M80" i="13"/>
  <c r="O80" i="13"/>
  <c r="Q80" i="13"/>
  <c r="V80" i="13"/>
  <c r="G81" i="13"/>
  <c r="M81" i="13" s="1"/>
  <c r="I81" i="13"/>
  <c r="K81" i="13"/>
  <c r="O81" i="13"/>
  <c r="Q81" i="13"/>
  <c r="V81" i="13"/>
  <c r="G82" i="13"/>
  <c r="M82" i="13" s="1"/>
  <c r="I82" i="13"/>
  <c r="K82" i="13"/>
  <c r="O82" i="13"/>
  <c r="Q82" i="13"/>
  <c r="V82" i="13"/>
  <c r="G83" i="13"/>
  <c r="M83" i="13" s="1"/>
  <c r="I83" i="13"/>
  <c r="K83" i="13"/>
  <c r="O83" i="13"/>
  <c r="Q83" i="13"/>
  <c r="V83" i="13"/>
  <c r="G84" i="13"/>
  <c r="I84" i="13"/>
  <c r="K84" i="13"/>
  <c r="M84" i="13"/>
  <c r="O84" i="13"/>
  <c r="Q84" i="13"/>
  <c r="V84" i="13"/>
  <c r="G85" i="13"/>
  <c r="I85" i="13"/>
  <c r="K85" i="13"/>
  <c r="M85" i="13"/>
  <c r="O85" i="13"/>
  <c r="Q85" i="13"/>
  <c r="V85" i="13"/>
  <c r="G86" i="13"/>
  <c r="I86" i="13"/>
  <c r="K86" i="13"/>
  <c r="M86" i="13"/>
  <c r="O86" i="13"/>
  <c r="Q86" i="13"/>
  <c r="V86" i="13"/>
  <c r="G87" i="13"/>
  <c r="M87" i="13" s="1"/>
  <c r="I87" i="13"/>
  <c r="K87" i="13"/>
  <c r="O87" i="13"/>
  <c r="Q87" i="13"/>
  <c r="V87" i="13"/>
  <c r="G88" i="13"/>
  <c r="M88" i="13" s="1"/>
  <c r="I88" i="13"/>
  <c r="K88" i="13"/>
  <c r="O88" i="13"/>
  <c r="Q88" i="13"/>
  <c r="V88" i="13"/>
  <c r="G89" i="13"/>
  <c r="M89" i="13" s="1"/>
  <c r="I89" i="13"/>
  <c r="K89" i="13"/>
  <c r="O89" i="13"/>
  <c r="Q89" i="13"/>
  <c r="V89" i="13"/>
  <c r="G90" i="13"/>
  <c r="I90" i="13"/>
  <c r="K90" i="13"/>
  <c r="M90" i="13"/>
  <c r="O90" i="13"/>
  <c r="Q90" i="13"/>
  <c r="V90" i="13"/>
  <c r="G91" i="13"/>
  <c r="M91" i="13"/>
  <c r="Q91" i="13"/>
  <c r="V91" i="13"/>
  <c r="G92" i="13"/>
  <c r="I92" i="13"/>
  <c r="I91" i="13" s="1"/>
  <c r="K92" i="13"/>
  <c r="K91" i="13" s="1"/>
  <c r="M92" i="13"/>
  <c r="O92" i="13"/>
  <c r="O91" i="13" s="1"/>
  <c r="Q92" i="13"/>
  <c r="V92" i="13"/>
  <c r="I93" i="13"/>
  <c r="O93" i="13"/>
  <c r="G94" i="13"/>
  <c r="M94" i="13" s="1"/>
  <c r="M93" i="13" s="1"/>
  <c r="I94" i="13"/>
  <c r="K94" i="13"/>
  <c r="K93" i="13" s="1"/>
  <c r="O94" i="13"/>
  <c r="Q94" i="13"/>
  <c r="Q93" i="13" s="1"/>
  <c r="V94" i="13"/>
  <c r="V93" i="13" s="1"/>
  <c r="Q96" i="13"/>
  <c r="G97" i="13"/>
  <c r="G96" i="13" s="1"/>
  <c r="I97" i="13"/>
  <c r="K97" i="13"/>
  <c r="M97" i="13"/>
  <c r="M96" i="13" s="1"/>
  <c r="O97" i="13"/>
  <c r="O96" i="13" s="1"/>
  <c r="Q97" i="13"/>
  <c r="V97" i="13"/>
  <c r="V96" i="13" s="1"/>
  <c r="G99" i="13"/>
  <c r="I99" i="13"/>
  <c r="K99" i="13"/>
  <c r="K96" i="13" s="1"/>
  <c r="M99" i="13"/>
  <c r="O99" i="13"/>
  <c r="Q99" i="13"/>
  <c r="V99" i="13"/>
  <c r="G100" i="13"/>
  <c r="I100" i="13"/>
  <c r="I96" i="13" s="1"/>
  <c r="K100" i="13"/>
  <c r="M100" i="13"/>
  <c r="O100" i="13"/>
  <c r="Q100" i="13"/>
  <c r="V100" i="13"/>
  <c r="I101" i="13"/>
  <c r="G102" i="13"/>
  <c r="M102" i="13" s="1"/>
  <c r="M101" i="13" s="1"/>
  <c r="I102" i="13"/>
  <c r="K102" i="13"/>
  <c r="K101" i="13" s="1"/>
  <c r="O102" i="13"/>
  <c r="Q102" i="13"/>
  <c r="Q101" i="13" s="1"/>
  <c r="V102" i="13"/>
  <c r="V101" i="13" s="1"/>
  <c r="G103" i="13"/>
  <c r="M103" i="13" s="1"/>
  <c r="I103" i="13"/>
  <c r="K103" i="13"/>
  <c r="O103" i="13"/>
  <c r="O101" i="13" s="1"/>
  <c r="Q103" i="13"/>
  <c r="V103" i="13"/>
  <c r="O104" i="13"/>
  <c r="G105" i="13"/>
  <c r="I105" i="13"/>
  <c r="K105" i="13"/>
  <c r="K104" i="13" s="1"/>
  <c r="M105" i="13"/>
  <c r="O105" i="13"/>
  <c r="Q105" i="13"/>
  <c r="Q104" i="13" s="1"/>
  <c r="V105" i="13"/>
  <c r="G106" i="13"/>
  <c r="I106" i="13"/>
  <c r="I104" i="13" s="1"/>
  <c r="K106" i="13"/>
  <c r="M106" i="13"/>
  <c r="O106" i="13"/>
  <c r="Q106" i="13"/>
  <c r="V106" i="13"/>
  <c r="G107" i="13"/>
  <c r="G104" i="13" s="1"/>
  <c r="I107" i="13"/>
  <c r="K107" i="13"/>
  <c r="O107" i="13"/>
  <c r="Q107" i="13"/>
  <c r="V107" i="13"/>
  <c r="V104" i="13" s="1"/>
  <c r="G108" i="13"/>
  <c r="V108" i="13"/>
  <c r="G109" i="13"/>
  <c r="M109" i="13" s="1"/>
  <c r="M108" i="13" s="1"/>
  <c r="I109" i="13"/>
  <c r="I108" i="13" s="1"/>
  <c r="K109" i="13"/>
  <c r="O109" i="13"/>
  <c r="O108" i="13" s="1"/>
  <c r="Q109" i="13"/>
  <c r="Q108" i="13" s="1"/>
  <c r="V109" i="13"/>
  <c r="G110" i="13"/>
  <c r="I110" i="13"/>
  <c r="K110" i="13"/>
  <c r="M110" i="13"/>
  <c r="O110" i="13"/>
  <c r="Q110" i="13"/>
  <c r="V110" i="13"/>
  <c r="G111" i="13"/>
  <c r="I111" i="13"/>
  <c r="K111" i="13"/>
  <c r="K108" i="13" s="1"/>
  <c r="M111" i="13"/>
  <c r="O111" i="13"/>
  <c r="Q111" i="13"/>
  <c r="V111" i="13"/>
  <c r="G113" i="13"/>
  <c r="M113" i="13" s="1"/>
  <c r="I113" i="13"/>
  <c r="I112" i="13" s="1"/>
  <c r="K113" i="13"/>
  <c r="O113" i="13"/>
  <c r="Q113" i="13"/>
  <c r="Q112" i="13" s="1"/>
  <c r="V113" i="13"/>
  <c r="V112" i="13" s="1"/>
  <c r="G114" i="13"/>
  <c r="M114" i="13" s="1"/>
  <c r="I114" i="13"/>
  <c r="K114" i="13"/>
  <c r="O114" i="13"/>
  <c r="Q114" i="13"/>
  <c r="V114" i="13"/>
  <c r="G115" i="13"/>
  <c r="I115" i="13"/>
  <c r="K115" i="13"/>
  <c r="M115" i="13"/>
  <c r="O115" i="13"/>
  <c r="O112" i="13" s="1"/>
  <c r="Q115" i="13"/>
  <c r="V115" i="13"/>
  <c r="G116" i="13"/>
  <c r="I116" i="13"/>
  <c r="K116" i="13"/>
  <c r="M116" i="13"/>
  <c r="O116" i="13"/>
  <c r="Q116" i="13"/>
  <c r="V116" i="13"/>
  <c r="G117" i="13"/>
  <c r="I117" i="13"/>
  <c r="K117" i="13"/>
  <c r="M117" i="13"/>
  <c r="O117" i="13"/>
  <c r="Q117" i="13"/>
  <c r="V117" i="13"/>
  <c r="G118" i="13"/>
  <c r="M118" i="13" s="1"/>
  <c r="I118" i="13"/>
  <c r="K118" i="13"/>
  <c r="K112" i="13" s="1"/>
  <c r="O118" i="13"/>
  <c r="Q118" i="13"/>
  <c r="V118" i="13"/>
  <c r="G119" i="13"/>
  <c r="M119" i="13" s="1"/>
  <c r="I119" i="13"/>
  <c r="K119" i="13"/>
  <c r="O119" i="13"/>
  <c r="Q119" i="13"/>
  <c r="V119" i="13"/>
  <c r="G120" i="13"/>
  <c r="M120" i="13" s="1"/>
  <c r="I120" i="13"/>
  <c r="K120" i="13"/>
  <c r="O120" i="13"/>
  <c r="Q120" i="13"/>
  <c r="V120" i="13"/>
  <c r="G121" i="13"/>
  <c r="I121" i="13"/>
  <c r="K121" i="13"/>
  <c r="M121" i="13"/>
  <c r="O121" i="13"/>
  <c r="Q121" i="13"/>
  <c r="V121" i="13"/>
  <c r="G122" i="13"/>
  <c r="I122" i="13"/>
  <c r="K122" i="13"/>
  <c r="M122" i="13"/>
  <c r="O122" i="13"/>
  <c r="Q122" i="13"/>
  <c r="V122" i="13"/>
  <c r="G124" i="13"/>
  <c r="G123" i="13" s="1"/>
  <c r="I124" i="13"/>
  <c r="I123" i="13" s="1"/>
  <c r="K124" i="13"/>
  <c r="K123" i="13" s="1"/>
  <c r="O124" i="13"/>
  <c r="O123" i="13" s="1"/>
  <c r="Q124" i="13"/>
  <c r="V124" i="13"/>
  <c r="V123" i="13" s="1"/>
  <c r="G126" i="13"/>
  <c r="M126" i="13" s="1"/>
  <c r="I126" i="13"/>
  <c r="K126" i="13"/>
  <c r="O126" i="13"/>
  <c r="Q126" i="13"/>
  <c r="V126" i="13"/>
  <c r="G127" i="13"/>
  <c r="M127" i="13" s="1"/>
  <c r="I127" i="13"/>
  <c r="K127" i="13"/>
  <c r="O127" i="13"/>
  <c r="Q127" i="13"/>
  <c r="Q123" i="13" s="1"/>
  <c r="V127" i="13"/>
  <c r="G129" i="13"/>
  <c r="I129" i="13"/>
  <c r="K129" i="13"/>
  <c r="M129" i="13"/>
  <c r="O129" i="13"/>
  <c r="Q129" i="13"/>
  <c r="V129" i="13"/>
  <c r="G130" i="13"/>
  <c r="I130" i="13"/>
  <c r="K130" i="13"/>
  <c r="M130" i="13"/>
  <c r="O130" i="13"/>
  <c r="Q130" i="13"/>
  <c r="V130" i="13"/>
  <c r="G131" i="13"/>
  <c r="I131" i="13"/>
  <c r="K131" i="13"/>
  <c r="M131" i="13"/>
  <c r="O131" i="13"/>
  <c r="Q131" i="13"/>
  <c r="V131" i="13"/>
  <c r="G133" i="13"/>
  <c r="M133" i="13" s="1"/>
  <c r="M132" i="13" s="1"/>
  <c r="I133" i="13"/>
  <c r="I132" i="13" s="1"/>
  <c r="K133" i="13"/>
  <c r="O133" i="13"/>
  <c r="Q133" i="13"/>
  <c r="Q132" i="13" s="1"/>
  <c r="V133" i="13"/>
  <c r="V132" i="13" s="1"/>
  <c r="G134" i="13"/>
  <c r="M134" i="13" s="1"/>
  <c r="I134" i="13"/>
  <c r="K134" i="13"/>
  <c r="O134" i="13"/>
  <c r="Q134" i="13"/>
  <c r="V134" i="13"/>
  <c r="G135" i="13"/>
  <c r="I135" i="13"/>
  <c r="K135" i="13"/>
  <c r="M135" i="13"/>
  <c r="O135" i="13"/>
  <c r="O132" i="13" s="1"/>
  <c r="Q135" i="13"/>
  <c r="V135" i="13"/>
  <c r="G136" i="13"/>
  <c r="I136" i="13"/>
  <c r="K136" i="13"/>
  <c r="M136" i="13"/>
  <c r="O136" i="13"/>
  <c r="Q136" i="13"/>
  <c r="V136" i="13"/>
  <c r="G137" i="13"/>
  <c r="I137" i="13"/>
  <c r="K137" i="13"/>
  <c r="K132" i="13" s="1"/>
  <c r="M137" i="13"/>
  <c r="O137" i="13"/>
  <c r="Q137" i="13"/>
  <c r="V137" i="13"/>
  <c r="K138" i="13"/>
  <c r="G139" i="13"/>
  <c r="M139" i="13" s="1"/>
  <c r="I139" i="13"/>
  <c r="I138" i="13" s="1"/>
  <c r="K139" i="13"/>
  <c r="O139" i="13"/>
  <c r="Q139" i="13"/>
  <c r="Q138" i="13" s="1"/>
  <c r="V139" i="13"/>
  <c r="V138" i="13" s="1"/>
  <c r="G141" i="13"/>
  <c r="M141" i="13" s="1"/>
  <c r="I141" i="13"/>
  <c r="K141" i="13"/>
  <c r="O141" i="13"/>
  <c r="Q141" i="13"/>
  <c r="V141" i="13"/>
  <c r="G143" i="13"/>
  <c r="I143" i="13"/>
  <c r="K143" i="13"/>
  <c r="M143" i="13"/>
  <c r="O143" i="13"/>
  <c r="O138" i="13" s="1"/>
  <c r="Q143" i="13"/>
  <c r="V143" i="13"/>
  <c r="G145" i="13"/>
  <c r="I145" i="13"/>
  <c r="K145" i="13"/>
  <c r="M145" i="13"/>
  <c r="O145" i="13"/>
  <c r="Q145" i="13"/>
  <c r="V145" i="13"/>
  <c r="G147" i="13"/>
  <c r="I147" i="13"/>
  <c r="K147" i="13"/>
  <c r="M147" i="13"/>
  <c r="O147" i="13"/>
  <c r="Q147" i="13"/>
  <c r="V147" i="13"/>
  <c r="K148" i="13"/>
  <c r="G149" i="13"/>
  <c r="M149" i="13" s="1"/>
  <c r="I149" i="13"/>
  <c r="I148" i="13" s="1"/>
  <c r="K149" i="13"/>
  <c r="O149" i="13"/>
  <c r="Q149" i="13"/>
  <c r="Q148" i="13" s="1"/>
  <c r="V149" i="13"/>
  <c r="V148" i="13" s="1"/>
  <c r="G150" i="13"/>
  <c r="M150" i="13" s="1"/>
  <c r="I150" i="13"/>
  <c r="K150" i="13"/>
  <c r="O150" i="13"/>
  <c r="Q150" i="13"/>
  <c r="V150" i="13"/>
  <c r="G151" i="13"/>
  <c r="I151" i="13"/>
  <c r="K151" i="13"/>
  <c r="M151" i="13"/>
  <c r="O151" i="13"/>
  <c r="O148" i="13" s="1"/>
  <c r="Q151" i="13"/>
  <c r="V151" i="13"/>
  <c r="G152" i="13"/>
  <c r="I152" i="13"/>
  <c r="K152" i="13"/>
  <c r="M152" i="13"/>
  <c r="O152" i="13"/>
  <c r="Q152" i="13"/>
  <c r="V152" i="13"/>
  <c r="G154" i="13"/>
  <c r="G153" i="13" s="1"/>
  <c r="I154" i="13"/>
  <c r="I153" i="13" s="1"/>
  <c r="K154" i="13"/>
  <c r="K153" i="13" s="1"/>
  <c r="O154" i="13"/>
  <c r="O153" i="13" s="1"/>
  <c r="Q154" i="13"/>
  <c r="V154" i="13"/>
  <c r="V153" i="13" s="1"/>
  <c r="G155" i="13"/>
  <c r="M155" i="13" s="1"/>
  <c r="I155" i="13"/>
  <c r="K155" i="13"/>
  <c r="O155" i="13"/>
  <c r="Q155" i="13"/>
  <c r="V155" i="13"/>
  <c r="G157" i="13"/>
  <c r="M157" i="13" s="1"/>
  <c r="I157" i="13"/>
  <c r="K157" i="13"/>
  <c r="O157" i="13"/>
  <c r="Q157" i="13"/>
  <c r="Q153" i="13" s="1"/>
  <c r="V157" i="13"/>
  <c r="G159" i="13"/>
  <c r="I159" i="13"/>
  <c r="K159" i="13"/>
  <c r="M159" i="13"/>
  <c r="O159" i="13"/>
  <c r="Q159" i="13"/>
  <c r="V159" i="13"/>
  <c r="G160" i="13"/>
  <c r="I160" i="13"/>
  <c r="K160" i="13"/>
  <c r="M160" i="13"/>
  <c r="O160" i="13"/>
  <c r="Q160" i="13"/>
  <c r="V160" i="13"/>
  <c r="G161" i="13"/>
  <c r="I161" i="13"/>
  <c r="K161" i="13"/>
  <c r="M161" i="13"/>
  <c r="O161" i="13"/>
  <c r="Q161" i="13"/>
  <c r="V161" i="13"/>
  <c r="G162" i="13"/>
  <c r="M162" i="13" s="1"/>
  <c r="I162" i="13"/>
  <c r="K162" i="13"/>
  <c r="O162" i="13"/>
  <c r="Q162" i="13"/>
  <c r="V162" i="13"/>
  <c r="G163" i="13"/>
  <c r="M163" i="13" s="1"/>
  <c r="I163" i="13"/>
  <c r="K163" i="13"/>
  <c r="O163" i="13"/>
  <c r="Q163" i="13"/>
  <c r="V163" i="13"/>
  <c r="G164" i="13"/>
  <c r="M164" i="13" s="1"/>
  <c r="I164" i="13"/>
  <c r="K164" i="13"/>
  <c r="O164" i="13"/>
  <c r="Q164" i="13"/>
  <c r="V164" i="13"/>
  <c r="G165" i="13"/>
  <c r="I165" i="13"/>
  <c r="K165" i="13"/>
  <c r="M165" i="13"/>
  <c r="O165" i="13"/>
  <c r="Q165" i="13"/>
  <c r="V165" i="13"/>
  <c r="G166" i="13"/>
  <c r="I166" i="13"/>
  <c r="K166" i="13"/>
  <c r="M166" i="13"/>
  <c r="O166" i="13"/>
  <c r="Q166" i="13"/>
  <c r="V166" i="13"/>
  <c r="G168" i="13"/>
  <c r="G167" i="13" s="1"/>
  <c r="I168" i="13"/>
  <c r="I167" i="13" s="1"/>
  <c r="K168" i="13"/>
  <c r="K167" i="13" s="1"/>
  <c r="O168" i="13"/>
  <c r="O167" i="13" s="1"/>
  <c r="Q168" i="13"/>
  <c r="V168" i="13"/>
  <c r="V167" i="13" s="1"/>
  <c r="G169" i="13"/>
  <c r="M169" i="13" s="1"/>
  <c r="I169" i="13"/>
  <c r="K169" i="13"/>
  <c r="O169" i="13"/>
  <c r="Q169" i="13"/>
  <c r="V169" i="13"/>
  <c r="G170" i="13"/>
  <c r="M170" i="13" s="1"/>
  <c r="I170" i="13"/>
  <c r="K170" i="13"/>
  <c r="O170" i="13"/>
  <c r="Q170" i="13"/>
  <c r="Q167" i="13" s="1"/>
  <c r="V170" i="13"/>
  <c r="G172" i="13"/>
  <c r="I172" i="13"/>
  <c r="K172" i="13"/>
  <c r="M172" i="13"/>
  <c r="O172" i="13"/>
  <c r="Q172" i="13"/>
  <c r="V172" i="13"/>
  <c r="O174" i="13"/>
  <c r="G175" i="13"/>
  <c r="I175" i="13"/>
  <c r="I174" i="13" s="1"/>
  <c r="K175" i="13"/>
  <c r="K174" i="13" s="1"/>
  <c r="M175" i="13"/>
  <c r="O175" i="13"/>
  <c r="Q175" i="13"/>
  <c r="Q174" i="13" s="1"/>
  <c r="V175" i="13"/>
  <c r="G176" i="13"/>
  <c r="M176" i="13" s="1"/>
  <c r="I176" i="13"/>
  <c r="K176" i="13"/>
  <c r="O176" i="13"/>
  <c r="Q176" i="13"/>
  <c r="V176" i="13"/>
  <c r="G177" i="13"/>
  <c r="G174" i="13" s="1"/>
  <c r="I177" i="13"/>
  <c r="K177" i="13"/>
  <c r="O177" i="13"/>
  <c r="Q177" i="13"/>
  <c r="V177" i="13"/>
  <c r="V174" i="13" s="1"/>
  <c r="G178" i="13"/>
  <c r="M178" i="13" s="1"/>
  <c r="I178" i="13"/>
  <c r="K178" i="13"/>
  <c r="O178" i="13"/>
  <c r="Q178" i="13"/>
  <c r="V178" i="13"/>
  <c r="G180" i="13"/>
  <c r="G179" i="13" s="1"/>
  <c r="I180" i="13"/>
  <c r="K180" i="13"/>
  <c r="K179" i="13" s="1"/>
  <c r="M180" i="13"/>
  <c r="M179" i="13" s="1"/>
  <c r="O180" i="13"/>
  <c r="O179" i="13" s="1"/>
  <c r="Q180" i="13"/>
  <c r="V180" i="13"/>
  <c r="V179" i="13" s="1"/>
  <c r="G181" i="13"/>
  <c r="I181" i="13"/>
  <c r="K181" i="13"/>
  <c r="M181" i="13"/>
  <c r="O181" i="13"/>
  <c r="Q181" i="13"/>
  <c r="V181" i="13"/>
  <c r="G182" i="13"/>
  <c r="M182" i="13" s="1"/>
  <c r="I182" i="13"/>
  <c r="I179" i="13" s="1"/>
  <c r="K182" i="13"/>
  <c r="O182" i="13"/>
  <c r="Q182" i="13"/>
  <c r="V182" i="13"/>
  <c r="G183" i="13"/>
  <c r="M183" i="13" s="1"/>
  <c r="I183" i="13"/>
  <c r="K183" i="13"/>
  <c r="O183" i="13"/>
  <c r="Q183" i="13"/>
  <c r="V183" i="13"/>
  <c r="G184" i="13"/>
  <c r="M184" i="13" s="1"/>
  <c r="I184" i="13"/>
  <c r="K184" i="13"/>
  <c r="O184" i="13"/>
  <c r="Q184" i="13"/>
  <c r="V184" i="13"/>
  <c r="G185" i="13"/>
  <c r="I185" i="13"/>
  <c r="K185" i="13"/>
  <c r="M185" i="13"/>
  <c r="O185" i="13"/>
  <c r="Q185" i="13"/>
  <c r="Q179" i="13" s="1"/>
  <c r="V185" i="13"/>
  <c r="G186" i="13"/>
  <c r="I186" i="13"/>
  <c r="K186" i="13"/>
  <c r="M186" i="13"/>
  <c r="O186" i="13"/>
  <c r="Q186" i="13"/>
  <c r="V186" i="13"/>
  <c r="G187" i="13"/>
  <c r="I187" i="13"/>
  <c r="K187" i="13"/>
  <c r="M187" i="13"/>
  <c r="O187" i="13"/>
  <c r="Q187" i="13"/>
  <c r="V187" i="13"/>
  <c r="G188" i="13"/>
  <c r="M188" i="13" s="1"/>
  <c r="I188" i="13"/>
  <c r="K188" i="13"/>
  <c r="O188" i="13"/>
  <c r="Q188" i="13"/>
  <c r="V188" i="13"/>
  <c r="G189" i="13"/>
  <c r="M189" i="13" s="1"/>
  <c r="I189" i="13"/>
  <c r="K189" i="13"/>
  <c r="O189" i="13"/>
  <c r="Q189" i="13"/>
  <c r="V189" i="13"/>
  <c r="G190" i="13"/>
  <c r="G191" i="13"/>
  <c r="I191" i="13"/>
  <c r="I190" i="13" s="1"/>
  <c r="K191" i="13"/>
  <c r="M191" i="13"/>
  <c r="O191" i="13"/>
  <c r="O190" i="13" s="1"/>
  <c r="Q191" i="13"/>
  <c r="Q190" i="13" s="1"/>
  <c r="V191" i="13"/>
  <c r="G192" i="13"/>
  <c r="I192" i="13"/>
  <c r="K192" i="13"/>
  <c r="M192" i="13"/>
  <c r="O192" i="13"/>
  <c r="Q192" i="13"/>
  <c r="V192" i="13"/>
  <c r="G193" i="13"/>
  <c r="I193" i="13"/>
  <c r="K193" i="13"/>
  <c r="K190" i="13" s="1"/>
  <c r="M193" i="13"/>
  <c r="O193" i="13"/>
  <c r="Q193" i="13"/>
  <c r="V193" i="13"/>
  <c r="G195" i="13"/>
  <c r="M195" i="13" s="1"/>
  <c r="I195" i="13"/>
  <c r="K195" i="13"/>
  <c r="O195" i="13"/>
  <c r="Q195" i="13"/>
  <c r="V195" i="13"/>
  <c r="G196" i="13"/>
  <c r="M196" i="13" s="1"/>
  <c r="I196" i="13"/>
  <c r="K196" i="13"/>
  <c r="O196" i="13"/>
  <c r="Q196" i="13"/>
  <c r="V196" i="13"/>
  <c r="G197" i="13"/>
  <c r="M197" i="13" s="1"/>
  <c r="I197" i="13"/>
  <c r="K197" i="13"/>
  <c r="O197" i="13"/>
  <c r="Q197" i="13"/>
  <c r="V197" i="13"/>
  <c r="V190" i="13" s="1"/>
  <c r="G198" i="13"/>
  <c r="I198" i="13"/>
  <c r="K198" i="13"/>
  <c r="M198" i="13"/>
  <c r="O198" i="13"/>
  <c r="Q198" i="13"/>
  <c r="V198" i="13"/>
  <c r="AE200" i="13"/>
  <c r="G42" i="12"/>
  <c r="BA35" i="12"/>
  <c r="BA33" i="12"/>
  <c r="BA28" i="12"/>
  <c r="BA25" i="12"/>
  <c r="BA20" i="12"/>
  <c r="BA19" i="12"/>
  <c r="BA18" i="12"/>
  <c r="BA17" i="12"/>
  <c r="BA16" i="12"/>
  <c r="BA13" i="12"/>
  <c r="BA12" i="12"/>
  <c r="BA10" i="12"/>
  <c r="G8" i="12"/>
  <c r="M8" i="12"/>
  <c r="O8" i="12"/>
  <c r="V8" i="12"/>
  <c r="G9" i="12"/>
  <c r="I9" i="12"/>
  <c r="I8" i="12" s="1"/>
  <c r="K9" i="12"/>
  <c r="K8" i="12" s="1"/>
  <c r="M9" i="12"/>
  <c r="O9" i="12"/>
  <c r="Q9" i="12"/>
  <c r="Q8" i="12" s="1"/>
  <c r="V9" i="12"/>
  <c r="I26" i="12"/>
  <c r="G27" i="12"/>
  <c r="G26" i="12" s="1"/>
  <c r="I27" i="12"/>
  <c r="K27" i="12"/>
  <c r="O27" i="12"/>
  <c r="Q27" i="12"/>
  <c r="Q26" i="12" s="1"/>
  <c r="V27" i="12"/>
  <c r="V26" i="12" s="1"/>
  <c r="G29" i="12"/>
  <c r="M29" i="12" s="1"/>
  <c r="I29" i="12"/>
  <c r="K29" i="12"/>
  <c r="K26" i="12" s="1"/>
  <c r="O29" i="12"/>
  <c r="O26" i="12" s="1"/>
  <c r="Q29" i="12"/>
  <c r="V29" i="12"/>
  <c r="G30" i="12"/>
  <c r="I30" i="12"/>
  <c r="K30" i="12"/>
  <c r="M30" i="12"/>
  <c r="O30" i="12"/>
  <c r="Q30" i="12"/>
  <c r="V30" i="12"/>
  <c r="G32" i="12"/>
  <c r="I32" i="12"/>
  <c r="I31" i="12" s="1"/>
  <c r="K32" i="12"/>
  <c r="K31" i="12" s="1"/>
  <c r="M32" i="12"/>
  <c r="O32" i="12"/>
  <c r="Q32" i="12"/>
  <c r="Q31" i="12" s="1"/>
  <c r="V32" i="12"/>
  <c r="G34" i="12"/>
  <c r="M34" i="12" s="1"/>
  <c r="I34" i="12"/>
  <c r="K34" i="12"/>
  <c r="O34" i="12"/>
  <c r="O31" i="12" s="1"/>
  <c r="Q34" i="12"/>
  <c r="V34" i="12"/>
  <c r="V31" i="12" s="1"/>
  <c r="G36" i="12"/>
  <c r="M36" i="12" s="1"/>
  <c r="I36" i="12"/>
  <c r="K36" i="12"/>
  <c r="O36" i="12"/>
  <c r="Q36" i="12"/>
  <c r="V36" i="12"/>
  <c r="G37" i="12"/>
  <c r="M37" i="12" s="1"/>
  <c r="I37" i="12"/>
  <c r="K37" i="12"/>
  <c r="O37" i="12"/>
  <c r="Q37" i="12"/>
  <c r="V37" i="12"/>
  <c r="G38" i="12"/>
  <c r="I38" i="12"/>
  <c r="K38" i="12"/>
  <c r="M38" i="12"/>
  <c r="O38" i="12"/>
  <c r="Q38" i="12"/>
  <c r="V38" i="12"/>
  <c r="G40" i="12"/>
  <c r="I40" i="12"/>
  <c r="K40" i="12"/>
  <c r="M40" i="12"/>
  <c r="O40" i="12"/>
  <c r="Q40" i="12"/>
  <c r="V40" i="12"/>
  <c r="AE42" i="12"/>
  <c r="I20" i="1"/>
  <c r="I19" i="1"/>
  <c r="I18" i="1"/>
  <c r="I16" i="1"/>
  <c r="F50" i="1"/>
  <c r="G23" i="1" s="1"/>
  <c r="G50" i="1"/>
  <c r="G25" i="1" s="1"/>
  <c r="H50" i="1"/>
  <c r="I48" i="1"/>
  <c r="I47" i="1"/>
  <c r="I46" i="1"/>
  <c r="I45" i="1"/>
  <c r="I44" i="1"/>
  <c r="I43" i="1"/>
  <c r="I42" i="1"/>
  <c r="I39" i="1"/>
  <c r="I50" i="1" s="1"/>
  <c r="J28" i="1"/>
  <c r="J26" i="1"/>
  <c r="G38" i="1"/>
  <c r="F38" i="1"/>
  <c r="J23" i="1"/>
  <c r="J24" i="1"/>
  <c r="J25" i="1"/>
  <c r="J27" i="1"/>
  <c r="E24" i="1"/>
  <c r="G24" i="1"/>
  <c r="E26" i="1"/>
  <c r="G26" i="1"/>
  <c r="I17" i="1" l="1"/>
  <c r="I21" i="1" s="1"/>
  <c r="I124" i="1"/>
  <c r="J123" i="1" s="1"/>
  <c r="J48" i="1"/>
  <c r="J45" i="1"/>
  <c r="J41" i="1"/>
  <c r="J44" i="1"/>
  <c r="J47" i="1"/>
  <c r="J46" i="1"/>
  <c r="J43" i="1"/>
  <c r="J40" i="1"/>
  <c r="J42" i="1"/>
  <c r="J39" i="1"/>
  <c r="J50" i="1" s="1"/>
  <c r="A27" i="1"/>
  <c r="M48" i="19"/>
  <c r="M34" i="19"/>
  <c r="M25" i="19"/>
  <c r="M18" i="19"/>
  <c r="M8" i="19"/>
  <c r="M11" i="19"/>
  <c r="G34" i="19"/>
  <c r="G8" i="19"/>
  <c r="AF95" i="18"/>
  <c r="M88" i="18"/>
  <c r="M77" i="18" s="1"/>
  <c r="G74" i="18"/>
  <c r="M9" i="18"/>
  <c r="M8" i="18" s="1"/>
  <c r="M66" i="17"/>
  <c r="M8" i="17"/>
  <c r="M15" i="17"/>
  <c r="M72" i="17"/>
  <c r="G66" i="17"/>
  <c r="M63" i="16"/>
  <c r="G8" i="16"/>
  <c r="AF77" i="16"/>
  <c r="G63" i="16"/>
  <c r="M23" i="15"/>
  <c r="M8" i="15"/>
  <c r="AF32" i="15"/>
  <c r="G19" i="15"/>
  <c r="G23" i="15"/>
  <c r="M107" i="14"/>
  <c r="M31" i="14"/>
  <c r="M82" i="14"/>
  <c r="M146" i="14"/>
  <c r="G31" i="14"/>
  <c r="G107" i="14"/>
  <c r="G82" i="14"/>
  <c r="AF156" i="14"/>
  <c r="M11" i="14"/>
  <c r="M8" i="14" s="1"/>
  <c r="M148" i="13"/>
  <c r="M104" i="13"/>
  <c r="M51" i="13"/>
  <c r="M42" i="13"/>
  <c r="M8" i="13"/>
  <c r="M190" i="13"/>
  <c r="M138" i="13"/>
  <c r="M112" i="13"/>
  <c r="M45" i="13"/>
  <c r="M22" i="13"/>
  <c r="M168" i="13"/>
  <c r="M167" i="13" s="1"/>
  <c r="M154" i="13"/>
  <c r="M153" i="13" s="1"/>
  <c r="M124" i="13"/>
  <c r="M123" i="13" s="1"/>
  <c r="G101" i="13"/>
  <c r="G93" i="13"/>
  <c r="G42" i="13"/>
  <c r="G148" i="13"/>
  <c r="G138" i="13"/>
  <c r="G132" i="13"/>
  <c r="G112" i="13"/>
  <c r="AF200" i="13"/>
  <c r="G22" i="13"/>
  <c r="M177" i="13"/>
  <c r="M174" i="13" s="1"/>
  <c r="M107" i="13"/>
  <c r="M55" i="13"/>
  <c r="M48" i="13"/>
  <c r="M30" i="13"/>
  <c r="M27" i="13" s="1"/>
  <c r="M31" i="12"/>
  <c r="G31" i="12"/>
  <c r="M27" i="12"/>
  <c r="M26" i="12" s="1"/>
  <c r="AF42" i="12"/>
  <c r="J49" i="1"/>
  <c r="J114" i="1" l="1"/>
  <c r="J113" i="1"/>
  <c r="J115" i="1"/>
  <c r="J108" i="1"/>
  <c r="J73" i="1"/>
  <c r="J68" i="1"/>
  <c r="J96" i="1"/>
  <c r="J85" i="1"/>
  <c r="J119" i="1"/>
  <c r="J90" i="1"/>
  <c r="J103" i="1"/>
  <c r="J72" i="1"/>
  <c r="J77" i="1"/>
  <c r="J107" i="1"/>
  <c r="J84" i="1"/>
  <c r="J86" i="1"/>
  <c r="J74" i="1"/>
  <c r="J98" i="1"/>
  <c r="J111" i="1"/>
  <c r="J93" i="1"/>
  <c r="J80" i="1"/>
  <c r="J70" i="1"/>
  <c r="J92" i="1"/>
  <c r="J118" i="1"/>
  <c r="J122" i="1"/>
  <c r="J69" i="1"/>
  <c r="J91" i="1"/>
  <c r="J105" i="1"/>
  <c r="J87" i="1"/>
  <c r="J88" i="1"/>
  <c r="J76" i="1"/>
  <c r="J110" i="1"/>
  <c r="J83" i="1"/>
  <c r="J94" i="1"/>
  <c r="J75" i="1"/>
  <c r="J109" i="1"/>
  <c r="J120" i="1"/>
  <c r="J102" i="1"/>
  <c r="J89" i="1"/>
  <c r="J95" i="1"/>
  <c r="J79" i="1"/>
  <c r="J121" i="1"/>
  <c r="J97" i="1"/>
  <c r="J101" i="1"/>
  <c r="J78" i="1"/>
  <c r="J116" i="1"/>
  <c r="J117" i="1"/>
  <c r="J99" i="1"/>
  <c r="J71" i="1"/>
  <c r="J106" i="1"/>
  <c r="J82" i="1"/>
  <c r="J100" i="1"/>
  <c r="J104" i="1"/>
  <c r="J112" i="1"/>
  <c r="J81" i="1"/>
  <c r="G28" i="1"/>
  <c r="G27" i="1" s="1"/>
  <c r="G29" i="1" s="1"/>
  <c r="A28" i="1"/>
  <c r="J1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kkubjato</author>
  </authors>
  <commentList>
    <comment ref="S6" authorId="0" shapeId="0" xr:uid="{D84F2EC6-E02E-4948-AA15-7EB82B9A169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D606273-039A-4D07-8F88-8D9B5363EBD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kkubjato</author>
  </authors>
  <commentList>
    <comment ref="S6" authorId="0" shapeId="0" xr:uid="{B31F3677-2631-4811-A055-77D9FC3BB678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11A604B7-EE56-4332-B908-FE938C9020A6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kkubjato</author>
  </authors>
  <commentList>
    <comment ref="S6" authorId="0" shapeId="0" xr:uid="{C099C09F-918E-4E55-BED3-0F204EF47077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C44A003-C419-4751-80B6-0CA9BECD819C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kkubjato</author>
  </authors>
  <commentList>
    <comment ref="S6" authorId="0" shapeId="0" xr:uid="{67956231-4381-423A-9070-D7A87733AC7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1A8F37B-AC04-41BF-B1F5-6A22E6FD1ED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kkubjato</author>
  </authors>
  <commentList>
    <comment ref="S6" authorId="0" shapeId="0" xr:uid="{51CD565E-425F-4D90-AB45-41549D8D113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A8DE7330-CC6B-49F4-84A7-FDA4BA0ED30C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kkubjato</author>
  </authors>
  <commentList>
    <comment ref="S6" authorId="0" shapeId="0" xr:uid="{A77DC928-3241-4959-BDD7-2881CC69C3D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25DCF05-FE73-4F79-BB53-89B3D89B76C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kkubjato</author>
  </authors>
  <commentList>
    <comment ref="S6" authorId="0" shapeId="0" xr:uid="{D81D41C2-1365-486A-9C17-2A5B9463D45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23C44E5-4615-4812-803D-E85972C1014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kkubjato</author>
  </authors>
  <commentList>
    <comment ref="S6" authorId="0" shapeId="0" xr:uid="{7B0A36D6-E13D-4CDF-90DC-5ED89BE0415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B95A7B52-2B22-4E8B-906A-9FEB464795D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<sst xmlns="http://schemas.openxmlformats.org/spreadsheetml/2006/main" count="4942" uniqueCount="1165">
  <si>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</si>
  <si>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</si>
  <si>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</si>
  <si>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</si>
  <si>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</si>
  <si>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</si>
  <si>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</si>
  <si>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</si>
  <si>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</si>
  <si>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</si>
  <si>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</si>
  <si>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</si>
  <si>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</si>
  <si>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</si>
  <si>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</si>
  <si>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</si>
  <si>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</si>
  <si>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</si>
  <si>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</si>
  <si>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</si>
  <si>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</si>
  <si>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</si>
  <si>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</si>
  <si>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</si>
  <si>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</si>
  <si>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</si>
  <si>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</si>
  <si>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</si>
  <si>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</si>
  <si>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</si>
  <si>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</si>
  <si>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</si>
  <si>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</si>
  <si>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</si>
  <si>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</si>
  <si>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</si>
  <si>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</si>
  <si>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</si>
  <si>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</si>
  <si>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</si>
  <si>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</si>
  <si>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</si>
  <si>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</si>
  <si>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K22039016</t>
  </si>
  <si>
    <t>PD-Stavební úpravy kliniky neurochirurgie-3.NP operační sál č.2</t>
  </si>
  <si>
    <t>30.3.2023</t>
  </si>
  <si>
    <t>Stavba</t>
  </si>
  <si>
    <t>D.1</t>
  </si>
  <si>
    <t>Dokumentace stavebního nebo inženýrského objektu</t>
  </si>
  <si>
    <t>D.1.0</t>
  </si>
  <si>
    <t>Vedlejší rozpočtové náklady</t>
  </si>
  <si>
    <t>D.1.1, D.1.2</t>
  </si>
  <si>
    <t>Architektonicko-stavební řešení, Stavebně konstrukční řešení</t>
  </si>
  <si>
    <t>D.1.4.1</t>
  </si>
  <si>
    <t>Zdravotně technické instalace</t>
  </si>
  <si>
    <t>D.1.4.3</t>
  </si>
  <si>
    <t xml:space="preserve">Vytápění </t>
  </si>
  <si>
    <t>Vzduchotechnika</t>
  </si>
  <si>
    <t>D.1.4.4</t>
  </si>
  <si>
    <t>Silnoproudá elektrotechnika</t>
  </si>
  <si>
    <t>D.1.4.5</t>
  </si>
  <si>
    <t>Slaboproudá elektrotechnika</t>
  </si>
  <si>
    <t>D.2</t>
  </si>
  <si>
    <t>Dokumentace objektů a technických a technologických zařízení</t>
  </si>
  <si>
    <t>D.2.1, D.2.2</t>
  </si>
  <si>
    <t>Zdravotnická technologie, Interiér stavby</t>
  </si>
  <si>
    <t>Celkem za stavbu</t>
  </si>
  <si>
    <t>CZK</t>
  </si>
  <si>
    <t>#POPS</t>
  </si>
  <si>
    <t>Popis stavby: K22039016 - PD-Stavební úpravy kliniky neurochirurgie-3.NP operační sál č.2</t>
  </si>
  <si>
    <t>#POPO</t>
  </si>
  <si>
    <t>Popis objektu: D.1 - Dokumentace stavebního nebo inženýrského objektu</t>
  </si>
  <si>
    <t>#POPR</t>
  </si>
  <si>
    <t>Popis rozpočtu: D.1.0 - Vedlejší rozpočtové náklady</t>
  </si>
  <si>
    <t>Popis rozpočtu: D.1.1, D.1.2 - Architektonicko-stavební řešení, Stavebně konstrukční řešení</t>
  </si>
  <si>
    <t>Popis rozpočtu: D.1.4.1 - Zdravotně technické instalace</t>
  </si>
  <si>
    <t>Popis rozpočtu: D.1.4.3 - Vzduchotechnika</t>
  </si>
  <si>
    <t xml:space="preserve">Popis rozpočtu: D.1.4.3 - Vytápění </t>
  </si>
  <si>
    <t>Popis rozpočtu: D.1.4.4 - Silnoproudá elektrotechnika</t>
  </si>
  <si>
    <t>Popis rozpočtu: D.1.4.5 - Slaboproudá elektrotechnika</t>
  </si>
  <si>
    <t>Popis objektu: D.2 - Dokumentace objektů a technických a technologických zařízení</t>
  </si>
  <si>
    <t>Popis rozpočtu: D.2.1, D.2.2 - Zdravotnická technologie, Interiér stavby</t>
  </si>
  <si>
    <t>Rekapitulace dílů</t>
  </si>
  <si>
    <t>Typ dílu</t>
  </si>
  <si>
    <t>3</t>
  </si>
  <si>
    <t>Svislé a kompletní konstrukce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</si>
  <si>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</si>
  <si>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</si>
  <si>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</si>
  <si>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</si>
  <si>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</si>
  <si>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</si>
  <si>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</si>
  <si>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</si>
  <si>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</si>
  <si>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</si>
  <si>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</si>
  <si>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</si>
  <si>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</si>
  <si>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</si>
  <si>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</si>
  <si>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</si>
  <si>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00</t>
  </si>
  <si>
    <t>Poznámka - NENACEŇOVAT !!!</t>
  </si>
  <si>
    <t>01</t>
  </si>
  <si>
    <t>Větrání místnosti č.161</t>
  </si>
  <si>
    <t>02</t>
  </si>
  <si>
    <t>Větrání místnosti č.111</t>
  </si>
  <si>
    <t>03</t>
  </si>
  <si>
    <t>Montážní materiál</t>
  </si>
  <si>
    <t>04</t>
  </si>
  <si>
    <t>Stavební výpomoc</t>
  </si>
  <si>
    <t>05</t>
  </si>
  <si>
    <t>Zaregulování, revize, kvalifikační měření, ostatní</t>
  </si>
  <si>
    <t>06</t>
  </si>
  <si>
    <t>Lešení</t>
  </si>
  <si>
    <t>100</t>
  </si>
  <si>
    <t>místnost č.100 Chodba</t>
  </si>
  <si>
    <t>110</t>
  </si>
  <si>
    <t>místnost č.110 Čistící místnost</t>
  </si>
  <si>
    <t>111</t>
  </si>
  <si>
    <t>místnost č. 111 Sklad sterilního materiálu</t>
  </si>
  <si>
    <t>120</t>
  </si>
  <si>
    <t>místnost č.120 Operační sál</t>
  </si>
  <si>
    <t>140</t>
  </si>
  <si>
    <t>místnost č.140 Příprava pacienta</t>
  </si>
  <si>
    <t>150</t>
  </si>
  <si>
    <t>místnost č.150 Mytí lékařů</t>
  </si>
  <si>
    <t>161</t>
  </si>
  <si>
    <t>místnost č.161 Úklid+odpad</t>
  </si>
  <si>
    <t>171</t>
  </si>
  <si>
    <t>místnost č.170 Kancelář doktoři</t>
  </si>
  <si>
    <t>210</t>
  </si>
  <si>
    <t>místnost č.210 Čistá šatna 2st.(společná)</t>
  </si>
  <si>
    <t>240</t>
  </si>
  <si>
    <t>místnost č.240 Čistá šatna 1st.(společná)</t>
  </si>
  <si>
    <t>711</t>
  </si>
  <si>
    <t>Izolace proti vodě</t>
  </si>
  <si>
    <t>712</t>
  </si>
  <si>
    <t>Povlakové krytiny</t>
  </si>
  <si>
    <t>713</t>
  </si>
  <si>
    <t>Izolace tepelné</t>
  </si>
  <si>
    <t>714</t>
  </si>
  <si>
    <t>Izolace akustické a protiotřesové</t>
  </si>
  <si>
    <t>721.A</t>
  </si>
  <si>
    <t>Vnitřní kanalizace - m.č.161</t>
  </si>
  <si>
    <t>721.B</t>
  </si>
  <si>
    <t>Vnitřní kanalizace - m.č.110,210,220,230,240</t>
  </si>
  <si>
    <t>722.A</t>
  </si>
  <si>
    <t>Vnitřní vodovod - m.č.161</t>
  </si>
  <si>
    <t>722.B</t>
  </si>
  <si>
    <t>Vnitřní vodovod - m.č.110,210,220,230,240</t>
  </si>
  <si>
    <t>733</t>
  </si>
  <si>
    <t>Ústřední vytápění</t>
  </si>
  <si>
    <t>735</t>
  </si>
  <si>
    <t>Chlazení místnosti 110 - Přesun stávajícího zařízení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</si>
  <si>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</si>
  <si>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</si>
  <si>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</si>
  <si>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</si>
  <si>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</si>
  <si>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</si>
  <si>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</si>
  <si>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</si>
  <si>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774</t>
  </si>
  <si>
    <t>Požární uzávěry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</si>
  <si>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</si>
  <si>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</si>
  <si>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</si>
  <si>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</si>
  <si>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</si>
  <si>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</si>
  <si>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</si>
  <si>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</si>
  <si>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790</t>
  </si>
  <si>
    <t>Vybavení m.č.210-240</t>
  </si>
  <si>
    <t>Dodávky</t>
  </si>
  <si>
    <t>Doplnění rozvaděče RNK-3</t>
  </si>
  <si>
    <t>Elektromontáže</t>
  </si>
  <si>
    <t>Hodinové zúčtovací sazby</t>
  </si>
  <si>
    <t>Ostatní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</si>
  <si>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</si>
  <si>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</si>
  <si>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</si>
  <si>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</si>
  <si>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</si>
  <si>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</si>
  <si>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</si>
  <si>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</si>
  <si>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</si>
  <si>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</si>
  <si>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</si>
  <si>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</si>
  <si>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</si>
  <si>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</si>
  <si>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</si>
  <si>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</si>
  <si>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</si>
  <si>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</si>
  <si>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</si>
  <si>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</si>
  <si>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</si>
  <si>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</si>
  <si>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</si>
  <si>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</si>
  <si>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</si>
  <si>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</si>
  <si>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</si>
  <si>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</si>
  <si>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</si>
  <si>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</si>
  <si>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</si>
  <si>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</si>
  <si>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</si>
  <si>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kus</t>
  </si>
  <si>
    <t>Vlastní</t>
  </si>
  <si>
    <t>Indiv</t>
  </si>
  <si>
    <t>VRN</t>
  </si>
  <si>
    <t>Běžná</t>
  </si>
  <si>
    <t>POL99_0</t>
  </si>
  <si>
    <t>POP</t>
  </si>
  <si>
    <t>prostřednictvím žádosti o dodatečné informace k zadávacím podmínkám.  Následné změny výměr v průběhu realizace nebudou akceptovány.</t>
  </si>
  <si>
    <t>005121 R</t>
  </si>
  <si>
    <t>Zařízení staveniště (zřízení, provoz a odstranění)</t>
  </si>
  <si>
    <t>Soubor</t>
  </si>
  <si>
    <t>RTS 23/ I</t>
  </si>
  <si>
    <t>POL99_8</t>
  </si>
  <si>
    <t>Oplocení staveniště v délce 14m, volná skládka v oploceném prostoru staveniště 253m2, mobilní WC, stavební buňky kancelářské 2ks vč.vybavení.</t>
  </si>
  <si>
    <t>005-01</t>
  </si>
  <si>
    <t>Příplatek za ztížené podmínky při demontážích a realizaci</t>
  </si>
  <si>
    <t>soubor</t>
  </si>
  <si>
    <t>005-02</t>
  </si>
  <si>
    <t>Příplatek za stavební práce mimo pracovní dny</t>
  </si>
  <si>
    <t>005211080R</t>
  </si>
  <si>
    <t xml:space="preserve">Bezpečnostní a hygienická opatření na staveništi </t>
  </si>
  <si>
    <t>Náklady na ochranu staveniště před vstupem nepovolaných osob, včetně příslušného značení, nepřetžité ostrahy v průběhu výstavby,  náklady na oplocení staveniště či na jeho osvětlení, náklady na vypracování potřebné dokumentace pro provoz staveniště z hlediska požární ochrany (požární řád a poplachová směrnice) a z hlediska provozu staveniště (provozně dopravní řád).</t>
  </si>
  <si>
    <t>005261010R</t>
  </si>
  <si>
    <t>Pojištění dodavatele a pojištění díla</t>
  </si>
  <si>
    <t>Náklady spojené s povinným pojištěním dodavatele nebo stavebního díla či jeho části, v rozsahu obchodních podmínek.</t>
  </si>
  <si>
    <t>0010</t>
  </si>
  <si>
    <t>Výrobní dokumentace.</t>
  </si>
  <si>
    <t>0011</t>
  </si>
  <si>
    <t>Dokumentace skutečného provedení díla v elektronické podobě ve formátu dwg, pdf, doc,xls Dále ve 2 tištěných paré.</t>
  </si>
  <si>
    <t>0012</t>
  </si>
  <si>
    <t>Dodavatelská dokumentace stavby - certifikáty protokoly o zkouškách, technická dokumentace zařízení, revize, dodací listy jednotlivých komponentů, prohlášení o shodě, záruční listy, návody na</t>
  </si>
  <si>
    <t>obsluhu, protokol o zaškolení obsluhy apod.</t>
  </si>
  <si>
    <t>0013</t>
  </si>
  <si>
    <t>Účast na kontrolních dnech a na kontrolních prohlídkách, inženýrská činnost a koordinace.</t>
  </si>
  <si>
    <t>SUM</t>
  </si>
  <si>
    <t>Poznámky uchazeče k zadání</t>
  </si>
  <si>
    <t>POPUZIV</t>
  </si>
  <si>
    <t>POLOŽKY VLASTNÍ VYTVOŘENY INDIVIDIULNÍ KALKULACÍ DLE OBOROVÉHO KALKULAČNÍHO VZORCE S NASTAVENÍM  REŽIÍ A MÍRY ZISKU  DLE RTS S INDIVIDUÁLNÍMI VSTUPY MATERIÁLŮ A VÝKONŮ, KTERÉ NEOBSAHUJÍ KMENOVÉ POLOŽKY CENÍKŮ RTS. :</t>
  </si>
  <si>
    <t>Platí pro celou stavbu !!!! :</t>
  </si>
  <si>
    <t>a) veškeré položky na přípomoce,  dopravu, montáž, zpevněné montážní plochy, atd...  zahrnout do jednotlivých jednotkových cen. :</t>
  </si>
  <si>
    <t>b) součásti prací jsou veškeré zkoušky, potřebná měření, inspekce, uvedení zařízení do provozu, zaškolení obsluhy, provozní řády, manuály a revize v českém jazyce. Za komplexní vyzkoušení se považuje bezporuchový provoz po dobu minimálně 96 hod. :</t>
  </si>
  <si>
    <t>c) součástí dodávky je zpracování veškeré dílenské dokumentace a dokumentace skutečného provedení :</t>
  </si>
  <si>
    <t>d) součástí dodávky je kompletní dokladová část díla nutná k získání kolaudačního souhlasu stavby :</t>
  </si>
  <si>
    <t>e) v rozsahu prací zhotovitele jsou rovněž jakékoliv prvky, zařízení, práce a pomocné materiály, neuvedené v tomto soupisu výkonů, které jsou ale nezbytně nutné k dodání, instalaci , dokončení a provozování díla, včetně ztratného a prořezů :</t>
  </si>
  <si>
    <t>f) součástí dodávky jsou veškerá geodetická měření jako například vytyčení konstrukcí, kontrolní měření, zaměření skutečného stavu apod. :</t>
  </si>
  <si>
    <t>g) součástí dodávky jsou i náklady na případná  opatření související s ochranou stávajících sítí, komunikací či staveb :</t>
  </si>
  <si>
    <t>h) součástí jednotkových cen jsou i vícenáklady související s výstavbou v zimním období, průběžný úklid staveniště a přilehlých komunikací, likvidaci odpadů, dočasná dopravní omezení atd. :</t>
  </si>
  <si>
    <t>h)pokud se v dokumentaci vyskytují obchodní názvy, jedná se pouze o vymezení minimálních požadovaných standardů výrobku, technologie či materiálu a zadavatel připouští použití i jiného, kvalitativně či technologicky obdobného řešení, které splňuje minimál :</t>
  </si>
  <si>
    <t>Nedílnou součástí výkazu výměr ( slepého rozpočtu ) je projektová dokumentace !! :</t>
  </si>
  <si>
    <t>Zpracovatel nabídky  je povinen prověřit specifikace a výměry uvedené ve výkazu výměr. :</t>
  </si>
  <si>
    <t>V případě zjištěných :</t>
  </si>
  <si>
    <t>rozdílů má na tyto rozdíly upozornit ve lhůtě pro podání nabídek :</t>
  </si>
  <si>
    <t>END</t>
  </si>
  <si>
    <t>317944311RT2</t>
  </si>
  <si>
    <t>Válcované nosníky do č.12 do připravených otvorů včetně dodávky profilu I č.8</t>
  </si>
  <si>
    <t>t</t>
  </si>
  <si>
    <t>RTS 22/ II</t>
  </si>
  <si>
    <t>Práce</t>
  </si>
  <si>
    <t>POL1_</t>
  </si>
  <si>
    <t>317944311RT3</t>
  </si>
  <si>
    <t>Válcované nosníky do č.12 do připravených otvorů včetně dodávky profilu I č.12</t>
  </si>
  <si>
    <t>340271505R00</t>
  </si>
  <si>
    <t>Zazdívka otvorů pl.do 1 m2, pórobet.tvár.,tl. 5 cm</t>
  </si>
  <si>
    <t>m3</t>
  </si>
  <si>
    <t>340271610R00</t>
  </si>
  <si>
    <t>Zazdívka otvorů pl.do 4 m2, pórobet.tvár.,tl.10 cm</t>
  </si>
  <si>
    <t>342261112RS1</t>
  </si>
  <si>
    <t>Příčka sádrokarton. ocel.kce, 1x oplášť. tl.100 mm desky standard tl.12,5 mm, izol. minerál tl.6 cm</t>
  </si>
  <si>
    <t>m2</t>
  </si>
  <si>
    <t>342261112RS3</t>
  </si>
  <si>
    <t>Příčka sádrokarton. ocel.kce, 1x oplášť. tl.100 mm desky standard impreg.tl.12,5 mm, minerál tl. 6 cm</t>
  </si>
  <si>
    <t>342261122RT2</t>
  </si>
  <si>
    <t>Příčka sádrokarton. ocel.kce, 1x oplášť. tl.105 mm desky protipožární tl. 15 mm, minerál tl. 5 cm</t>
  </si>
  <si>
    <t>342090211R00</t>
  </si>
  <si>
    <t>Úprava SDK příčky pro zřízení dveří 1kř</t>
  </si>
  <si>
    <t>346481111RT2</t>
  </si>
  <si>
    <t>Zaplentování rýh, nosníků rabicovým pletivem s použitím suché maltové směsi</t>
  </si>
  <si>
    <t>342266111RT3</t>
  </si>
  <si>
    <t>Obklad stěn sádrokartonem na ocelovou konstrukci desky standard impreg. tl. 12,5 mm, Isover tl.5 cm</t>
  </si>
  <si>
    <t>342264051RT3</t>
  </si>
  <si>
    <t>Podhled sádrokartonový na zavěšenou ocel. konstr. desky standard impreg. tl. 12,5 mm, bez izolace</t>
  </si>
  <si>
    <t>3-01</t>
  </si>
  <si>
    <t>D+M Plastová ochrna rohů stěn L - úhelník 1500/61/61 mm</t>
  </si>
  <si>
    <t>m</t>
  </si>
  <si>
    <t>342266111P</t>
  </si>
  <si>
    <t>Obklad stěn sádrokartonem na ocelovou konstrukci (zpětná montáž)</t>
  </si>
  <si>
    <t>611472111R00</t>
  </si>
  <si>
    <t>Omítka stropu klasická, se štukem ze suché směsi</t>
  </si>
  <si>
    <t>611481113R00</t>
  </si>
  <si>
    <t>Potažení stropů sklotextilní výztužnou síťkou</t>
  </si>
  <si>
    <t>612472181R00</t>
  </si>
  <si>
    <t>Omítka stěn, jádro míchané, štuk ze suché směsi</t>
  </si>
  <si>
    <t>612481113R00</t>
  </si>
  <si>
    <t>Potažení vnitř. stěn sklotex. pletivem s vypnutím</t>
  </si>
  <si>
    <t>622476213R00</t>
  </si>
  <si>
    <t>Omítka vnější silikonová</t>
  </si>
  <si>
    <t>622481113R00</t>
  </si>
  <si>
    <t>Potažení vnějších stěn sklotex. pletivem, vypnutí</t>
  </si>
  <si>
    <t>62-01</t>
  </si>
  <si>
    <t xml:space="preserve">Oprava vnější omítky na čele atiky (stavebním tmelem apod.) </t>
  </si>
  <si>
    <t>631361921RT9</t>
  </si>
  <si>
    <t>Výztuž mazanin svařovanou sítí KY 80, drát d 8,0 mm, oko 150 x 150 mm</t>
  </si>
  <si>
    <t>632415120RT3</t>
  </si>
  <si>
    <t>Potěr Morfico samonivelační ručně tl. 20 mm MFC Level 330 - rychleschnoucí, vč.penetrace</t>
  </si>
  <si>
    <t>777101101R00</t>
  </si>
  <si>
    <t>Příprava podkladu - vysávání podlah prům.vysavačem</t>
  </si>
  <si>
    <t>63-01</t>
  </si>
  <si>
    <t>D+M Doplnění rýh rychletuhnoucí vysokopevnostní betonovou směsí (pozn.4)</t>
  </si>
  <si>
    <t>631416211P</t>
  </si>
  <si>
    <t>Mazanina betonová, tloušťka 5 - 8 cm, C30/37, XC1, rychletuhnoucí</t>
  </si>
  <si>
    <t>642941211RT1</t>
  </si>
  <si>
    <t>Pouzdro pro posuvné dveře jednostranné, do SDK jednostranné pouzdro 600/1970 mm</t>
  </si>
  <si>
    <t>642944121RU4</t>
  </si>
  <si>
    <t>Osazení ocelových zárubní dodatečně do 2,5 m2 včetně dodávky zárubně 800 x 1970 x 150 mm</t>
  </si>
  <si>
    <t>648951411R00</t>
  </si>
  <si>
    <t>Osazení parapetních desek dřevěných š. do 25 cm</t>
  </si>
  <si>
    <t>60775432RP</t>
  </si>
  <si>
    <t>Parapet interiér DTD r.1500x240 mm se zabudovanou mřížkou nad topným tělesem</t>
  </si>
  <si>
    <t>Specifikace</t>
  </si>
  <si>
    <t>POL3_</t>
  </si>
  <si>
    <t>941955002R00</t>
  </si>
  <si>
    <t>Lešení lehké pomocné, výška podlahy do 1,9 m</t>
  </si>
  <si>
    <t>94-01</t>
  </si>
  <si>
    <t>Lešení, manipulační technika pro práce v exteriéru</t>
  </si>
  <si>
    <t>kpl</t>
  </si>
  <si>
    <t>952901111R00</t>
  </si>
  <si>
    <t>Vyčištění budov o výšce podlaží do 4 m</t>
  </si>
  <si>
    <t>953941312R00</t>
  </si>
  <si>
    <t>Osazení požárního hasicího přístroje na stěnu</t>
  </si>
  <si>
    <t>953981303R00</t>
  </si>
  <si>
    <t>Chemické kotvy, cihly, hl. 110 mm, M12, malta POLY</t>
  </si>
  <si>
    <t>95-01</t>
  </si>
  <si>
    <t>Zřízení protiprašné zástěny (CW profily + PE fólie) a následná demontáž</t>
  </si>
  <si>
    <t>44984124R</t>
  </si>
  <si>
    <t>Přístroj hasicí práškový NEURUPPIN PG 6 PDC</t>
  </si>
  <si>
    <t>SPCM</t>
  </si>
  <si>
    <t>342267112RT1</t>
  </si>
  <si>
    <t>Obklad sádrokartonem třístranný do 0,5/0,5 m desky standard tl. 12,5 mm</t>
  </si>
  <si>
    <t>962031113R00</t>
  </si>
  <si>
    <t>Bourání příček z cihel pálených plných tl. 65 mm</t>
  </si>
  <si>
    <t>vč.keramického obkladu</t>
  </si>
  <si>
    <t>962031116R00</t>
  </si>
  <si>
    <t>Bourání příček z cihel pálených plných tl. 140 mm</t>
  </si>
  <si>
    <t>962036412R00</t>
  </si>
  <si>
    <t>DMTZ SDK předstěny, 1x kov.kce, 1x oplášť.12,5 mm (pro zpětnou montáž)</t>
  </si>
  <si>
    <t>963016111R00</t>
  </si>
  <si>
    <t>DMTZ podhledu SDK, kovová kce., 1xoplášť.12,5 mm</t>
  </si>
  <si>
    <t>963016992R00</t>
  </si>
  <si>
    <t>Přípl.za DMTZ vrstvy tep.izolace tl.60 mm, podhled</t>
  </si>
  <si>
    <t>965042141R00</t>
  </si>
  <si>
    <t>Bourání mazanin betonových tl. 10 cm, nad 4 m2</t>
  </si>
  <si>
    <t>965043431RT1</t>
  </si>
  <si>
    <t>Bourání podkladů bet., potěr tl. 15 cm, pl. 4 m2 mazanina tl. 10 - 15 cm s potěrem</t>
  </si>
  <si>
    <t>965048515R00</t>
  </si>
  <si>
    <t>Broušení betonových povrchů do tl. 5 mm</t>
  </si>
  <si>
    <t>vč.vysátí</t>
  </si>
  <si>
    <t>965049111R00</t>
  </si>
  <si>
    <t>Příplatek, bourání mazanin se svař. síťí tl. 10 cm</t>
  </si>
  <si>
    <t>965081713R00</t>
  </si>
  <si>
    <t>Bourání dlažeb keramických tl.10 mm, nad 1 m2</t>
  </si>
  <si>
    <t>968061112R00</t>
  </si>
  <si>
    <t>Vyvěšení dřevěných okenních křídel pl. do 1,5 m2</t>
  </si>
  <si>
    <t>968061125R00</t>
  </si>
  <si>
    <t>Vyvěšení dřevěných dveřních křídel pl. do 2 m2</t>
  </si>
  <si>
    <t>968061126R00</t>
  </si>
  <si>
    <t>Vyvěšení dřevěných dveřních křídel pl. nad 2 m2</t>
  </si>
  <si>
    <t>968062356R00</t>
  </si>
  <si>
    <t>Vybourání dřevěných rámů oken dvojitých pl. 4 m2</t>
  </si>
  <si>
    <t>968071126R00</t>
  </si>
  <si>
    <t>Vyvěšení, zavěšení kovových křídel dveří nad 2 m2</t>
  </si>
  <si>
    <t>968072455R00</t>
  </si>
  <si>
    <t>Vybourání kovových dveřních zárubní pl. do 2 m2</t>
  </si>
  <si>
    <t>968072456R00</t>
  </si>
  <si>
    <t>Vybourání kovových dveřních zárubní pl. nad 2 m2</t>
  </si>
  <si>
    <t>968072641R00</t>
  </si>
  <si>
    <t>Vybourání kovových stěn, kromě výkladních</t>
  </si>
  <si>
    <t>968091001R00</t>
  </si>
  <si>
    <t>Bourání parapetů teracových š. do 30 cm tl.3 cm</t>
  </si>
  <si>
    <t>970231200R00</t>
  </si>
  <si>
    <t>Řezání cihelného zdiva hl. řezu 200 mm</t>
  </si>
  <si>
    <t>970231250R00</t>
  </si>
  <si>
    <t>Řezání cihelného zdiva hl. řezu 250 mm</t>
  </si>
  <si>
    <t>971033641R00</t>
  </si>
  <si>
    <t>Vybourání otv. zeď cihel. pl.4 m2, tl.30 cm, MVC</t>
  </si>
  <si>
    <t>973031151R00</t>
  </si>
  <si>
    <t>Vysekání výklenků zeď cihel. MVC, pl. nad 0,25 m2</t>
  </si>
  <si>
    <t>974031664R00</t>
  </si>
  <si>
    <t>Vysekání rýh zeď cihelná vtah. nosníků 15 x 15 cm</t>
  </si>
  <si>
    <t>978015291R00</t>
  </si>
  <si>
    <t xml:space="preserve">Otlučení (přebroušení) omítek vnějších v složit.1-4 </t>
  </si>
  <si>
    <t>978059521R00</t>
  </si>
  <si>
    <t>Odsekání vnitřních obkladů stěn do 2 m2</t>
  </si>
  <si>
    <t>978059531R00</t>
  </si>
  <si>
    <t>Odsekání vnitřních obkladů stěn nad 2 m2</t>
  </si>
  <si>
    <t>711140102R00</t>
  </si>
  <si>
    <t>Odstr.izolace proti vlhk.vodor. pásy přitav.,2vrst</t>
  </si>
  <si>
    <t>764430840R00</t>
  </si>
  <si>
    <t>Demontáž oplechování zdí,rš od 330 do 500 mm</t>
  </si>
  <si>
    <t>787600801R00</t>
  </si>
  <si>
    <t>Vysklívání oken skla plochého o ploše do 1 m2</t>
  </si>
  <si>
    <t>787600802R00</t>
  </si>
  <si>
    <t>Vysklívání oken skla plochého o ploše do 3 m2</t>
  </si>
  <si>
    <t>96-01</t>
  </si>
  <si>
    <t>Dodatečné vyřezání otvoru do stávajícího dveřního křídla r.400x200mm pro větrací mřížku</t>
  </si>
  <si>
    <t>96-02</t>
  </si>
  <si>
    <t>Demontáž stávajícího atikového vtoku</t>
  </si>
  <si>
    <t>974031167P</t>
  </si>
  <si>
    <t>Vysekání rýh ve zdi cihelné 20 x 20 cm</t>
  </si>
  <si>
    <t>909      R00</t>
  </si>
  <si>
    <t>Hzs-nezmeritelne stavebni prace</t>
  </si>
  <si>
    <t>h</t>
  </si>
  <si>
    <t>Prav.M</t>
  </si>
  <si>
    <t>HZS</t>
  </si>
  <si>
    <t>POL10_</t>
  </si>
  <si>
    <t>999281108R00</t>
  </si>
  <si>
    <t>Přesun hmot pro opravy a údržbu do výšky 12 m</t>
  </si>
  <si>
    <t>Přesun hmot</t>
  </si>
  <si>
    <t>POL7_</t>
  </si>
  <si>
    <t>711210020RAA</t>
  </si>
  <si>
    <t>Stěrka hydroizolační těsnicí hmotou Aquafin 2 K, proti vlhkosti</t>
  </si>
  <si>
    <t>Agregovaná položka</t>
  </si>
  <si>
    <t>POL2_</t>
  </si>
  <si>
    <t>Nanesení hydroizolační stěrky ve dvou vrstvách. Vlepení těsnicí pásky do spoje podlaha-stěna, přitlačení a uhlazení, přetažení pásky další vrstvou izolační stěrky.</t>
  </si>
  <si>
    <t>712300951RT2</t>
  </si>
  <si>
    <t>Oprava povlakové krytiny střech do 10°, asfaltové pásy přitavením 1vrstva - včetně dodávky Elastodek 40 special mineral</t>
  </si>
  <si>
    <t>vč.vytažení pod atikový plech</t>
  </si>
  <si>
    <t>712-01</t>
  </si>
  <si>
    <t>D+M Atikový vtok s asfaltovou manžetou</t>
  </si>
  <si>
    <t>998712202R00</t>
  </si>
  <si>
    <t>Přesun hmot pro povlakové krytiny, výšky do 12 m</t>
  </si>
  <si>
    <t>713191100RT9</t>
  </si>
  <si>
    <t>Položení separační fólie včetně dodávky PE fólie</t>
  </si>
  <si>
    <t>713191221R00</t>
  </si>
  <si>
    <t>Dilatační pásek podél stěn včetně dodávky</t>
  </si>
  <si>
    <t>714183002R00</t>
  </si>
  <si>
    <t>Montáž akustické izolace stropů a stěn, desky, volně uložené</t>
  </si>
  <si>
    <t>63153801.AR</t>
  </si>
  <si>
    <t>Deska z minerální vlny podlahová tuhá STEPROCK HD tl. 30 x 600 x 1000 mm</t>
  </si>
  <si>
    <t>998714202R00</t>
  </si>
  <si>
    <t>Přesun hmot pro akustická opatření, výšky do 12 m</t>
  </si>
  <si>
    <t>764292661R00</t>
  </si>
  <si>
    <t>Okapnice z TiZn</t>
  </si>
  <si>
    <t>764530430R00</t>
  </si>
  <si>
    <t>Oplechování zdí z Ti Zn plechu, rš 400 mm</t>
  </si>
  <si>
    <t>998764202R00</t>
  </si>
  <si>
    <t>Přesun hmot pro klempířské konstr., výšky do 12 m</t>
  </si>
  <si>
    <t>766601215RT3</t>
  </si>
  <si>
    <t>Těsnění oken.spáry vodotěsným tmelem</t>
  </si>
  <si>
    <t>766661112R00</t>
  </si>
  <si>
    <t>Montáž dveří do zárubně,otevíravých 1kř.do 0,8 m</t>
  </si>
  <si>
    <t>766666112R00</t>
  </si>
  <si>
    <t>Montáž dveří posuvných, osazení závěsu, 1kř.</t>
  </si>
  <si>
    <t>766-01</t>
  </si>
  <si>
    <t xml:space="preserve">D+M Mléčná neprůhledná - průsvitná fólie na stáv.okno </t>
  </si>
  <si>
    <t>766-02</t>
  </si>
  <si>
    <t>D+M Výplň okna oboustraně poplastovaným plechem s výplní z minerální vlny r.600x300mm vč.vyřezání otvoru pro VZT (DN200) a jeho utěsnění a olemování</t>
  </si>
  <si>
    <t>766-05</t>
  </si>
  <si>
    <t>D+M Sprchový kout z kompaktních desek (HPL) tl.12mm,  r.1675x2200mm, kotvení k podlaze vč.ukončovacích profilů, závěsu, tyče pro závěs</t>
  </si>
  <si>
    <t>766-03</t>
  </si>
  <si>
    <t>D+M T1 Dřevěné vnitřní dveře, plné, posuvné do pouzdra v SDK příčce, 1.kř 600x1970 mm vč.kování, komplet.</t>
  </si>
  <si>
    <t>766-03a</t>
  </si>
  <si>
    <t>D+M T1 Dřevěné vnitřní dveře, plné, posuvné do pouzdra v SDK příčce, 1.kř 600x1970 mm vč.kování, vybaveny zámkem s kličkou, komplet.</t>
  </si>
  <si>
    <t>766-04</t>
  </si>
  <si>
    <t>D+M T2 Dřevěné vnitřní dveře, plné, otevíravé, 1.kř 800x1970 mm vč.kování, vybaveny samozavíračem, komplet.</t>
  </si>
  <si>
    <t>998766202R00</t>
  </si>
  <si>
    <t>Přesun hmot pro truhlářské konstr., výšky do 12 m</t>
  </si>
  <si>
    <t>767586101RU1</t>
  </si>
  <si>
    <t>Nosný rošt podhledu Armstrong, Prelude 24 modul 60 x 60 cm,  antikorozní profily</t>
  </si>
  <si>
    <t>Dodávka a montáž hlavního profilu, příčných profilů, obvodového profilu a zavěšovacího prvku.</t>
  </si>
  <si>
    <t>767586201RU3</t>
  </si>
  <si>
    <t>Podhled minerální Armstrong, hrana Board  kazety Parafon Hygien, 18 mm, omyvatelné</t>
  </si>
  <si>
    <t>767-01</t>
  </si>
  <si>
    <t>D+M ZČ1 Kovové vnitřní dveře do ČP otevíravé automatické 1.kř 800x2100 mm s Pharma zaskl. 400x900mm vč.systémové zárubně a kování, komplet., osazené do stáv.příčky tl.270mm</t>
  </si>
  <si>
    <t>dveře vybaveny samozavíračem</t>
  </si>
  <si>
    <t>767-02</t>
  </si>
  <si>
    <t>D+M Pomocný profil U30 pro kotvení parapetní desky vč.povrchové úpravy</t>
  </si>
  <si>
    <t>kg</t>
  </si>
  <si>
    <t>767-03</t>
  </si>
  <si>
    <t>D+M Ukončení příčky v.2200mm pomocí UA profilu</t>
  </si>
  <si>
    <t>998767202R00</t>
  </si>
  <si>
    <t>Přesun hmot pro zámečnické konstr., výšky do 12 m</t>
  </si>
  <si>
    <t>771475014RT1</t>
  </si>
  <si>
    <t>Obklad soklíků keram.rovných, tmel,výška 10 cm lepidlo Monoflex, spár.hm.ASO-Flexfuge (Schömburg)</t>
  </si>
  <si>
    <t>771479001R00</t>
  </si>
  <si>
    <t>Řezání dlaždic keramických pro soklíky</t>
  </si>
  <si>
    <t>771577114RV2</t>
  </si>
  <si>
    <t>Lišta hliníková přechodová</t>
  </si>
  <si>
    <t>771-01</t>
  </si>
  <si>
    <t>Dodávka: Keramická dlažba dle stávající</t>
  </si>
  <si>
    <t>998771202R00</t>
  </si>
  <si>
    <t>Přesun hmot pro podlahy z dlaždic, výšky do 12 m</t>
  </si>
  <si>
    <t>774-01</t>
  </si>
  <si>
    <t>D+M PO1 Kovové vnitřní dveře s PO EI 30 DP1-C2,  plné,  otevíravé 1.kř 800x2100 mm vč.systémové zárubně a kování, komplet., osazené do stáv.zděné stěny tl.200mm a kov.obkladu</t>
  </si>
  <si>
    <t>dveře vybaveny samozavíračem, paniková klika ve směru úniku</t>
  </si>
  <si>
    <t>774-02</t>
  </si>
  <si>
    <t>D+M PO2 Kovové vnitřní dveře s PO EI 30 DP1-C2,  plné,  otevíravé 1.kř 800x2100 mm vč.systémové zárubně a kování, komplet., osazené do nové SDK příčky tl.105mm</t>
  </si>
  <si>
    <t>dveře vybaveny samozavíračem a elektromagnetickým požárním zámkem, ovládání na čtečku z chodby (čtečka součást slaboproudu)</t>
  </si>
  <si>
    <t>774-03</t>
  </si>
  <si>
    <t>D+M PO3 Kovové vnitřní dveře s PO EI 30 DP1-C2, prosklené požárním sklem z 1/3, otevíravé 1.kř 1200x2100 mm, vč.systémové zárubně a kování, komplet., osazené do nové SDK příčky tl.105mm</t>
  </si>
  <si>
    <t>dveře vybaveny samozavíračem a elektromagnetickou zámkovou vložkou napojenou na stávající čtečku karet</t>
  </si>
  <si>
    <t>774-04</t>
  </si>
  <si>
    <t>D+M PO4 Kovové vnitřní dveře s PO EI 30 DP1-C2, plné, otevíravé 2.kř 1450x1970mm vč.systémové zárubně a kování, komplet., osazené do stáv.zděné příčky tl.150mm</t>
  </si>
  <si>
    <t>dveře vybaveny samozavíračem a panikovým zámkem</t>
  </si>
  <si>
    <t>776-01</t>
  </si>
  <si>
    <t>D+M Podlaha povlaková z PVC homogenní tl.2mm v pásech (s vysokou odolností proti opotřebení  a snadno čistitelné) vč. vytažení na stěnu pomocí fabionu, ukončení plastovou lištou</t>
  </si>
  <si>
    <t>776-02</t>
  </si>
  <si>
    <t>D+M Podlaha povlaková z PVC antistatická tl.2mm v pásech (s vysokou odolností proti opotřebení  a snadno čistitelné) vč. vytažení na stěnu pomocí fabionu, ukončení plastovou lištou</t>
  </si>
  <si>
    <t>776-03</t>
  </si>
  <si>
    <t>D+M Doplnění PVC podlahové krytiny v místě nových dveří (dle stávající)</t>
  </si>
  <si>
    <t>998776202R00</t>
  </si>
  <si>
    <t>Přesun hmot pro podlahy povlakové, výšky do 12 m</t>
  </si>
  <si>
    <t>781101210R00</t>
  </si>
  <si>
    <t>Penetrace podkladu pod obklady</t>
  </si>
  <si>
    <t>(doplnění v místě nových dveřních otvorů a v místech provedení drážek pro rozvody IS)</t>
  </si>
  <si>
    <t>781415013RT1</t>
  </si>
  <si>
    <t>Montáž obkladů stěn, porovin., do tmele, 15x15 cm weberfor profiflex (lep),webercolor comfort (sp)</t>
  </si>
  <si>
    <t>781415015RT1</t>
  </si>
  <si>
    <t>Montáž obkladů stěn, porovin.,tmel, 20x20,30x15 cm weberfor profiflex (lep),webercolor comfort (sp)</t>
  </si>
  <si>
    <t>781419706R00</t>
  </si>
  <si>
    <t>Příplatek za spárovací vodotěsnou hmotu - plošně</t>
  </si>
  <si>
    <t>781419711R00</t>
  </si>
  <si>
    <t>Příplatek k obkladu stěn za plochu do 10 m2 jedntl</t>
  </si>
  <si>
    <t>781497131R00</t>
  </si>
  <si>
    <t>Lišta nerezová k obkladům</t>
  </si>
  <si>
    <t>781-03</t>
  </si>
  <si>
    <t>D+M Přespárování stávajících KO - plošně spárovací hmota s vysokou chemickou odolností a s fungicidními přísadami</t>
  </si>
  <si>
    <t>781-01</t>
  </si>
  <si>
    <t>Dodávka: Keramický obklad dle výběru investora</t>
  </si>
  <si>
    <t>781-02</t>
  </si>
  <si>
    <t>Dodávka: Keramický obklad dle stávajícího 150x150mm</t>
  </si>
  <si>
    <t>998781202R00</t>
  </si>
  <si>
    <t>Přesun hmot pro obklady keramické, výšky do 12 m</t>
  </si>
  <si>
    <t>783225100R00</t>
  </si>
  <si>
    <t>Nátěr syntetický kovových konstrukcí 2x + 1x email</t>
  </si>
  <si>
    <t>783991910R00</t>
  </si>
  <si>
    <t>Údržba, přemíst. křídel oken/dveří vodor. do 50 m</t>
  </si>
  <si>
    <t>783950010RAAP</t>
  </si>
  <si>
    <t>Oprava nátěrů kovových konstrukcí epoxidovým. lakem (stáv.dveřní zárubně) oškrábání, odrezivění, 1x základní + 2x vrchní</t>
  </si>
  <si>
    <t>Nátěr vhodný do hygienického prostředí, antibakteriální, protiplísńový, s vysokou chemickou odolností.</t>
  </si>
  <si>
    <t>783950030RADP</t>
  </si>
  <si>
    <t>Oprava nátěrů truhlářských výrobků epoxidovým lakem (stáv.dveřní křídla)</t>
  </si>
  <si>
    <t>Nátěr vhodný do hygienického prostředí, antibakteriální, protiplísňový, s vysokou chemickou odolností.</t>
  </si>
  <si>
    <t>784402801R00</t>
  </si>
  <si>
    <t>Odstranění malby oškrábáním v místnosti H do 3,8 m</t>
  </si>
  <si>
    <t>784191201R00</t>
  </si>
  <si>
    <t>Penetrace podkladu hloubková Primalex 1x</t>
  </si>
  <si>
    <t>784195212R00</t>
  </si>
  <si>
    <t>Malba Primalex Plus, bílá, bez penetrace, 2 x</t>
  </si>
  <si>
    <t>784-01</t>
  </si>
  <si>
    <t>Nátěr bezprašný HERBOL Zenith PU 30, vč. penetrace</t>
  </si>
  <si>
    <t>725299101R00</t>
  </si>
  <si>
    <t>787911111R00</t>
  </si>
  <si>
    <t>Montáž zrcadla na stěnu, na lepidlo, pl. do 2 m2</t>
  </si>
  <si>
    <t>55149002R</t>
  </si>
  <si>
    <t>Držák toaletního papíru nerez SLZN 26</t>
  </si>
  <si>
    <t>55149010R</t>
  </si>
  <si>
    <t>Zásobník nerez na papírové ručníky SLZN 03</t>
  </si>
  <si>
    <t>55149010RP</t>
  </si>
  <si>
    <t>Zásobník na hygienické sáčky</t>
  </si>
  <si>
    <t>55149021R</t>
  </si>
  <si>
    <t>Dávkovač tek. mýdla nerez SLZN 05 obsah 1,25 l</t>
  </si>
  <si>
    <t>55149050R</t>
  </si>
  <si>
    <t>Kartáč WC s nerez držákem univerzální SLZN 19</t>
  </si>
  <si>
    <t>790-O5</t>
  </si>
  <si>
    <t>Dodávka: Zrcadlo 600x900mm pro nalepení</t>
  </si>
  <si>
    <t>790-O5a</t>
  </si>
  <si>
    <t>Dodávka: Háček na stěnu nerez</t>
  </si>
  <si>
    <t>979011111R00</t>
  </si>
  <si>
    <t>Svislá doprava suti a vybour. hmot za 2.NP a 1.PP</t>
  </si>
  <si>
    <t>Přesun suti</t>
  </si>
  <si>
    <t>POL8_</t>
  </si>
  <si>
    <t>979011121R00</t>
  </si>
  <si>
    <t>Příplatek za každé další podlaží</t>
  </si>
  <si>
    <t>979081111R00</t>
  </si>
  <si>
    <t>Odvoz suti a vybour. hmot na skládku do 1 km</t>
  </si>
  <si>
    <t>Včetně naložení na dopravní prostředek a složení na skládku, bez poplatku za skládku.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</si>
  <si>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</si>
  <si>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</si>
  <si>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</si>
  <si>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</si>
  <si>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</si>
  <si>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</si>
  <si>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979990107R00</t>
  </si>
  <si>
    <t>Poplatek za skládku suti - směs betonu,cihel,dřeva</t>
  </si>
  <si>
    <t>631312141R00</t>
  </si>
  <si>
    <t>Doplnění rýh betonem v dosavadních mazaninách</t>
  </si>
  <si>
    <t>965042121RT2</t>
  </si>
  <si>
    <t>Bourání mazanin betonových tl. 10 cm, pl. 1 m2 ručně tl. mazaniny 8 - 10 cm</t>
  </si>
  <si>
    <t>970241100R00</t>
  </si>
  <si>
    <t>Řezání prostého betonu hl. řezu 100 mm</t>
  </si>
  <si>
    <t>721171803R00</t>
  </si>
  <si>
    <t>Demontáž potrubí z PVC do D 75 mm</t>
  </si>
  <si>
    <t>721176113R00</t>
  </si>
  <si>
    <t>Potrubí HT odpadní svislé, D 50 x 1,8 mm</t>
  </si>
  <si>
    <t>721194105R00</t>
  </si>
  <si>
    <t>Vyvedení odpadních výpustek, D 50 x 1,8 mm</t>
  </si>
  <si>
    <t>721220801R00</t>
  </si>
  <si>
    <t>Demontáž zápachové uzávěrky</t>
  </si>
  <si>
    <t>721290111R00</t>
  </si>
  <si>
    <t>Zkouška těsnosti kanalizace vodou DN 125 mm</t>
  </si>
  <si>
    <t>230120043R00</t>
  </si>
  <si>
    <t>Čištění potrubí profukováním nebo proplach. DN 50</t>
  </si>
  <si>
    <t>721170952P</t>
  </si>
  <si>
    <t>Napojení na stávaj. potrubí z PVC DN 50 (přímý spoj)</t>
  </si>
  <si>
    <t>721210831P</t>
  </si>
  <si>
    <t>Demontáž PVC vpusti včetně napojení</t>
  </si>
  <si>
    <t>725339101P</t>
  </si>
  <si>
    <t>Montáž výlevky</t>
  </si>
  <si>
    <t>733193918P</t>
  </si>
  <si>
    <t>Zaslepení stávaj. potrubí v podlaze - PVC DN 50</t>
  </si>
  <si>
    <t>A1.3</t>
  </si>
  <si>
    <t>D+M Zápachový uzávěr dřezový HL 126 DN 50 s přípojkou pro myčku se zpětným uzávěrem</t>
  </si>
  <si>
    <t>A1.4.1</t>
  </si>
  <si>
    <t>D+M Zápachový uzávěr pro dvoudílný dřez HL 126.2 DN 50 s přípojkou pro myčku se zpětným uzávěrem</t>
  </si>
  <si>
    <t>767990010RAA</t>
  </si>
  <si>
    <t>Atypické ocelové konstrukce do 5 kg/kus</t>
  </si>
  <si>
    <t>Uchycení potrubí systémové.</t>
  </si>
  <si>
    <t>551621440R</t>
  </si>
  <si>
    <t>HL14/90 Odpadní ventil se sítkem pro dřezy s otvorem d 90mm, připojovací závit 6/4"</t>
  </si>
  <si>
    <t>55231404R</t>
  </si>
  <si>
    <t>Výlevka nerez SLVN 03 stojící s mřížkou</t>
  </si>
  <si>
    <t>998721202R00</t>
  </si>
  <si>
    <t>Přesun hmot pro vnitřní kanalizaci, výšky do 12 m</t>
  </si>
  <si>
    <t>612403399RT2</t>
  </si>
  <si>
    <t>Hrubá výplň rýh ve stěnách maltou s použitím suché maltové směsi</t>
  </si>
  <si>
    <t>970031100R00</t>
  </si>
  <si>
    <t>Vrtání jádrové do zdiva cihelného do D 100 mm</t>
  </si>
  <si>
    <t>970033100R00</t>
  </si>
  <si>
    <t>Příp. za jádr. vrt. ve H nad 1,5m cihel do D 100mm</t>
  </si>
  <si>
    <t>970051100R00</t>
  </si>
  <si>
    <t>Vrtání jádrové do ŽB do D 100 mm</t>
  </si>
  <si>
    <t>970056100R00</t>
  </si>
  <si>
    <t>Příplatek za jádr. vrt. stropu v ŽB do D 100 mm</t>
  </si>
  <si>
    <t>974031165R00</t>
  </si>
  <si>
    <t>Vysekání rýh ve zdi cihelné 15 x 20 cm</t>
  </si>
  <si>
    <t>713571115R00</t>
  </si>
  <si>
    <t>Požárně ochranná manžeta hl. 60 mm, požární odolnost EI 90, D 110 mm</t>
  </si>
  <si>
    <t>Montáž manžety ke stěně nebo stropu pomocí rozpěrné hmoždinky se šroubem. Cena obsahuje i dodávku manžety a spojovacích prostředků.</t>
  </si>
  <si>
    <t>721140802R00</t>
  </si>
  <si>
    <t>Demontáž potrubí litinového do DN 100 mm</t>
  </si>
  <si>
    <t>721140935R00</t>
  </si>
  <si>
    <t>Provedení opravy vnitřní kanalizace, potrubí litinové, přechod z plastových trub na litinu,DN 100 mm</t>
  </si>
  <si>
    <t>721176102R00</t>
  </si>
  <si>
    <t>Potrubí HT připojovací, D 40 x 1,8 mm</t>
  </si>
  <si>
    <t>721176115R00</t>
  </si>
  <si>
    <t>Potrubí HT odpadní svislé, D 110 x 2,7 mm</t>
  </si>
  <si>
    <t>721194104R00</t>
  </si>
  <si>
    <t>Vyvedení odpadních výpustek, D 40 x 1,8 mm</t>
  </si>
  <si>
    <t>721194109R00</t>
  </si>
  <si>
    <t>Vyvedení odpadních výpustek, D 110 x 2,3 mm</t>
  </si>
  <si>
    <t>721273150RT1</t>
  </si>
  <si>
    <t>Hlavice ventilační přivětrávací HL900 přivzdušňovací ventil HL900, D 50/75/110 mm</t>
  </si>
  <si>
    <t>722170801R00</t>
  </si>
  <si>
    <t>Demontáž rozvodů vody z plastů do D 32 mm</t>
  </si>
  <si>
    <t>vč.krycí lišty</t>
  </si>
  <si>
    <t>722172742R00</t>
  </si>
  <si>
    <t>Potrubí plastové PP-RCT Ekoplastik, bez zednických výpomocí, D 20 x 2,3 mm, S 3,2</t>
  </si>
  <si>
    <t>725110814R00</t>
  </si>
  <si>
    <t>Demontáž klozetů kombinovaných</t>
  </si>
  <si>
    <t>vč.napojení</t>
  </si>
  <si>
    <t>725014173R00</t>
  </si>
  <si>
    <t>Klozet závěsný MIO Rimless + sedátko, bílý</t>
  </si>
  <si>
    <t>WC1</t>
  </si>
  <si>
    <t>725210821R00</t>
  </si>
  <si>
    <t>Demontáž umyvadel bez výtokových armatur</t>
  </si>
  <si>
    <t>725017130R00</t>
  </si>
  <si>
    <t>Umyvadlo na šrouby OLYMP Deep 50 x 41 cm, bílé</t>
  </si>
  <si>
    <t>U1</t>
  </si>
  <si>
    <t>725249102R00</t>
  </si>
  <si>
    <t>Montáž sprchových mís a vaniček</t>
  </si>
  <si>
    <t>SPR1</t>
  </si>
  <si>
    <t>725860213R00</t>
  </si>
  <si>
    <t>Sifon umyvadlový HL132, D 32, 40 mm</t>
  </si>
  <si>
    <t>230120046R00</t>
  </si>
  <si>
    <t>Čištění potrubí profukováním nebo proplach. DN 100</t>
  </si>
  <si>
    <t>721-B1.11</t>
  </si>
  <si>
    <t>Zpěňující protipožární tmel (kartuše) pro prostupy do D50</t>
  </si>
  <si>
    <t>Důležitá</t>
  </si>
  <si>
    <t>721-B1.25</t>
  </si>
  <si>
    <t>D+M Sprchové dveře jednodílné o šířce 900 mm, JIKA LYRA PLUS, pivotové jednodílné, tl. skla 5 mm výška 1900 mm</t>
  </si>
  <si>
    <t>721-B1.4</t>
  </si>
  <si>
    <t>D+M Krycí lišta kabelová 60x40 mm, bílá</t>
  </si>
  <si>
    <t>721-B1.7</t>
  </si>
  <si>
    <t>D+M Zápachová uzávěrka sprchová (nízká) DN 40 pro sprchové mísy s odpadním otvorem D 90 mm s krytkou a variabilním odtokem</t>
  </si>
  <si>
    <t>721-B1.8</t>
  </si>
  <si>
    <t>D+M Krycí dvířka ocelová (nástřik komaxit) 300x300mm</t>
  </si>
  <si>
    <t>55162144R</t>
  </si>
  <si>
    <t>HL15.1 Ventil odpadní 5/4" pro umyvadla šroub 60 mm a řetízek</t>
  </si>
  <si>
    <t>55162357.A2R</t>
  </si>
  <si>
    <t>HL201/1 manžeta pro připojení WC DN 110 centrická</t>
  </si>
  <si>
    <t>642938096R</t>
  </si>
  <si>
    <t>Vanička sprchová keramická čtverec Italia 90x90 cm bílá, v. 10 cm, protiskluzová</t>
  </si>
  <si>
    <t>722173912R00</t>
  </si>
  <si>
    <t>Provedení spoje plastového vodovodního potrubí, polyfuzí, D 20 mm</t>
  </si>
  <si>
    <t>722181214RT7</t>
  </si>
  <si>
    <t>Izolace návleková MIRELON PRO tl. stěny 20 mm vnitřní průměr 22 mm</t>
  </si>
  <si>
    <t>V položce je kalkulována dodávka izolační trubice, spon a lepicí pásky.</t>
  </si>
  <si>
    <t>722190401R00</t>
  </si>
  <si>
    <t>Vyvedení a upevnění výpustek DN 15 mm</t>
  </si>
  <si>
    <t>722220861R00</t>
  </si>
  <si>
    <t>Demontáž armatur s dvěma závity G 3/4"</t>
  </si>
  <si>
    <t>722280106R00</t>
  </si>
  <si>
    <t>Tlaková zkouška vodovodního potrubí DN 32 mm</t>
  </si>
  <si>
    <t>Včetně dodávky vody, uzavření a zabezpečení konců potrubí.</t>
  </si>
  <si>
    <t>722290234R00</t>
  </si>
  <si>
    <t>Proplach a dezinfekce vodovodního potrubí DN 80 mm</t>
  </si>
  <si>
    <t>Včetně dodání desinfekčního prostředku.</t>
  </si>
  <si>
    <t>725820801R00</t>
  </si>
  <si>
    <t>Demontáž baterie nástěnné do G 3/4</t>
  </si>
  <si>
    <t>725829202R00</t>
  </si>
  <si>
    <t>Montáž baterie umyv.a dřezové nástěnné</t>
  </si>
  <si>
    <t>722-A2.3</t>
  </si>
  <si>
    <t>D+M Podomítkový ventil AQUALINE VP621 1/2" (DN15)</t>
  </si>
  <si>
    <t>722-A2.4</t>
  </si>
  <si>
    <t>Dodávka: Baterie dřezová RAF , POLAR NEW , nástěnná č. PN 03A, rozteč 150 mm s otáčivým plochým ústím 200 mm (k výlevce)</t>
  </si>
  <si>
    <t>722-A2.5</t>
  </si>
  <si>
    <t>Dodávka: Baterie dřezová RAF , POLAR NEW , nástěnná č. PN 03A, rozteč 150 mm s otáčivým plochým ústím 200 mm (ke dřezům)</t>
  </si>
  <si>
    <t>DŘ</t>
  </si>
  <si>
    <t>722-A2.6</t>
  </si>
  <si>
    <t>Dodávka: Baterie dřezová RAF , POLAR NEW , nástěnná č. PN 03A, rozteč 150 mm s otáčivým plochým ústím 300 mm (ke dvojdřezu u mycího stolu)</t>
  </si>
  <si>
    <t>DDŘ</t>
  </si>
  <si>
    <t>998722202R00</t>
  </si>
  <si>
    <t>Přesun hmot pro vnitřní vodovod, výšky do 12 m</t>
  </si>
  <si>
    <t>342254611R00</t>
  </si>
  <si>
    <t>Příčky z desek pórobetonových tl. 100 mm</t>
  </si>
  <si>
    <t>612421637R00</t>
  </si>
  <si>
    <t>Omítka vnitřní zdiva, MVC, štuková</t>
  </si>
  <si>
    <t>722173913R00</t>
  </si>
  <si>
    <t>Provedení spoje plastového vodovodního potrubí, polyfuzí, D 25 mm</t>
  </si>
  <si>
    <t>722172743R00</t>
  </si>
  <si>
    <t>Potrubí plastové PP-RCT Ekoplastik, bez zednických výpomocí, D 25 x 2,8 mm, S 3,2</t>
  </si>
  <si>
    <t>722181214RT8</t>
  </si>
  <si>
    <t>Izolace návleková MIRELON PRO tl. stěny 20 mm vnitřní průměr 25 mm</t>
  </si>
  <si>
    <t>725814105R00</t>
  </si>
  <si>
    <t>Ventil rohový s filtrem IVAR.70872 DN 15 x DN 10</t>
  </si>
  <si>
    <t>( ke stojánkovým bateriím )</t>
  </si>
  <si>
    <t>725829301R00</t>
  </si>
  <si>
    <t>Montáž baterie umyv.a dřezové stojánkové</t>
  </si>
  <si>
    <t>725849200R00</t>
  </si>
  <si>
    <t>Montáž baterií sprchových, nastavitelná výška</t>
  </si>
  <si>
    <t>722-B2.3a</t>
  </si>
  <si>
    <t>D+M Venil uzavírací vřetenový průchozí 1/2" (DN15)</t>
  </si>
  <si>
    <t>722-B2.3b</t>
  </si>
  <si>
    <t>D+M Venil uzavírací vřetenový průchozí 3/4" (DN20)</t>
  </si>
  <si>
    <t>722-B2.7</t>
  </si>
  <si>
    <t>D+M Montážní prvek pro závěsné  WC se splachovací nádržkou UP 320 + ovládací deska alpská bílá (pro 2 množství splachování)</t>
  </si>
  <si>
    <t>Včetně dodávky a připevnění montážního prvku vč. napojení na kanalizační popř. vodovodní potrubí.</t>
  </si>
  <si>
    <t>722-B2.9</t>
  </si>
  <si>
    <t>722-B2.5</t>
  </si>
  <si>
    <t>Dodávka: Baterie umývadlová, stojánková s otáčivým ústím 170 mm (včetně 2 ks flexi hadic M10x1 - 3/8")</t>
  </si>
  <si>
    <t>722-B2.6</t>
  </si>
  <si>
    <t>Dodávka: Baterie sprchová, nástěnná, rozteč 100 mm , vč. sprchové růžice a příslušenství</t>
  </si>
  <si>
    <t>1.1</t>
  </si>
  <si>
    <t>D+M Odvodní ventilátor do kruhového potrubí, průtočné množství 50 m3/h, ext.tlak 150 Pa, Pi=0,031 kW 230 V, 50 Hz, AC motor, předpokládaný rozměr d=100 mm, součástí dodávky pružné manžety</t>
  </si>
  <si>
    <t>doběhové relé</t>
  </si>
  <si>
    <t>1.2</t>
  </si>
  <si>
    <t>D+M Tlumič hluku do kruhového potrubí, předpokládaný rozměr d=100 mm, délka l=600 mm</t>
  </si>
  <si>
    <t>1.3</t>
  </si>
  <si>
    <t>D+M Žaluzie pevná s ochrannou síťkou, pozinkovaná, s kruhovým připojením d=100 mm, rozměr (šxvxh) 265x275x60 mm; osazení do plné výplně okna</t>
  </si>
  <si>
    <t>1.4</t>
  </si>
  <si>
    <t>D+M Talířový odvodní ventil, průtočné množství 50 m3/h, předpokládaný rozměr d=100 mm</t>
  </si>
  <si>
    <t>1.5</t>
  </si>
  <si>
    <t>D+M Kruhové potrubí - rovné trouby z pozinkovaného plechu skupiny I ve třídě těsnosti B včetně těsnícího, spojovacího a závěsového materiálu a značení potrubí (směr proudění, výfuk, sání)</t>
  </si>
  <si>
    <t>1.6</t>
  </si>
  <si>
    <t>D+M Kruhové potrubí - tvarovky  z pozinkovaného plechu, skupiny I a třídy těsnosti B včetně těsnícího, spojovacího a závěsného materiálu</t>
  </si>
  <si>
    <t>2.1</t>
  </si>
  <si>
    <t>D+M Větrací mřížka 400x200 mm, průtočná plocha min. 32 %, bez regulace, povrchová úprava lakováním RAL 9003, odolná vůči čistícím a desinfekčním prostředkům, upevnění na šrouby.</t>
  </si>
  <si>
    <t>Mřížka osazena do dveří.</t>
  </si>
  <si>
    <t>3.1</t>
  </si>
  <si>
    <t>Doplňkový a pomocný materiál pro VZT zařízení bude zahrnut do D+M jednotlivých položek a bude jejich součástí</t>
  </si>
  <si>
    <t>Kalkul</t>
  </si>
  <si>
    <t>4.1</t>
  </si>
  <si>
    <t>Drobné stavební práce v rámci montáže VZT</t>
  </si>
  <si>
    <t>5.1</t>
  </si>
  <si>
    <t>Individuální vyzkoušení bude zahrnuto do ceny montáže jednotlivých zařízení</t>
  </si>
  <si>
    <t>5.2</t>
  </si>
  <si>
    <t>Uvedení do provozu, start up</t>
  </si>
  <si>
    <t>hod</t>
  </si>
  <si>
    <t>5.3</t>
  </si>
  <si>
    <t>Dodavatelská dokumentace staveb, dodací listy jednotlivých komponentů, prohlášení o shodě, návody na obsluhu, provozní řády, revize; certifikáty, technická dokumentace zařízení, záruční listy</t>
  </si>
  <si>
    <t>protokol o zaškolení obsluhy, protokol o zkouškách, apod</t>
  </si>
  <si>
    <t>5.4</t>
  </si>
  <si>
    <t>Zajištění požárního dohledu dle vyhlášky 87/2000 Sb. při svařování, broušení, řezání kovů a tepelném dělení kovů</t>
  </si>
  <si>
    <t>722181213RT5</t>
  </si>
  <si>
    <t>Izolace návleková MIRELON PRO tl. stěny 13 mm vnitřní průměr 15 mm</t>
  </si>
  <si>
    <t>Termoizolační trubice z pěnového polyetylenu s uzavřenou buněčnou strukturou.</t>
  </si>
  <si>
    <t>722181213RT6</t>
  </si>
  <si>
    <t>Izolace návleková MIRELON PRO tl. stěny 13 mm vnitřní průměr 18 mm</t>
  </si>
  <si>
    <t>733110803R00</t>
  </si>
  <si>
    <t>Demontáž potrubí ocelového závitového do DN 15</t>
  </si>
  <si>
    <t>733163102R00</t>
  </si>
  <si>
    <t>Potrubí z měděných trubek vytápění D 15 x 1,0 mm</t>
  </si>
  <si>
    <t>Včetně pomocného lešení o výšce podlahy do 1900 mm a pro zatížení do 1,5 kPa.</t>
  </si>
  <si>
    <t>733163103R00</t>
  </si>
  <si>
    <t>Potrubí z měděných trubek vytápění D 18 x 1,0 mm</t>
  </si>
  <si>
    <t>733167001R00</t>
  </si>
  <si>
    <t>Příplatek za zhotovení přípojky Cu 15/1</t>
  </si>
  <si>
    <t>733190306R00</t>
  </si>
  <si>
    <t>Tlaková zkouška Cu potrubí do D 35</t>
  </si>
  <si>
    <t>734200811R00</t>
  </si>
  <si>
    <t>Demontáž armatur s 1závitem do G 1/2</t>
  </si>
  <si>
    <t>734200821R00</t>
  </si>
  <si>
    <t>Demontáž armatur se 2závity do G 1/2</t>
  </si>
  <si>
    <t>734226212R00</t>
  </si>
  <si>
    <t>Ventil term.přímý,vnitř.z. Heimeier V-exakt DN 15</t>
  </si>
  <si>
    <t>Termostatický ventil s plynulým přesným přednastavením pro dvoutrubkové otopné soustavy s nuceným oběhem,  přímé provedení, PN 10,  funkce: regulace, plynulé nastavení a uzavírání,  připojovací závit pro termostatické hlavice M30x1,5</t>
  </si>
  <si>
    <t>734266222R00</t>
  </si>
  <si>
    <t>Šroubení reg.přímé,vnitř.z. Heimeier Regulux DN 15</t>
  </si>
  <si>
    <t>Radiátorové uzavírací a regulační šroubení s vypouštěním, PN 10, funkce: plynulé přednastavení s pamětí, uzavírání, vypouštění a napouštění, přímé provedení</t>
  </si>
  <si>
    <t>734266426R00</t>
  </si>
  <si>
    <t>Šroubení uz.dvoutr.s vyp.rohov.Heimer Vekolux DN15</t>
  </si>
  <si>
    <t>Radiátorové připojovací šroubení pro připojení deskových otopných těles s integrovanou ventilovou vložkou se spodním připojením R1/2", rozteč připojení 50mm,. PN10, rohové provedení</t>
  </si>
  <si>
    <t>735111810R00</t>
  </si>
  <si>
    <t>Demontáž těles otopných litinových článkových</t>
  </si>
  <si>
    <t>735158210R00</t>
  </si>
  <si>
    <t>Tlakové zkoušky panelových těles jednořadých</t>
  </si>
  <si>
    <t>735158230R00</t>
  </si>
  <si>
    <t>Tlakové zkoušky panelových těles třířadých</t>
  </si>
  <si>
    <t>735159310R00</t>
  </si>
  <si>
    <t>Montáž panelových těles třířadých do délky 1140 mm</t>
  </si>
  <si>
    <t>735159320R00</t>
  </si>
  <si>
    <t>Montáž panelových těles třířadých do délky 1500 mm</t>
  </si>
  <si>
    <t>735151821R00</t>
  </si>
  <si>
    <t>Demontáž otopných těles panelových 2řadých,1500 mm</t>
  </si>
  <si>
    <t>735179110R00</t>
  </si>
  <si>
    <t>Montáž otopných těles koupelnových (žebříků)</t>
  </si>
  <si>
    <t>735291800R00</t>
  </si>
  <si>
    <t>Demontáž konzol otopných těles do odpadu</t>
  </si>
  <si>
    <t>733-A3.1</t>
  </si>
  <si>
    <t>D+M Šroubení přímé,  přechod Fe/Cu, včetně montáže do DN25</t>
  </si>
  <si>
    <t>ks</t>
  </si>
  <si>
    <t>Šroubení pro přechod z ocelového systému stoupacích potrubí na měděný v podlaze 3.NP objektu M2. DN šroubení a typ musí být upřesněno na stavbě, při zpracování výkazu výměr nebyly projektové podklady ke skutečným dimenzím stoupacích potrubí objektu M2.</t>
  </si>
  <si>
    <t>733-A5.4</t>
  </si>
  <si>
    <t>D+M Krytka šroubení pro přímé i rohové provedení z bílého plastu RAL 9016</t>
  </si>
  <si>
    <t>733-A5.5</t>
  </si>
  <si>
    <t>D+M Termostatická hlavice ve standartním provedení, M 30x1,5</t>
  </si>
  <si>
    <t>733-A5.6</t>
  </si>
  <si>
    <t xml:space="preserve">Nastavovací klíč pro termostatický ventil </t>
  </si>
  <si>
    <t>733-A5.7</t>
  </si>
  <si>
    <t>D+M Vypouštěcí nástavec k uzav. a reg. šroubení</t>
  </si>
  <si>
    <t>733-A6.1a</t>
  </si>
  <si>
    <t>Dodávka - Otopné těleso deskové s vysokými požadavky na hygienu a čistotu 30-603/1204-V</t>
  </si>
  <si>
    <t>Značení: AA-BBB/CCC-V; AA-počet desek;BBB-výška(mm);CCC-délka(mm);V-pravé spodní připojení</t>
  </si>
  <si>
    <t>733-A6.1b</t>
  </si>
  <si>
    <t>Dodávka - Otopné těleso deskové s vysokými požadavky na hygienu a čistotu 30-603/404-V</t>
  </si>
  <si>
    <t>upraveno pro instalaci a provoz v místnostech s vysokými požadavky na hygienu a čistotu, bez přídavné plochy s hladkou čelní desku, švové svary desek jsou zakryty speciální hladkou lištou s pravým spodním připojením,  připojovací rozteč 50mm, připojovací závit  6 x G1 vnitřní; pro otopné soustavy s nuceným nebo samotížným  oběhem, PN10;</t>
  </si>
  <si>
    <t>733-A6.2</t>
  </si>
  <si>
    <t>Dodávka - Otopné těleso trubkové, spodní středové připojení  KLM 1500/600</t>
  </si>
  <si>
    <t>Značení: AAA BBB/CCC ; AAA-typ;BBB-výška(mm);CCC-délka(mm)</t>
  </si>
  <si>
    <t>904      R00</t>
  </si>
  <si>
    <t xml:space="preserve">Hzs-zkousky v ramci montaz.praci </t>
  </si>
  <si>
    <t>909-100</t>
  </si>
  <si>
    <t>Dodávka - stavební materiál pro úpravy</t>
  </si>
  <si>
    <t>998735202R00</t>
  </si>
  <si>
    <t>Přesun hmot pro otopná tělesa, výšky do 12 m</t>
  </si>
  <si>
    <t>733890803R00</t>
  </si>
  <si>
    <t>Přemístění vybouraných hmot - potrubí, H 6 - 24 m</t>
  </si>
  <si>
    <t>941955001R00</t>
  </si>
  <si>
    <t>Lešení lehké pomocné, výška podlahy do 1,2 m</t>
  </si>
  <si>
    <t>735-B1.01</t>
  </si>
  <si>
    <t>Montáž stávajícího přesunovaného zařízení z 3.NP: Vnitřní nástěnná klimatizační jednotka</t>
  </si>
  <si>
    <t>pro připojení k venkovní jednotce typu single split, včetně IR ovladače, a komunikačního a silového propojení s venkovní jednotkou (vzdálenost do 20m), 1x230V/50Hz, včetně upevňovacího materiálu, další parametry viz projektová dokumentace</t>
  </si>
  <si>
    <t>735-B1.02</t>
  </si>
  <si>
    <t>D+M Měděné propojovací potrubí pro chladírenskou a klimatizační techniku s čistým a suchým povrchem</t>
  </si>
  <si>
    <t>včetně izolace a upevnění, včetně komunikačního kabelu - horizontální potrubí podepřeno po celé délce (potrubní žlab, Mars žlab), včetně montáže</t>
  </si>
  <si>
    <t>735-B1.03</t>
  </si>
  <si>
    <t>Náplň chladiva - Chladivo R32</t>
  </si>
  <si>
    <t>735-B1.04</t>
  </si>
  <si>
    <t>D+M Konzole pro uchycení venkovních a vnitřních jednotek, včetně tlumičů chvění</t>
  </si>
  <si>
    <t>735-B1.05</t>
  </si>
  <si>
    <t>Montáž, profuk potrubí inertním plynem, vakuování, doplnění chladiva, zprovoznění, zkoušky</t>
  </si>
  <si>
    <t>735-B1.07</t>
  </si>
  <si>
    <t>Prostupová chránička do DN100</t>
  </si>
  <si>
    <t>735-B1.10</t>
  </si>
  <si>
    <t>Odborná demontáž stávajícího zařízení, odsátí chladiva, naplnění inertním plynem (dusík) uskladnění pro další využití</t>
  </si>
  <si>
    <t>Tmax 110°C</t>
  </si>
  <si>
    <t>včetně: upevňovacích prvků</t>
  </si>
  <si>
    <t>připojovací rozteč 50mm, připojovací závit  6 x G1 vnitřní; pro otopné soustavy s                                                                                                                                                          včetně: -upevňovacích prvků</t>
  </si>
  <si>
    <t>ELE0001</t>
  </si>
  <si>
    <t>Jistič 10/1, char C, 1-pólový, Icn=10kA, In=10A</t>
  </si>
  <si>
    <t>ELE0002</t>
  </si>
  <si>
    <t>Jistič 6/1, char B, 1-pólový, Icn=10kA, In=6A</t>
  </si>
  <si>
    <t>ELE0003</t>
  </si>
  <si>
    <t>Chránič s nadpr.ochr 10/1N/C/003-A , Ir=250A, typ A, 10kA,char.C, Idn=0.03A, In=10A</t>
  </si>
  <si>
    <t>ELE0004</t>
  </si>
  <si>
    <t>Chránič s nadpr.ochr 16/1N/C/003-A , Ir=250A, typ A, 10kA,char.C, Idn=0.03A, In=16A</t>
  </si>
  <si>
    <t>ELE0005</t>
  </si>
  <si>
    <t>Impulzní relé 230V/AC, 1Z, 16A</t>
  </si>
  <si>
    <t>ELE0006</t>
  </si>
  <si>
    <t>RSA 4 A Řadová svorka bílá</t>
  </si>
  <si>
    <t>ELE0007</t>
  </si>
  <si>
    <t>"A" Vestavné LED svítidlo, do kazetového podhledu M600, mikroprismatický optický systém, 36W, 4000 lm,  4000K, index podání barev Ra&gt;80, IP40</t>
  </si>
  <si>
    <t>ELE0008</t>
  </si>
  <si>
    <t>"B" Vestavné LED svítidlo do kazetového podhledu M600, mikroprismatický optický systém, 41W, 4388 lm ,  4000K, index podání barev Ra&gt;80, IP54, bílá RAL 9003</t>
  </si>
  <si>
    <t>Červená</t>
  </si>
  <si>
    <t>ELE0008a</t>
  </si>
  <si>
    <t>"Ba" Vestavné LED svítidlo do kazetového podhledu M600, mikroprismatický optický systém, 41W 4388 lm, 4000K, index podání barev Ra&gt;80, IP54, bílá RAL 9003 (CHODBA)</t>
  </si>
  <si>
    <t>ELE0009</t>
  </si>
  <si>
    <t>"C" Přisazené LED svítidlo kruhové, těleso a difuzér z polykarbonátu, 24W, 2280 lm,  4000K, index podání barev Ra&gt;80, IP54</t>
  </si>
  <si>
    <t>ELE0010</t>
  </si>
  <si>
    <t>"D" Přisazené LED svítidlo kruhové, těleso a difuzér z polykarbonátu, 18W, 1700 lm,  4000K, index podání barev Ra&gt;80, IP54</t>
  </si>
  <si>
    <t>ELE0011</t>
  </si>
  <si>
    <t>"E" Vestavné LED svítidlo (Downlight)  Al odlitek,, bílý rámeček, optika hliník se saténovým povrchem, 10W, 1000 lm,  4000K, index podání barev Ra&gt;80, IP54</t>
  </si>
  <si>
    <t>ELE0012</t>
  </si>
  <si>
    <t>"F" Přisazené LED svítidlo, mikroprismatický optický systém, 36W, 4000 lm,  4000K, index podání barev Ra&gt;80, rozm. 1200 x 300 mm, IP40</t>
  </si>
  <si>
    <t>ELE0013</t>
  </si>
  <si>
    <t>"G" Přisazené LED svítidlo pod kuchyňskou linku, tělo z hliníku, difuzér ze skla, s vestavěným vypínačem, 10W, 800 lm, 4100K, index podání barev Ra&gt;80,IP20, výklopné, rozm. 584 x 28 x 84 mm</t>
  </si>
  <si>
    <t>ELE0014</t>
  </si>
  <si>
    <t>"N1" Nouzové LED svítidlo přisazené s piktogramem, 11W, 90 lm,Lnouzově svítící (SE),  pro osvětlení únikových cest, IP65, těleso bílý polykarbonát, optika symetrická, difuzér transparentní</t>
  </si>
  <si>
    <t>polykarbonát s vlastním záložním zdrojem, autonomnost 3 hodiny, autonomní testování (AT)</t>
  </si>
  <si>
    <t>ELE0014a</t>
  </si>
  <si>
    <t>"N1a" Nouzové LED svítidlo zapuštěné do podhledu, 11W, 90 lm,Lnouzově svítící (SE),  pro osvětlení únikových cest, IP65, těleso bílý polykarbonát, optika symetrická, difuzér transparentní</t>
  </si>
  <si>
    <t>polykarbonát s vlastním záložním zdrojem, autonomnost 3 hodiny, autonomní testování (AT) (CHODBA)</t>
  </si>
  <si>
    <t>ELE0015</t>
  </si>
  <si>
    <t>Přístroj spínače jednopólového (bezšroubové svorky); řazení 1, 230 V AC, 10AX</t>
  </si>
  <si>
    <t>ELE0016</t>
  </si>
  <si>
    <t>Přístroj přepínače střídavého (bezšroubové svorky); řazení 6, 230 V AC, 10 AX</t>
  </si>
  <si>
    <t>ELE0017</t>
  </si>
  <si>
    <t>Přístroj ovládače zapínacího se svorkou N (bezšroubové svorky); řazení 1/0, 1/0So, 1/0S, 230 V AC, 10 AX</t>
  </si>
  <si>
    <t>ELE0018</t>
  </si>
  <si>
    <t>Kryt spínače kolébkového; b. bílá (do hořl. podkladů B až E - při použití bezšroubových přístrojů)</t>
  </si>
  <si>
    <t>ELE0019</t>
  </si>
  <si>
    <t>Rámeček pro elektroinstalační přístroje, jednonásobný; b. bílá (do hořl. podkladů B až E - při použití bezšroubových přístrojů)</t>
  </si>
  <si>
    <t>ELE0020</t>
  </si>
  <si>
    <t>Rámeček pro elektroinstalační přístroje, dvojnásobný vodorovný; b. bílá (do hořl. podkladů B až E - při použití bezšroubových přístrojů)</t>
  </si>
  <si>
    <t>ELE0021</t>
  </si>
  <si>
    <t>Jednopolový spínač, IP 44, zapuštěná montáž; kompletní, řazení 6 (1); 230 V AC, 10AX, b. bílá</t>
  </si>
  <si>
    <t>ELE0022</t>
  </si>
  <si>
    <t>Přepínač střídavý IP 44, zapuštěná montáž; kompletní, řazení 6 (1); 230 V AC, 10AX, b. bílá</t>
  </si>
  <si>
    <t>ELE0023</t>
  </si>
  <si>
    <t>Ovládač zapínací, IP44, zapuštěná montáž; řazení 1/0; b. bílá / bílá</t>
  </si>
  <si>
    <t>ELE0024</t>
  </si>
  <si>
    <t>Zásuvka jednonásobná, s ochranným kolíkem, s clonkami; řazení 2P+PE; b. bílá</t>
  </si>
  <si>
    <t>ELE0025</t>
  </si>
  <si>
    <t>Zásuvka jednonásobná IP44, s ochranným kolíkem, s clonkami, s víčkem, bezšroubové svorky, zapuštěná montáž; řazení 2P+PE;  b. bílá</t>
  </si>
  <si>
    <t>ELE0026</t>
  </si>
  <si>
    <t>Zásuvka jednonásobná pro zdravotnictví (bezšroubové svorky), s ochranným kolíkem; řazení 2P+PE; b. žlutá</t>
  </si>
  <si>
    <t>ELE0027</t>
  </si>
  <si>
    <t>Rámeček pro elektroinstalační přístroje, dvojnásobný vodorovný, s popisovým polem; b. alpská bílá</t>
  </si>
  <si>
    <t>ELE0028</t>
  </si>
  <si>
    <t>Rámeček pro elektroinstalační přístroje, jednonásobný, s popisovým polem; b. alpská bílá</t>
  </si>
  <si>
    <t>ELE0029</t>
  </si>
  <si>
    <t>Svorka pro vyrovnání potenciálů, dvojnásobná</t>
  </si>
  <si>
    <t>ELE0030</t>
  </si>
  <si>
    <t>Kabel silový bezhalogenový B2ca s1d1 Cu 3x1.5 (barevné značení O) , volně</t>
  </si>
  <si>
    <t>ELE0031</t>
  </si>
  <si>
    <t>Kabel silový bezhalogenový B2ca s1d1 Cu 3x1.5 (barevné značení J) , volně</t>
  </si>
  <si>
    <t>ELE0032</t>
  </si>
  <si>
    <t>Kabel silový bezhalogenový B2ca s1d1 Cu 3x2.5 (barevné značení J) , volně</t>
  </si>
  <si>
    <t>ELE0033</t>
  </si>
  <si>
    <t>Lišta elektroinstalační vkládací 20x20, bezhalogenová</t>
  </si>
  <si>
    <t>ELE0034</t>
  </si>
  <si>
    <t>Trubka ohebná k ochraně kabelů, střední mechanická odolnost 750 N, DN 20 mm, bezhalogenová</t>
  </si>
  <si>
    <t>222260721P</t>
  </si>
  <si>
    <t>Žlab kabelový MARS 62/100mm</t>
  </si>
  <si>
    <t>ELE0035</t>
  </si>
  <si>
    <t>Doběhové relé pro odsávání VZT, 230V AC</t>
  </si>
  <si>
    <t>ELE0036</t>
  </si>
  <si>
    <t>Krabice přístrojová do dutých příček, vzduchotěsná, bezhalogenová</t>
  </si>
  <si>
    <t>ELE0037</t>
  </si>
  <si>
    <t>Krabice přístrojová, lištová, jednoduchá</t>
  </si>
  <si>
    <t>ELE0038</t>
  </si>
  <si>
    <t>Krabice přístrojová, lištová, dvojitá</t>
  </si>
  <si>
    <t>ELE0039</t>
  </si>
  <si>
    <t>Krabice rozbočovací líštová s víčkem a svorkovnicí</t>
  </si>
  <si>
    <t>ELE0040</t>
  </si>
  <si>
    <t>Krabice odbočná plastová, 5-ti pólová svork. IP 54,12 otv.</t>
  </si>
  <si>
    <t>ELE0041</t>
  </si>
  <si>
    <t>Vodič jednožílový, izolace PVC, Cu-6 , zelenožlutý</t>
  </si>
  <si>
    <t>ELE0042</t>
  </si>
  <si>
    <t>Ukončení vodičů na svorkovnici do  6 mm2</t>
  </si>
  <si>
    <t>ELE0043</t>
  </si>
  <si>
    <t>HPS-6 (12-ti pólové provedení) Průchozí izolovaná svorka</t>
  </si>
  <si>
    <t>ELE0044</t>
  </si>
  <si>
    <t>Zemnící svorka na baterie</t>
  </si>
  <si>
    <t>ELE0045</t>
  </si>
  <si>
    <t>ZSA 16 Zemnicí svorka</t>
  </si>
  <si>
    <t>ELE0046</t>
  </si>
  <si>
    <t>Cu pás.ZS16 20x500x0,5mm</t>
  </si>
  <si>
    <t>ELE0047</t>
  </si>
  <si>
    <t>SP připojovací</t>
  </si>
  <si>
    <t>ELE0048</t>
  </si>
  <si>
    <t>Podružný materiál</t>
  </si>
  <si>
    <t>03.1</t>
  </si>
  <si>
    <t>Doprava 3,60%, Přesun 1,00%</t>
  </si>
  <si>
    <t>03.2</t>
  </si>
  <si>
    <t>PPV 6,00% z montáže: materiál + práce</t>
  </si>
  <si>
    <t>ELE0049</t>
  </si>
  <si>
    <t>Demontaz stavajiciho zarizeni</t>
  </si>
  <si>
    <t>ELE0050</t>
  </si>
  <si>
    <t>Vyhledani pripojovaciho mista</t>
  </si>
  <si>
    <t>ELE0051</t>
  </si>
  <si>
    <t>Uprava stavajiciho rozvadece</t>
  </si>
  <si>
    <t>ELE0052</t>
  </si>
  <si>
    <t>Zajištění osvědčení vydané pověřenou organizací podle § 6 odstavce 1, písmene B zákona 250/2021</t>
  </si>
  <si>
    <t>ELE0053</t>
  </si>
  <si>
    <t>Přeložení a zajištění stávající elektroinstalace v m.č.110, 120 a napojení na stávající okruhy</t>
  </si>
  <si>
    <t>ELE0054</t>
  </si>
  <si>
    <t>Napojeni elektroinstalace v m.č. 170 na stávající okruhy</t>
  </si>
  <si>
    <t>ELE0055</t>
  </si>
  <si>
    <t>Koordinace postupu prací s ostatními profesemi</t>
  </si>
  <si>
    <t>ELE0056</t>
  </si>
  <si>
    <t>Provedení revizních zkoušek dle ČSN 331500 -  Revizni technik</t>
  </si>
  <si>
    <t>ELE0057</t>
  </si>
  <si>
    <t>Spoluprace s reviz.technikem</t>
  </si>
  <si>
    <t>SLB501</t>
  </si>
  <si>
    <t>Bezkontaktní čtečka pro vnitřní aplikace.  Tato čtečka podporuje stávající systém v budově</t>
  </si>
  <si>
    <t>v.č. 02</t>
  </si>
  <si>
    <t>SLB502</t>
  </si>
  <si>
    <t>podložka pod čtecí hlavy</t>
  </si>
  <si>
    <t>SLB503</t>
  </si>
  <si>
    <t>Sběrnicový modul čteček přístupu osob - pro 2 čtečky podporující stávající systém</t>
  </si>
  <si>
    <t>SLB504</t>
  </si>
  <si>
    <t>Krabice pro sběrnicový modul</t>
  </si>
  <si>
    <t>SLB505</t>
  </si>
  <si>
    <t>Zálohovaný zdroj v krytu 12V/3A</t>
  </si>
  <si>
    <t>SLB506</t>
  </si>
  <si>
    <t>akumulátor 12V 24Ah</t>
  </si>
  <si>
    <t>SLB507</t>
  </si>
  <si>
    <t>Rozšíření SW licence na snímací hlavy</t>
  </si>
  <si>
    <t>SLB508</t>
  </si>
  <si>
    <t>Uvedení do provozu vč. programování přístupového terminálu EKV</t>
  </si>
  <si>
    <t>SLB509</t>
  </si>
  <si>
    <t>Práce spojené s doplněním na stávající systém EKV</t>
  </si>
  <si>
    <t>SLB510</t>
  </si>
  <si>
    <t>Demontáž a opětovná montáž stávající čtečky EKV</t>
  </si>
  <si>
    <t>SLB511</t>
  </si>
  <si>
    <t>Demontáž a opětovná montáž stávajícího dveřního audio-komunikátoru</t>
  </si>
  <si>
    <t>SLB512</t>
  </si>
  <si>
    <t>Aktivní prvek instalace do racku; 24x1Gbit metalické porty; 2x 10Gbit SFP+ šachta; PoE na všech portech, min 350W; 1 zdroj; 2x SFP 10Gbit SM (originální od stejného výrobce jako switch); stohování</t>
  </si>
  <si>
    <t>; doživotní záruka NBD v.č. 02</t>
  </si>
  <si>
    <t>SLB513</t>
  </si>
  <si>
    <t>HORIZONTÁLNÍ ORGANIZÁTOR 1U</t>
  </si>
  <si>
    <t>SLB514</t>
  </si>
  <si>
    <t>PATCH PANEL 19" MODULÁRNÍ S KAZETAMI</t>
  </si>
  <si>
    <t>SLB515</t>
  </si>
  <si>
    <t>BLOK 6XRJ45 MODULŮ UTP CAT6</t>
  </si>
  <si>
    <t>SLB516</t>
  </si>
  <si>
    <t>PATCH KABEL CAT.6 UTP 1M</t>
  </si>
  <si>
    <t>SLB517</t>
  </si>
  <si>
    <t>PATCH KABEL CAT.6 UTP 2M</t>
  </si>
  <si>
    <t>SLB518</t>
  </si>
  <si>
    <t>DATOVÁ ZÁSUVKA STANDARDU 45 X 45 MM, 2XRJ45 UTP CAT.6, BEZNÁSTROJOVÁ, TESTOVANÁ NA POE+</t>
  </si>
  <si>
    <t>SLB519</t>
  </si>
  <si>
    <t>MONTÁŽNÍ DESKA 2M</t>
  </si>
  <si>
    <t>SLB520</t>
  </si>
  <si>
    <t>KRYCÍ RÁMEČEK 2M BÍLÁ</t>
  </si>
  <si>
    <t>SLB521</t>
  </si>
  <si>
    <t>KRABICE INSTALAČNÍ 2 MODULY HLOUBKY 40MM PRO 1 PŘÍSTROJ</t>
  </si>
  <si>
    <t>SLB522</t>
  </si>
  <si>
    <t>CERTIFIKAČNÍ MĚŘENÍ PERMAMANENT LINK CAT.6A ISO 11801</t>
  </si>
  <si>
    <t>SLB523</t>
  </si>
  <si>
    <t>Konektorování datového kabelu</t>
  </si>
  <si>
    <t>SLB524</t>
  </si>
  <si>
    <t>Výchozí revize</t>
  </si>
  <si>
    <t>SLB525</t>
  </si>
  <si>
    <t>Vyhot. zprávy o vých.revizi</t>
  </si>
  <si>
    <t>SLB526</t>
  </si>
  <si>
    <t>Práce spojené s demontáží stáv. zařízení</t>
  </si>
  <si>
    <t>SLB527</t>
  </si>
  <si>
    <t>Zabezpečení stávajícího zařízení proti poškození</t>
  </si>
  <si>
    <t>SLB528</t>
  </si>
  <si>
    <t>SLB529</t>
  </si>
  <si>
    <t>DATOVÝ KABEL UTP Cat.6 Cable LS0H Class B2ca -s1a, d1, a1; dodávka a montáž</t>
  </si>
  <si>
    <t>SLB530</t>
  </si>
  <si>
    <t>1240HFPP ohebná bezhalogenová ochranná trubka DN40 vč. protahovacího drátu dodávka a montáž</t>
  </si>
  <si>
    <t>SLB531</t>
  </si>
  <si>
    <t>Drátěný kabelový žlab 50*50 - vč. komplet příslušenství dodávka a montáž</t>
  </si>
  <si>
    <t>SLB532</t>
  </si>
  <si>
    <t>Svazkový držák Grip 15x NYM3x1,5 dodávka a montáž</t>
  </si>
  <si>
    <t>SLB533</t>
  </si>
  <si>
    <t>Vytvoření protipožární přepážky pro kabel do 10 žil</t>
  </si>
  <si>
    <t>SLB534</t>
  </si>
  <si>
    <t>Vybourání otvoru stena do 450mm</t>
  </si>
  <si>
    <t>SLB535</t>
  </si>
  <si>
    <t>Zazdívka otvoru stena do 450mm</t>
  </si>
  <si>
    <t>SLB536</t>
  </si>
  <si>
    <t>Práce spojené s napojením ze stav.rozvodu</t>
  </si>
  <si>
    <t>SLB537</t>
  </si>
  <si>
    <t>Práce spojené s napojením ze stav. rozvaděčů</t>
  </si>
  <si>
    <t>SLB538</t>
  </si>
  <si>
    <t>Práce spojené s demontáží stáv. rozvodu</t>
  </si>
  <si>
    <t>SLB539</t>
  </si>
  <si>
    <t>Zabezpečení stávajících rozvodů proti poškození</t>
  </si>
  <si>
    <t>SLB540</t>
  </si>
  <si>
    <t>100.01</t>
  </si>
  <si>
    <t>Skříň policová, 1000x600x1900, police rozpětí 400mm, uzamykatelná, materiál lamino</t>
  </si>
  <si>
    <t>100.02</t>
  </si>
  <si>
    <t>Skříň nástavba, 1000x600x600, police, materiál lamino</t>
  </si>
  <si>
    <t>111.01</t>
  </si>
  <si>
    <t>Skříň léková, 800x400x1800, horní část prosklená+police, dolní část dvířka+police, materiál lamino, uzamykatelná</t>
  </si>
  <si>
    <t>111.02</t>
  </si>
  <si>
    <t>Skříň+zásuvky, 600x400x1800, dolní část zásuvky výšky 300mm, horní část dvířka+police, materiál lamino, uzamykatelná</t>
  </si>
  <si>
    <t>111.03</t>
  </si>
  <si>
    <t>Skříň policová, 900x500x1900, police rozpětí 400mm, uzamykatelná, materiál lamino</t>
  </si>
  <si>
    <t>111.04</t>
  </si>
  <si>
    <t>Skříň nástavba, 900x500x600, police, materiál lamino</t>
  </si>
  <si>
    <t>111.05</t>
  </si>
  <si>
    <t>Skříň policová, 800x500x1900, police rozpětí 300mm, uzamykatelná, materiál lamino</t>
  </si>
  <si>
    <t>111.06</t>
  </si>
  <si>
    <t>Skříň nástavba, 800x500x600, police, materiál lamino</t>
  </si>
  <si>
    <t>110.01</t>
  </si>
  <si>
    <t>Stůl pracovní, 1500x700x900, pracovní desky postforming , kostra stolu kovová</t>
  </si>
  <si>
    <t>110.02</t>
  </si>
  <si>
    <t>Skříňka závěsná, 900x300x400, otevřená, materiál lamino</t>
  </si>
  <si>
    <t>110.03</t>
  </si>
  <si>
    <t>Skříňka závěsná, 600x300x400, otevřená, materiál lamino</t>
  </si>
  <si>
    <t>110.04</t>
  </si>
  <si>
    <t>Stůl mycí, 1100x650x900, materiál nerez AISI 304</t>
  </si>
  <si>
    <t>120.01</t>
  </si>
  <si>
    <t>Skříňka na šití, 450x230x600, závěsná, dvířka jednokřídlová prosklenná, police přestavitelné skleněné</t>
  </si>
  <si>
    <t>140.01</t>
  </si>
  <si>
    <t>Pracovní linka, 1500x600/300x2000, dolní část 1xskříňka dřezová 900x600 uzavřená+1xlednice vestavěná , horní část 1x900x300x400 uzavřená, 1x600x300x400 uzavřená,vše uzamykatelné, pracovní desky</t>
  </si>
  <si>
    <t>postforming + zástěna HPL</t>
  </si>
  <si>
    <t>140.02</t>
  </si>
  <si>
    <t>Skříň policová, 800x400x1900, police, uzamykatelná, materiál lamino</t>
  </si>
  <si>
    <t>140.03</t>
  </si>
  <si>
    <t>Skříň nástavba, 800x400x600, police, uzamykatelná, materiál lamino</t>
  </si>
  <si>
    <t>140.04</t>
  </si>
  <si>
    <t>Skříň policová, 600x400x1900, police, uzamykatelná, materiál lamino</t>
  </si>
  <si>
    <t>140.05</t>
  </si>
  <si>
    <t>Skříň nástavba, 600x400x600, police, uzamykatelná, materiál lamino</t>
  </si>
  <si>
    <t>150.01</t>
  </si>
  <si>
    <t>161.01</t>
  </si>
  <si>
    <t>Regál závěsný, 1000x400x800, kovový</t>
  </si>
  <si>
    <t>161.02</t>
  </si>
  <si>
    <t>Koš na odpad, 120l, pojízdná nádoba</t>
  </si>
  <si>
    <t>171.01</t>
  </si>
  <si>
    <t>Pracovní linka do L, 1x1800x600/300x2000, dolní část 1xskříňka dřezová 900x600,1xskříňka 900x600 uzavřená, horní část 2x900x300x400 uzavřená, 1x1800x600/300x2000, dolní část 1xskříňka 600x600+myčka</t>
  </si>
  <si>
    <t>vestavná, horní část 2x600x300x400 uzavřená, vše uzamykatelné, 2x pracovní desky 1800x600, postforming, zástěna HPL</t>
  </si>
  <si>
    <t>171.02</t>
  </si>
  <si>
    <t>Stůl pracovní, 1000x650x750, pracovní desky postforming , kostra stolu kovová</t>
  </si>
  <si>
    <t>171.03</t>
  </si>
  <si>
    <t>Židle kancelářská, omyvatelný potah, odolný desinfekci</t>
  </si>
  <si>
    <t>171.04</t>
  </si>
  <si>
    <t>Sedačka, omyvatelný potah, odolný dezinfenkci</t>
  </si>
  <si>
    <t>171.05</t>
  </si>
  <si>
    <t>Stolek konferenční</t>
  </si>
  <si>
    <t>210.01</t>
  </si>
  <si>
    <t>Regál, 1000x400x2000, kovový, nosnost police 100kg</t>
  </si>
  <si>
    <t>210.02</t>
  </si>
  <si>
    <t>Koš na špinavý oděv, 120l, pojízdná nádoba</t>
  </si>
  <si>
    <t>210.03</t>
  </si>
  <si>
    <t>Dávkovač dezinfekce</t>
  </si>
  <si>
    <t>240.01</t>
  </si>
  <si>
    <t>Skříň šatní, 300x400x1850, police+věšáková tyč, materiál lamino, uzamykatelná</t>
  </si>
  <si>
    <t>240.02</t>
  </si>
  <si>
    <t>Skříň šatní 2-box, 600x400x1850, police, materiál lamino, uzamykatelná, celkem 4boxy</t>
  </si>
  <si>
    <t>DOPRAVA+MONTÁŽ, ZAMĚŘĚNÍ</t>
  </si>
  <si>
    <t>nenaceňovat</t>
  </si>
  <si>
    <t>Montáž koupelnových doplňků - háček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</si>
</sst>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4" xfId="0" applyNumberFormat="1" applyFont="1" applyBorder="1" applyAlignment="1">
      <alignment horizontal="right" vertical="center" wrapText="1" shrinkToFit="1"/>
    </xf>
    <xf numFmtId="4" fontId="3" fillId="0" borderId="34" xfId="0" applyNumberFormat="1" applyFont="1" applyBorder="1" applyAlignment="1">
      <alignment horizontal="right" vertical="center" shrinkToFit="1"/>
    </xf>
    <xf numFmtId="4" fontId="0" fillId="0" borderId="34" xfId="0" applyNumberFormat="1" applyBorder="1" applyAlignment="1">
      <alignment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 shrinkToFit="1"/>
    </xf>
    <xf numFmtId="4" fontId="8" fillId="0" borderId="34" xfId="0" applyNumberFormat="1" applyFont="1" applyBorder="1" applyAlignment="1">
      <alignment vertical="center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4" xfId="0" applyNumberFormat="1" applyBorder="1" applyAlignment="1">
      <alignment vertical="center" wrapText="1" shrinkToFit="1"/>
    </xf>
    <xf numFmtId="4" fontId="15" fillId="3" borderId="37" xfId="0" applyNumberFormat="1" applyFont="1" applyFill="1" applyBorder="1" applyAlignment="1">
      <alignment vertical="center" wrapText="1" shrinkToFit="1"/>
    </xf>
    <xf numFmtId="4" fontId="15" fillId="3" borderId="37" xfId="0" applyNumberFormat="1" applyFont="1" applyFill="1" applyBorder="1" applyAlignment="1">
      <alignment vertical="center" shrinkToFit="1"/>
    </xf>
    <xf numFmtId="4" fontId="0" fillId="3" borderId="38" xfId="0" applyNumberFormat="1" applyFill="1" applyBorder="1" applyAlignment="1">
      <alignment vertical="center" shrinkToFit="1"/>
    </xf>
    <xf numFmtId="3" fontId="0" fillId="3" borderId="38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30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164" fontId="7" fillId="0" borderId="35" xfId="0" applyNumberFormat="1" applyFont="1" applyBorder="1" applyAlignment="1">
      <alignment vertical="center"/>
    </xf>
    <xf numFmtId="164" fontId="7" fillId="3" borderId="38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8" xfId="0" applyNumberFormat="1" applyFont="1" applyFill="1" applyBorder="1" applyAlignment="1">
      <alignment horizontal="center" vertical="center"/>
    </xf>
    <xf numFmtId="4" fontId="7" fillId="3" borderId="38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165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5" fontId="8" fillId="3" borderId="0" xfId="0" applyNumberFormat="1" applyFont="1" applyFill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9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7" fillId="0" borderId="40" xfId="0" applyFont="1" applyBorder="1" applyAlignment="1">
      <alignment vertical="top"/>
    </xf>
    <xf numFmtId="49" fontId="17" fillId="0" borderId="41" xfId="0" applyNumberFormat="1" applyFont="1" applyBorder="1" applyAlignment="1">
      <alignment vertical="top"/>
    </xf>
    <xf numFmtId="0" fontId="17" fillId="0" borderId="41" xfId="0" applyFont="1" applyBorder="1" applyAlignment="1">
      <alignment horizontal="center" vertical="top" shrinkToFit="1"/>
    </xf>
    <xf numFmtId="165" fontId="17" fillId="0" borderId="41" xfId="0" applyNumberFormat="1" applyFont="1" applyBorder="1" applyAlignment="1">
      <alignment vertical="top" shrinkToFit="1"/>
    </xf>
    <xf numFmtId="4" fontId="17" fillId="4" borderId="41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0" fontId="17" fillId="0" borderId="43" xfId="0" applyFont="1" applyBorder="1" applyAlignment="1">
      <alignment vertical="top"/>
    </xf>
    <xf numFmtId="49" fontId="17" fillId="0" borderId="44" xfId="0" applyNumberFormat="1" applyFont="1" applyBorder="1" applyAlignment="1">
      <alignment vertical="top"/>
    </xf>
    <xf numFmtId="0" fontId="17" fillId="0" borderId="44" xfId="0" applyFont="1" applyBorder="1" applyAlignment="1">
      <alignment horizontal="center" vertical="top" shrinkToFit="1"/>
    </xf>
    <xf numFmtId="165" fontId="17" fillId="0" borderId="44" xfId="0" applyNumberFormat="1" applyFont="1" applyBorder="1" applyAlignment="1">
      <alignment vertical="top" shrinkToFit="1"/>
    </xf>
    <xf numFmtId="4" fontId="17" fillId="4" borderId="44" xfId="0" applyNumberFormat="1" applyFont="1" applyFill="1" applyBorder="1" applyAlignment="1" applyProtection="1">
      <alignment vertical="top" shrinkToFit="1"/>
      <protection locked="0"/>
    </xf>
    <xf numFmtId="4" fontId="17" fillId="0" borderId="45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41" xfId="0" applyNumberFormat="1" applyFont="1" applyBorder="1" applyAlignment="1">
      <alignment horizontal="left" vertical="top" wrapText="1"/>
    </xf>
    <xf numFmtId="49" fontId="17" fillId="0" borderId="44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5" fontId="17" fillId="4" borderId="0" xfId="0" applyNumberFormat="1" applyFont="1" applyFill="1" applyBorder="1" applyAlignment="1" applyProtection="1">
      <alignment vertical="top" shrinkToFit="1"/>
      <protection locked="0"/>
    </xf>
    <xf numFmtId="49" fontId="17" fillId="0" borderId="0" xfId="0" applyNumberFormat="1" applyFont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9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7" fillId="0" borderId="0" xfId="0" applyFont="1" applyAlignment="1">
      <alignment vertical="top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95" t="s">
        <v>41</v>
      </c>
      <c r="B2" s="195"/>
      <c r="C2" s="195"/>
      <c r="D2" s="195"/>
      <c r="E2" s="195"/>
      <c r="F2" s="195"/>
      <c r="G2" s="195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4743E-0587-4034-B3DC-93326F71FC32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12.5703125" style="124" customWidth="1"/>
    <col min="3" max="3" width="38.28515625" style="12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4" t="s">
        <v>7</v>
      </c>
      <c r="B1" s="254"/>
      <c r="C1" s="254"/>
      <c r="D1" s="254"/>
      <c r="E1" s="254"/>
      <c r="F1" s="254"/>
      <c r="G1" s="254"/>
      <c r="AG1" t="s">
        <v>186</v>
      </c>
    </row>
    <row r="2" spans="1:60" ht="24.95" customHeight="1" x14ac:dyDescent="0.2">
      <c r="A2" s="143" t="s">
        <v>8</v>
      </c>
      <c r="B2" s="49" t="s">
        <v>43</v>
      </c>
      <c r="C2" s="255" t="s">
        <v>44</v>
      </c>
      <c r="D2" s="256"/>
      <c r="E2" s="256"/>
      <c r="F2" s="256"/>
      <c r="G2" s="257"/>
      <c r="AG2" t="s">
        <v>187</v>
      </c>
    </row>
    <row r="3" spans="1:60" ht="24.95" customHeight="1" x14ac:dyDescent="0.2">
      <c r="A3" s="143" t="s">
        <v>9</v>
      </c>
      <c r="B3" s="49" t="s">
        <v>47</v>
      </c>
      <c r="C3" s="255" t="s">
        <v>48</v>
      </c>
      <c r="D3" s="256"/>
      <c r="E3" s="256"/>
      <c r="F3" s="256"/>
      <c r="G3" s="257"/>
      <c r="AC3" s="124" t="s">
        <v>187</v>
      </c>
      <c r="AG3" t="s">
        <v>188</v>
      </c>
    </row>
    <row r="4" spans="1:60" ht="24.95" customHeight="1" x14ac:dyDescent="0.2">
      <c r="A4" s="144" t="s">
        <v>10</v>
      </c>
      <c r="B4" s="145" t="s">
        <v>60</v>
      </c>
      <c r="C4" s="258" t="s">
        <v>61</v>
      </c>
      <c r="D4" s="259"/>
      <c r="E4" s="259"/>
      <c r="F4" s="259"/>
      <c r="G4" s="260"/>
      <c r="AG4" t="s">
        <v>189</v>
      </c>
    </row>
    <row r="5" spans="1:60" x14ac:dyDescent="0.2">
      <c r="D5" s="10"/>
    </row>
    <row r="6" spans="1:60" ht="38.25" x14ac:dyDescent="0.2">
      <c r="A6" s="147" t="s">
        <v>190</v>
      </c>
      <c r="B6" s="149" t="s">
        <v>191</v>
      </c>
      <c r="C6" s="149" t="s">
        <v>192</v>
      </c>
      <c r="D6" s="148" t="s">
        <v>193</v>
      </c>
      <c r="E6" s="147" t="s">
        <v>194</v>
      </c>
      <c r="F6" s="146" t="s">
        <v>195</v>
      </c>
      <c r="G6" s="147" t="s">
        <v>31</v>
      </c>
      <c r="H6" s="150" t="s">
        <v>32</v>
      </c>
      <c r="I6" s="150" t="s">
        <v>196</v>
      </c>
      <c r="J6" s="150" t="s">
        <v>33</v>
      </c>
      <c r="K6" s="150" t="s">
        <v>197</v>
      </c>
      <c r="L6" s="150" t="s">
        <v>198</v>
      </c>
      <c r="M6" s="150" t="s">
        <v>199</v>
      </c>
      <c r="N6" s="150" t="s">
        <v>200</v>
      </c>
      <c r="O6" s="150" t="s">
        <v>201</v>
      </c>
      <c r="P6" s="150" t="s">
        <v>202</v>
      </c>
      <c r="Q6" s="150" t="s">
        <v>203</v>
      </c>
      <c r="R6" s="150" t="s">
        <v>204</v>
      </c>
      <c r="S6" s="150" t="s">
        <v>205</v>
      </c>
      <c r="T6" s="150" t="s">
        <v>206</v>
      </c>
      <c r="U6" s="150" t="s">
        <v>207</v>
      </c>
      <c r="V6" s="150" t="s">
        <v>208</v>
      </c>
      <c r="W6" s="150" t="s">
        <v>209</v>
      </c>
      <c r="X6" s="150" t="s">
        <v>210</v>
      </c>
      <c r="Y6" s="150" t="s">
        <v>211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  <c r="Y7" s="153"/>
    </row>
    <row r="8" spans="1:60" x14ac:dyDescent="0.2">
      <c r="A8" s="167" t="s">
        <v>212</v>
      </c>
      <c r="B8" s="168" t="s">
        <v>104</v>
      </c>
      <c r="C8" s="187" t="s">
        <v>176</v>
      </c>
      <c r="D8" s="169"/>
      <c r="E8" s="170"/>
      <c r="F8" s="171"/>
      <c r="G8" s="172">
        <f>SUMIF(AG9:AG64,"&lt;&gt;NOR",G9:G64)</f>
        <v>0</v>
      </c>
      <c r="H8" s="166"/>
      <c r="I8" s="166">
        <f>SUM(I9:I64)</f>
        <v>0</v>
      </c>
      <c r="J8" s="166"/>
      <c r="K8" s="166">
        <f>SUM(K9:K64)</f>
        <v>0</v>
      </c>
      <c r="L8" s="166"/>
      <c r="M8" s="166">
        <f>SUM(M9:M64)</f>
        <v>0</v>
      </c>
      <c r="N8" s="165"/>
      <c r="O8" s="165">
        <f>SUM(O9:O64)</f>
        <v>0</v>
      </c>
      <c r="P8" s="165"/>
      <c r="Q8" s="165">
        <f>SUM(Q9:Q64)</f>
        <v>0</v>
      </c>
      <c r="R8" s="166"/>
      <c r="S8" s="166"/>
      <c r="T8" s="166"/>
      <c r="U8" s="166"/>
      <c r="V8" s="166">
        <f>SUM(V9:V64)</f>
        <v>0</v>
      </c>
      <c r="W8" s="166"/>
      <c r="X8" s="166"/>
      <c r="Y8" s="166"/>
      <c r="AG8" t="s">
        <v>213</v>
      </c>
    </row>
    <row r="9" spans="1:60" ht="22.5" outlineLevel="1" x14ac:dyDescent="0.2">
      <c r="A9" s="174">
        <v>1</v>
      </c>
      <c r="B9" s="175" t="s">
        <v>1019</v>
      </c>
      <c r="C9" s="188" t="s">
        <v>1020</v>
      </c>
      <c r="D9" s="176" t="s">
        <v>844</v>
      </c>
      <c r="E9" s="177">
        <v>1</v>
      </c>
      <c r="F9" s="178"/>
      <c r="G9" s="179">
        <f>ROUND(E9*F9,2)</f>
        <v>0</v>
      </c>
      <c r="H9" s="164"/>
      <c r="I9" s="163">
        <f>ROUND(E9*H9,2)</f>
        <v>0</v>
      </c>
      <c r="J9" s="164"/>
      <c r="K9" s="163">
        <f>ROUND(E9*J9,2)</f>
        <v>0</v>
      </c>
      <c r="L9" s="163">
        <v>21</v>
      </c>
      <c r="M9" s="163">
        <f>G9*(1+L9/100)</f>
        <v>0</v>
      </c>
      <c r="N9" s="162">
        <v>0</v>
      </c>
      <c r="O9" s="162">
        <f>ROUND(E9*N9,2)</f>
        <v>0</v>
      </c>
      <c r="P9" s="162">
        <v>0</v>
      </c>
      <c r="Q9" s="162">
        <f>ROUND(E9*P9,2)</f>
        <v>0</v>
      </c>
      <c r="R9" s="163"/>
      <c r="S9" s="163" t="s">
        <v>215</v>
      </c>
      <c r="T9" s="163" t="s">
        <v>216</v>
      </c>
      <c r="U9" s="163">
        <v>0</v>
      </c>
      <c r="V9" s="163">
        <f>ROUND(E9*U9,2)</f>
        <v>0</v>
      </c>
      <c r="W9" s="163"/>
      <c r="X9" s="163" t="s">
        <v>271</v>
      </c>
      <c r="Y9" s="163" t="s">
        <v>218</v>
      </c>
      <c r="Z9" s="151"/>
      <c r="AA9" s="151"/>
      <c r="AB9" s="151"/>
      <c r="AC9" s="151"/>
      <c r="AD9" s="151"/>
      <c r="AE9" s="151"/>
      <c r="AF9" s="151"/>
      <c r="AG9" s="151" t="s">
        <v>272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2" x14ac:dyDescent="0.2">
      <c r="A10" s="159"/>
      <c r="B10" s="160"/>
      <c r="C10" s="250" t="s">
        <v>1021</v>
      </c>
      <c r="D10" s="251"/>
      <c r="E10" s="251"/>
      <c r="F10" s="251"/>
      <c r="G10" s="251"/>
      <c r="H10" s="163"/>
      <c r="I10" s="163"/>
      <c r="J10" s="163"/>
      <c r="K10" s="163"/>
      <c r="L10" s="163"/>
      <c r="M10" s="163"/>
      <c r="N10" s="162"/>
      <c r="O10" s="162"/>
      <c r="P10" s="162"/>
      <c r="Q10" s="162"/>
      <c r="R10" s="163"/>
      <c r="S10" s="163"/>
      <c r="T10" s="163"/>
      <c r="U10" s="163"/>
      <c r="V10" s="163"/>
      <c r="W10" s="163"/>
      <c r="X10" s="163"/>
      <c r="Y10" s="163"/>
      <c r="Z10" s="151"/>
      <c r="AA10" s="151"/>
      <c r="AB10" s="151"/>
      <c r="AC10" s="151"/>
      <c r="AD10" s="151"/>
      <c r="AE10" s="151"/>
      <c r="AF10" s="151"/>
      <c r="AG10" s="151" t="s">
        <v>220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74">
        <v>2</v>
      </c>
      <c r="B11" s="175" t="s">
        <v>1022</v>
      </c>
      <c r="C11" s="188" t="s">
        <v>1023</v>
      </c>
      <c r="D11" s="176" t="s">
        <v>844</v>
      </c>
      <c r="E11" s="177">
        <v>1</v>
      </c>
      <c r="F11" s="178"/>
      <c r="G11" s="179">
        <f>ROUND(E11*F11,2)</f>
        <v>0</v>
      </c>
      <c r="H11" s="164"/>
      <c r="I11" s="163">
        <f>ROUND(E11*H11,2)</f>
        <v>0</v>
      </c>
      <c r="J11" s="164"/>
      <c r="K11" s="163">
        <f>ROUND(E11*J11,2)</f>
        <v>0</v>
      </c>
      <c r="L11" s="163">
        <v>21</v>
      </c>
      <c r="M11" s="163">
        <f>G11*(1+L11/100)</f>
        <v>0</v>
      </c>
      <c r="N11" s="162">
        <v>0</v>
      </c>
      <c r="O11" s="162">
        <f>ROUND(E11*N11,2)</f>
        <v>0</v>
      </c>
      <c r="P11" s="162">
        <v>0</v>
      </c>
      <c r="Q11" s="162">
        <f>ROUND(E11*P11,2)</f>
        <v>0</v>
      </c>
      <c r="R11" s="163"/>
      <c r="S11" s="163" t="s">
        <v>215</v>
      </c>
      <c r="T11" s="163" t="s">
        <v>216</v>
      </c>
      <c r="U11" s="163">
        <v>0</v>
      </c>
      <c r="V11" s="163">
        <f>ROUND(E11*U11,2)</f>
        <v>0</v>
      </c>
      <c r="W11" s="163"/>
      <c r="X11" s="163" t="s">
        <v>271</v>
      </c>
      <c r="Y11" s="163" t="s">
        <v>218</v>
      </c>
      <c r="Z11" s="151"/>
      <c r="AA11" s="151"/>
      <c r="AB11" s="151"/>
      <c r="AC11" s="151"/>
      <c r="AD11" s="151"/>
      <c r="AE11" s="151"/>
      <c r="AF11" s="151"/>
      <c r="AG11" s="151" t="s">
        <v>272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2" x14ac:dyDescent="0.2">
      <c r="A12" s="159"/>
      <c r="B12" s="160"/>
      <c r="C12" s="250" t="s">
        <v>1021</v>
      </c>
      <c r="D12" s="251"/>
      <c r="E12" s="251"/>
      <c r="F12" s="251"/>
      <c r="G12" s="251"/>
      <c r="H12" s="163"/>
      <c r="I12" s="163"/>
      <c r="J12" s="163"/>
      <c r="K12" s="163"/>
      <c r="L12" s="163"/>
      <c r="M12" s="163"/>
      <c r="N12" s="162"/>
      <c r="O12" s="162"/>
      <c r="P12" s="162"/>
      <c r="Q12" s="162"/>
      <c r="R12" s="163"/>
      <c r="S12" s="163"/>
      <c r="T12" s="163"/>
      <c r="U12" s="163"/>
      <c r="V12" s="163"/>
      <c r="W12" s="163"/>
      <c r="X12" s="163"/>
      <c r="Y12" s="163"/>
      <c r="Z12" s="151"/>
      <c r="AA12" s="151"/>
      <c r="AB12" s="151"/>
      <c r="AC12" s="151"/>
      <c r="AD12" s="151"/>
      <c r="AE12" s="151"/>
      <c r="AF12" s="151"/>
      <c r="AG12" s="151" t="s">
        <v>220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ht="22.5" outlineLevel="1" x14ac:dyDescent="0.2">
      <c r="A13" s="174">
        <v>3</v>
      </c>
      <c r="B13" s="175" t="s">
        <v>1024</v>
      </c>
      <c r="C13" s="188" t="s">
        <v>1025</v>
      </c>
      <c r="D13" s="176" t="s">
        <v>844</v>
      </c>
      <c r="E13" s="177">
        <v>1</v>
      </c>
      <c r="F13" s="178"/>
      <c r="G13" s="179">
        <f>ROUND(E13*F13,2)</f>
        <v>0</v>
      </c>
      <c r="H13" s="164"/>
      <c r="I13" s="163">
        <f>ROUND(E13*H13,2)</f>
        <v>0</v>
      </c>
      <c r="J13" s="164"/>
      <c r="K13" s="163">
        <f>ROUND(E13*J13,2)</f>
        <v>0</v>
      </c>
      <c r="L13" s="163">
        <v>21</v>
      </c>
      <c r="M13" s="163">
        <f>G13*(1+L13/100)</f>
        <v>0</v>
      </c>
      <c r="N13" s="162">
        <v>0</v>
      </c>
      <c r="O13" s="162">
        <f>ROUND(E13*N13,2)</f>
        <v>0</v>
      </c>
      <c r="P13" s="162">
        <v>0</v>
      </c>
      <c r="Q13" s="162">
        <f>ROUND(E13*P13,2)</f>
        <v>0</v>
      </c>
      <c r="R13" s="163"/>
      <c r="S13" s="163" t="s">
        <v>215</v>
      </c>
      <c r="T13" s="163" t="s">
        <v>216</v>
      </c>
      <c r="U13" s="163">
        <v>0</v>
      </c>
      <c r="V13" s="163">
        <f>ROUND(E13*U13,2)</f>
        <v>0</v>
      </c>
      <c r="W13" s="163"/>
      <c r="X13" s="163" t="s">
        <v>271</v>
      </c>
      <c r="Y13" s="163" t="s">
        <v>218</v>
      </c>
      <c r="Z13" s="151"/>
      <c r="AA13" s="151"/>
      <c r="AB13" s="151"/>
      <c r="AC13" s="151"/>
      <c r="AD13" s="151"/>
      <c r="AE13" s="151"/>
      <c r="AF13" s="151"/>
      <c r="AG13" s="151" t="s">
        <v>272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2" x14ac:dyDescent="0.2">
      <c r="A14" s="159"/>
      <c r="B14" s="160"/>
      <c r="C14" s="250" t="s">
        <v>1021</v>
      </c>
      <c r="D14" s="251"/>
      <c r="E14" s="251"/>
      <c r="F14" s="251"/>
      <c r="G14" s="251"/>
      <c r="H14" s="163"/>
      <c r="I14" s="163"/>
      <c r="J14" s="163"/>
      <c r="K14" s="163"/>
      <c r="L14" s="163"/>
      <c r="M14" s="163"/>
      <c r="N14" s="162"/>
      <c r="O14" s="162"/>
      <c r="P14" s="162"/>
      <c r="Q14" s="162"/>
      <c r="R14" s="163"/>
      <c r="S14" s="163"/>
      <c r="T14" s="163"/>
      <c r="U14" s="163"/>
      <c r="V14" s="163"/>
      <c r="W14" s="163"/>
      <c r="X14" s="163"/>
      <c r="Y14" s="163"/>
      <c r="Z14" s="151"/>
      <c r="AA14" s="151"/>
      <c r="AB14" s="151"/>
      <c r="AC14" s="151"/>
      <c r="AD14" s="151"/>
      <c r="AE14" s="151"/>
      <c r="AF14" s="151"/>
      <c r="AG14" s="151" t="s">
        <v>220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74">
        <v>4</v>
      </c>
      <c r="B15" s="175" t="s">
        <v>1026</v>
      </c>
      <c r="C15" s="188" t="s">
        <v>1027</v>
      </c>
      <c r="D15" s="176" t="s">
        <v>844</v>
      </c>
      <c r="E15" s="177">
        <v>1</v>
      </c>
      <c r="F15" s="178"/>
      <c r="G15" s="179">
        <f>ROUND(E15*F15,2)</f>
        <v>0</v>
      </c>
      <c r="H15" s="164"/>
      <c r="I15" s="163">
        <f>ROUND(E15*H15,2)</f>
        <v>0</v>
      </c>
      <c r="J15" s="164"/>
      <c r="K15" s="163">
        <f>ROUND(E15*J15,2)</f>
        <v>0</v>
      </c>
      <c r="L15" s="163">
        <v>21</v>
      </c>
      <c r="M15" s="163">
        <f>G15*(1+L15/100)</f>
        <v>0</v>
      </c>
      <c r="N15" s="162">
        <v>0</v>
      </c>
      <c r="O15" s="162">
        <f>ROUND(E15*N15,2)</f>
        <v>0</v>
      </c>
      <c r="P15" s="162">
        <v>0</v>
      </c>
      <c r="Q15" s="162">
        <f>ROUND(E15*P15,2)</f>
        <v>0</v>
      </c>
      <c r="R15" s="163"/>
      <c r="S15" s="163" t="s">
        <v>215</v>
      </c>
      <c r="T15" s="163" t="s">
        <v>216</v>
      </c>
      <c r="U15" s="163">
        <v>0</v>
      </c>
      <c r="V15" s="163">
        <f>ROUND(E15*U15,2)</f>
        <v>0</v>
      </c>
      <c r="W15" s="163"/>
      <c r="X15" s="163" t="s">
        <v>271</v>
      </c>
      <c r="Y15" s="163" t="s">
        <v>218</v>
      </c>
      <c r="Z15" s="151"/>
      <c r="AA15" s="151"/>
      <c r="AB15" s="151"/>
      <c r="AC15" s="151"/>
      <c r="AD15" s="151"/>
      <c r="AE15" s="151"/>
      <c r="AF15" s="151"/>
      <c r="AG15" s="151" t="s">
        <v>272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2" x14ac:dyDescent="0.2">
      <c r="A16" s="159"/>
      <c r="B16" s="160"/>
      <c r="C16" s="250" t="s">
        <v>1021</v>
      </c>
      <c r="D16" s="251"/>
      <c r="E16" s="251"/>
      <c r="F16" s="251"/>
      <c r="G16" s="251"/>
      <c r="H16" s="163"/>
      <c r="I16" s="163"/>
      <c r="J16" s="163"/>
      <c r="K16" s="163"/>
      <c r="L16" s="163"/>
      <c r="M16" s="163"/>
      <c r="N16" s="162"/>
      <c r="O16" s="162"/>
      <c r="P16" s="162"/>
      <c r="Q16" s="162"/>
      <c r="R16" s="163"/>
      <c r="S16" s="163"/>
      <c r="T16" s="163"/>
      <c r="U16" s="163"/>
      <c r="V16" s="163"/>
      <c r="W16" s="163"/>
      <c r="X16" s="163"/>
      <c r="Y16" s="163"/>
      <c r="Z16" s="151"/>
      <c r="AA16" s="151"/>
      <c r="AB16" s="151"/>
      <c r="AC16" s="151"/>
      <c r="AD16" s="151"/>
      <c r="AE16" s="151"/>
      <c r="AF16" s="151"/>
      <c r="AG16" s="151" t="s">
        <v>220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74">
        <v>5</v>
      </c>
      <c r="B17" s="175" t="s">
        <v>1028</v>
      </c>
      <c r="C17" s="188" t="s">
        <v>1029</v>
      </c>
      <c r="D17" s="176" t="s">
        <v>844</v>
      </c>
      <c r="E17" s="177">
        <v>1</v>
      </c>
      <c r="F17" s="178"/>
      <c r="G17" s="179">
        <f>ROUND(E17*F17,2)</f>
        <v>0</v>
      </c>
      <c r="H17" s="164"/>
      <c r="I17" s="163">
        <f>ROUND(E17*H17,2)</f>
        <v>0</v>
      </c>
      <c r="J17" s="164"/>
      <c r="K17" s="163">
        <f>ROUND(E17*J17,2)</f>
        <v>0</v>
      </c>
      <c r="L17" s="163">
        <v>21</v>
      </c>
      <c r="M17" s="163">
        <f>G17*(1+L17/100)</f>
        <v>0</v>
      </c>
      <c r="N17" s="162">
        <v>0</v>
      </c>
      <c r="O17" s="162">
        <f>ROUND(E17*N17,2)</f>
        <v>0</v>
      </c>
      <c r="P17" s="162">
        <v>0</v>
      </c>
      <c r="Q17" s="162">
        <f>ROUND(E17*P17,2)</f>
        <v>0</v>
      </c>
      <c r="R17" s="163"/>
      <c r="S17" s="163" t="s">
        <v>215</v>
      </c>
      <c r="T17" s="163" t="s">
        <v>216</v>
      </c>
      <c r="U17" s="163">
        <v>0</v>
      </c>
      <c r="V17" s="163">
        <f>ROUND(E17*U17,2)</f>
        <v>0</v>
      </c>
      <c r="W17" s="163"/>
      <c r="X17" s="163" t="s">
        <v>271</v>
      </c>
      <c r="Y17" s="163" t="s">
        <v>218</v>
      </c>
      <c r="Z17" s="151"/>
      <c r="AA17" s="151"/>
      <c r="AB17" s="151"/>
      <c r="AC17" s="151"/>
      <c r="AD17" s="151"/>
      <c r="AE17" s="151"/>
      <c r="AF17" s="151"/>
      <c r="AG17" s="151" t="s">
        <v>272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2" x14ac:dyDescent="0.2">
      <c r="A18" s="159"/>
      <c r="B18" s="160"/>
      <c r="C18" s="250" t="s">
        <v>1021</v>
      </c>
      <c r="D18" s="251"/>
      <c r="E18" s="251"/>
      <c r="F18" s="251"/>
      <c r="G18" s="251"/>
      <c r="H18" s="163"/>
      <c r="I18" s="163"/>
      <c r="J18" s="163"/>
      <c r="K18" s="163"/>
      <c r="L18" s="163"/>
      <c r="M18" s="163"/>
      <c r="N18" s="162"/>
      <c r="O18" s="162"/>
      <c r="P18" s="162"/>
      <c r="Q18" s="162"/>
      <c r="R18" s="163"/>
      <c r="S18" s="163"/>
      <c r="T18" s="163"/>
      <c r="U18" s="163"/>
      <c r="V18" s="163"/>
      <c r="W18" s="163"/>
      <c r="X18" s="163"/>
      <c r="Y18" s="163"/>
      <c r="Z18" s="151"/>
      <c r="AA18" s="151"/>
      <c r="AB18" s="151"/>
      <c r="AC18" s="151"/>
      <c r="AD18" s="151"/>
      <c r="AE18" s="151"/>
      <c r="AF18" s="151"/>
      <c r="AG18" s="151" t="s">
        <v>220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74">
        <v>6</v>
      </c>
      <c r="B19" s="175" t="s">
        <v>1030</v>
      </c>
      <c r="C19" s="188" t="s">
        <v>1031</v>
      </c>
      <c r="D19" s="176" t="s">
        <v>844</v>
      </c>
      <c r="E19" s="177">
        <v>1</v>
      </c>
      <c r="F19" s="178"/>
      <c r="G19" s="179">
        <f>ROUND(E19*F19,2)</f>
        <v>0</v>
      </c>
      <c r="H19" s="164"/>
      <c r="I19" s="163">
        <f>ROUND(E19*H19,2)</f>
        <v>0</v>
      </c>
      <c r="J19" s="164"/>
      <c r="K19" s="163">
        <f>ROUND(E19*J19,2)</f>
        <v>0</v>
      </c>
      <c r="L19" s="163">
        <v>21</v>
      </c>
      <c r="M19" s="163">
        <f>G19*(1+L19/100)</f>
        <v>0</v>
      </c>
      <c r="N19" s="162">
        <v>0</v>
      </c>
      <c r="O19" s="162">
        <f>ROUND(E19*N19,2)</f>
        <v>0</v>
      </c>
      <c r="P19" s="162">
        <v>0</v>
      </c>
      <c r="Q19" s="162">
        <f>ROUND(E19*P19,2)</f>
        <v>0</v>
      </c>
      <c r="R19" s="163"/>
      <c r="S19" s="163" t="s">
        <v>215</v>
      </c>
      <c r="T19" s="163" t="s">
        <v>216</v>
      </c>
      <c r="U19" s="163">
        <v>0</v>
      </c>
      <c r="V19" s="163">
        <f>ROUND(E19*U19,2)</f>
        <v>0</v>
      </c>
      <c r="W19" s="163"/>
      <c r="X19" s="163" t="s">
        <v>271</v>
      </c>
      <c r="Y19" s="163" t="s">
        <v>218</v>
      </c>
      <c r="Z19" s="151"/>
      <c r="AA19" s="151"/>
      <c r="AB19" s="151"/>
      <c r="AC19" s="151"/>
      <c r="AD19" s="151"/>
      <c r="AE19" s="151"/>
      <c r="AF19" s="151"/>
      <c r="AG19" s="151" t="s">
        <v>272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2" x14ac:dyDescent="0.2">
      <c r="A20" s="159"/>
      <c r="B20" s="160"/>
      <c r="C20" s="250" t="s">
        <v>1021</v>
      </c>
      <c r="D20" s="251"/>
      <c r="E20" s="251"/>
      <c r="F20" s="251"/>
      <c r="G20" s="251"/>
      <c r="H20" s="163"/>
      <c r="I20" s="163"/>
      <c r="J20" s="163"/>
      <c r="K20" s="163"/>
      <c r="L20" s="163"/>
      <c r="M20" s="163"/>
      <c r="N20" s="162"/>
      <c r="O20" s="162"/>
      <c r="P20" s="162"/>
      <c r="Q20" s="162"/>
      <c r="R20" s="163"/>
      <c r="S20" s="163"/>
      <c r="T20" s="163"/>
      <c r="U20" s="163"/>
      <c r="V20" s="163"/>
      <c r="W20" s="163"/>
      <c r="X20" s="163"/>
      <c r="Y20" s="163"/>
      <c r="Z20" s="151"/>
      <c r="AA20" s="151"/>
      <c r="AB20" s="151"/>
      <c r="AC20" s="151"/>
      <c r="AD20" s="151"/>
      <c r="AE20" s="151"/>
      <c r="AF20" s="151"/>
      <c r="AG20" s="151" t="s">
        <v>220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74">
        <v>7</v>
      </c>
      <c r="B21" s="175" t="s">
        <v>1032</v>
      </c>
      <c r="C21" s="188" t="s">
        <v>1033</v>
      </c>
      <c r="D21" s="176" t="s">
        <v>844</v>
      </c>
      <c r="E21" s="177">
        <v>1</v>
      </c>
      <c r="F21" s="178"/>
      <c r="G21" s="179">
        <f>ROUND(E21*F21,2)</f>
        <v>0</v>
      </c>
      <c r="H21" s="164"/>
      <c r="I21" s="163">
        <f>ROUND(E21*H21,2)</f>
        <v>0</v>
      </c>
      <c r="J21" s="164"/>
      <c r="K21" s="163">
        <f>ROUND(E21*J21,2)</f>
        <v>0</v>
      </c>
      <c r="L21" s="163">
        <v>21</v>
      </c>
      <c r="M21" s="163">
        <f>G21*(1+L21/100)</f>
        <v>0</v>
      </c>
      <c r="N21" s="162">
        <v>0</v>
      </c>
      <c r="O21" s="162">
        <f>ROUND(E21*N21,2)</f>
        <v>0</v>
      </c>
      <c r="P21" s="162">
        <v>0</v>
      </c>
      <c r="Q21" s="162">
        <f>ROUND(E21*P21,2)</f>
        <v>0</v>
      </c>
      <c r="R21" s="163"/>
      <c r="S21" s="163" t="s">
        <v>215</v>
      </c>
      <c r="T21" s="163" t="s">
        <v>216</v>
      </c>
      <c r="U21" s="163">
        <v>0</v>
      </c>
      <c r="V21" s="163">
        <f>ROUND(E21*U21,2)</f>
        <v>0</v>
      </c>
      <c r="W21" s="163"/>
      <c r="X21" s="163" t="s">
        <v>271</v>
      </c>
      <c r="Y21" s="163" t="s">
        <v>218</v>
      </c>
      <c r="Z21" s="151"/>
      <c r="AA21" s="151"/>
      <c r="AB21" s="151"/>
      <c r="AC21" s="151"/>
      <c r="AD21" s="151"/>
      <c r="AE21" s="151"/>
      <c r="AF21" s="151"/>
      <c r="AG21" s="151" t="s">
        <v>272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2" x14ac:dyDescent="0.2">
      <c r="A22" s="159"/>
      <c r="B22" s="160"/>
      <c r="C22" s="250" t="s">
        <v>1021</v>
      </c>
      <c r="D22" s="251"/>
      <c r="E22" s="251"/>
      <c r="F22" s="251"/>
      <c r="G22" s="251"/>
      <c r="H22" s="163"/>
      <c r="I22" s="163"/>
      <c r="J22" s="163"/>
      <c r="K22" s="163"/>
      <c r="L22" s="163"/>
      <c r="M22" s="163"/>
      <c r="N22" s="162"/>
      <c r="O22" s="162"/>
      <c r="P22" s="162"/>
      <c r="Q22" s="162"/>
      <c r="R22" s="163"/>
      <c r="S22" s="163"/>
      <c r="T22" s="163"/>
      <c r="U22" s="163"/>
      <c r="V22" s="163"/>
      <c r="W22" s="163"/>
      <c r="X22" s="163"/>
      <c r="Y22" s="163"/>
      <c r="Z22" s="151"/>
      <c r="AA22" s="151"/>
      <c r="AB22" s="151"/>
      <c r="AC22" s="151"/>
      <c r="AD22" s="151"/>
      <c r="AE22" s="151"/>
      <c r="AF22" s="151"/>
      <c r="AG22" s="151" t="s">
        <v>220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ht="22.5" outlineLevel="1" x14ac:dyDescent="0.2">
      <c r="A23" s="174">
        <v>8</v>
      </c>
      <c r="B23" s="175" t="s">
        <v>1034</v>
      </c>
      <c r="C23" s="188" t="s">
        <v>1035</v>
      </c>
      <c r="D23" s="176" t="s">
        <v>791</v>
      </c>
      <c r="E23" s="177">
        <v>11</v>
      </c>
      <c r="F23" s="178"/>
      <c r="G23" s="179">
        <f>ROUND(E23*F23,2)</f>
        <v>0</v>
      </c>
      <c r="H23" s="164"/>
      <c r="I23" s="163">
        <f>ROUND(E23*H23,2)</f>
        <v>0</v>
      </c>
      <c r="J23" s="164"/>
      <c r="K23" s="163">
        <f>ROUND(E23*J23,2)</f>
        <v>0</v>
      </c>
      <c r="L23" s="163">
        <v>21</v>
      </c>
      <c r="M23" s="163">
        <f>G23*(1+L23/100)</f>
        <v>0</v>
      </c>
      <c r="N23" s="162">
        <v>0</v>
      </c>
      <c r="O23" s="162">
        <f>ROUND(E23*N23,2)</f>
        <v>0</v>
      </c>
      <c r="P23" s="162">
        <v>0</v>
      </c>
      <c r="Q23" s="162">
        <f>ROUND(E23*P23,2)</f>
        <v>0</v>
      </c>
      <c r="R23" s="163"/>
      <c r="S23" s="163" t="s">
        <v>215</v>
      </c>
      <c r="T23" s="163" t="s">
        <v>216</v>
      </c>
      <c r="U23" s="163">
        <v>0</v>
      </c>
      <c r="V23" s="163">
        <f>ROUND(E23*U23,2)</f>
        <v>0</v>
      </c>
      <c r="W23" s="163"/>
      <c r="X23" s="163" t="s">
        <v>271</v>
      </c>
      <c r="Y23" s="163" t="s">
        <v>218</v>
      </c>
      <c r="Z23" s="151"/>
      <c r="AA23" s="151"/>
      <c r="AB23" s="151"/>
      <c r="AC23" s="151"/>
      <c r="AD23" s="151"/>
      <c r="AE23" s="151"/>
      <c r="AF23" s="151"/>
      <c r="AG23" s="151" t="s">
        <v>272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2" x14ac:dyDescent="0.2">
      <c r="A24" s="159"/>
      <c r="B24" s="160"/>
      <c r="C24" s="250" t="s">
        <v>1021</v>
      </c>
      <c r="D24" s="251"/>
      <c r="E24" s="251"/>
      <c r="F24" s="251"/>
      <c r="G24" s="251"/>
      <c r="H24" s="163"/>
      <c r="I24" s="163"/>
      <c r="J24" s="163"/>
      <c r="K24" s="163"/>
      <c r="L24" s="163"/>
      <c r="M24" s="163"/>
      <c r="N24" s="162"/>
      <c r="O24" s="162"/>
      <c r="P24" s="162"/>
      <c r="Q24" s="162"/>
      <c r="R24" s="163"/>
      <c r="S24" s="163"/>
      <c r="T24" s="163"/>
      <c r="U24" s="163"/>
      <c r="V24" s="163"/>
      <c r="W24" s="163"/>
      <c r="X24" s="163"/>
      <c r="Y24" s="163"/>
      <c r="Z24" s="151"/>
      <c r="AA24" s="151"/>
      <c r="AB24" s="151"/>
      <c r="AC24" s="151"/>
      <c r="AD24" s="151"/>
      <c r="AE24" s="151"/>
      <c r="AF24" s="151"/>
      <c r="AG24" s="151" t="s">
        <v>220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74">
        <v>9</v>
      </c>
      <c r="B25" s="175" t="s">
        <v>1036</v>
      </c>
      <c r="C25" s="188" t="s">
        <v>1037</v>
      </c>
      <c r="D25" s="176" t="s">
        <v>791</v>
      </c>
      <c r="E25" s="177">
        <v>12</v>
      </c>
      <c r="F25" s="178"/>
      <c r="G25" s="179">
        <f>ROUND(E25*F25,2)</f>
        <v>0</v>
      </c>
      <c r="H25" s="164"/>
      <c r="I25" s="163">
        <f>ROUND(E25*H25,2)</f>
        <v>0</v>
      </c>
      <c r="J25" s="164"/>
      <c r="K25" s="163">
        <f>ROUND(E25*J25,2)</f>
        <v>0</v>
      </c>
      <c r="L25" s="163">
        <v>21</v>
      </c>
      <c r="M25" s="163">
        <f>G25*(1+L25/100)</f>
        <v>0</v>
      </c>
      <c r="N25" s="162">
        <v>0</v>
      </c>
      <c r="O25" s="162">
        <f>ROUND(E25*N25,2)</f>
        <v>0</v>
      </c>
      <c r="P25" s="162">
        <v>0</v>
      </c>
      <c r="Q25" s="162">
        <f>ROUND(E25*P25,2)</f>
        <v>0</v>
      </c>
      <c r="R25" s="163"/>
      <c r="S25" s="163" t="s">
        <v>215</v>
      </c>
      <c r="T25" s="163" t="s">
        <v>216</v>
      </c>
      <c r="U25" s="163">
        <v>0</v>
      </c>
      <c r="V25" s="163">
        <f>ROUND(E25*U25,2)</f>
        <v>0</v>
      </c>
      <c r="W25" s="163"/>
      <c r="X25" s="163" t="s">
        <v>271</v>
      </c>
      <c r="Y25" s="163" t="s">
        <v>218</v>
      </c>
      <c r="Z25" s="151"/>
      <c r="AA25" s="151"/>
      <c r="AB25" s="151"/>
      <c r="AC25" s="151"/>
      <c r="AD25" s="151"/>
      <c r="AE25" s="151"/>
      <c r="AF25" s="151"/>
      <c r="AG25" s="151" t="s">
        <v>272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2" x14ac:dyDescent="0.2">
      <c r="A26" s="159"/>
      <c r="B26" s="160"/>
      <c r="C26" s="250" t="s">
        <v>1021</v>
      </c>
      <c r="D26" s="251"/>
      <c r="E26" s="251"/>
      <c r="F26" s="251"/>
      <c r="G26" s="251"/>
      <c r="H26" s="163"/>
      <c r="I26" s="163"/>
      <c r="J26" s="163"/>
      <c r="K26" s="163"/>
      <c r="L26" s="163"/>
      <c r="M26" s="163"/>
      <c r="N26" s="162"/>
      <c r="O26" s="162"/>
      <c r="P26" s="162"/>
      <c r="Q26" s="162"/>
      <c r="R26" s="163"/>
      <c r="S26" s="163"/>
      <c r="T26" s="163"/>
      <c r="U26" s="163"/>
      <c r="V26" s="163"/>
      <c r="W26" s="163"/>
      <c r="X26" s="163"/>
      <c r="Y26" s="163"/>
      <c r="Z26" s="151"/>
      <c r="AA26" s="151"/>
      <c r="AB26" s="151"/>
      <c r="AC26" s="151"/>
      <c r="AD26" s="151"/>
      <c r="AE26" s="151"/>
      <c r="AF26" s="151"/>
      <c r="AG26" s="151" t="s">
        <v>220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74">
        <v>10</v>
      </c>
      <c r="B27" s="175" t="s">
        <v>1038</v>
      </c>
      <c r="C27" s="188" t="s">
        <v>1039</v>
      </c>
      <c r="D27" s="176" t="s">
        <v>791</v>
      </c>
      <c r="E27" s="177">
        <v>14</v>
      </c>
      <c r="F27" s="178"/>
      <c r="G27" s="179">
        <f>ROUND(E27*F27,2)</f>
        <v>0</v>
      </c>
      <c r="H27" s="164"/>
      <c r="I27" s="163">
        <f>ROUND(E27*H27,2)</f>
        <v>0</v>
      </c>
      <c r="J27" s="164"/>
      <c r="K27" s="163">
        <f>ROUND(E27*J27,2)</f>
        <v>0</v>
      </c>
      <c r="L27" s="163">
        <v>21</v>
      </c>
      <c r="M27" s="163">
        <f>G27*(1+L27/100)</f>
        <v>0</v>
      </c>
      <c r="N27" s="162">
        <v>0</v>
      </c>
      <c r="O27" s="162">
        <f>ROUND(E27*N27,2)</f>
        <v>0</v>
      </c>
      <c r="P27" s="162">
        <v>0</v>
      </c>
      <c r="Q27" s="162">
        <f>ROUND(E27*P27,2)</f>
        <v>0</v>
      </c>
      <c r="R27" s="163"/>
      <c r="S27" s="163" t="s">
        <v>215</v>
      </c>
      <c r="T27" s="163" t="s">
        <v>216</v>
      </c>
      <c r="U27" s="163">
        <v>0</v>
      </c>
      <c r="V27" s="163">
        <f>ROUND(E27*U27,2)</f>
        <v>0</v>
      </c>
      <c r="W27" s="163"/>
      <c r="X27" s="163" t="s">
        <v>271</v>
      </c>
      <c r="Y27" s="163" t="s">
        <v>218</v>
      </c>
      <c r="Z27" s="151"/>
      <c r="AA27" s="151"/>
      <c r="AB27" s="151"/>
      <c r="AC27" s="151"/>
      <c r="AD27" s="151"/>
      <c r="AE27" s="151"/>
      <c r="AF27" s="151"/>
      <c r="AG27" s="151" t="s">
        <v>272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2" x14ac:dyDescent="0.2">
      <c r="A28" s="159"/>
      <c r="B28" s="160"/>
      <c r="C28" s="250" t="s">
        <v>1021</v>
      </c>
      <c r="D28" s="251"/>
      <c r="E28" s="251"/>
      <c r="F28" s="251"/>
      <c r="G28" s="251"/>
      <c r="H28" s="163"/>
      <c r="I28" s="163"/>
      <c r="J28" s="163"/>
      <c r="K28" s="163"/>
      <c r="L28" s="163"/>
      <c r="M28" s="163"/>
      <c r="N28" s="162"/>
      <c r="O28" s="162"/>
      <c r="P28" s="162"/>
      <c r="Q28" s="162"/>
      <c r="R28" s="163"/>
      <c r="S28" s="163"/>
      <c r="T28" s="163"/>
      <c r="U28" s="163"/>
      <c r="V28" s="163"/>
      <c r="W28" s="163"/>
      <c r="X28" s="163"/>
      <c r="Y28" s="163"/>
      <c r="Z28" s="151"/>
      <c r="AA28" s="151"/>
      <c r="AB28" s="151"/>
      <c r="AC28" s="151"/>
      <c r="AD28" s="151"/>
      <c r="AE28" s="151"/>
      <c r="AF28" s="151"/>
      <c r="AG28" s="151" t="s">
        <v>220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ht="22.5" outlineLevel="1" x14ac:dyDescent="0.2">
      <c r="A29" s="174">
        <v>11</v>
      </c>
      <c r="B29" s="175" t="s">
        <v>1040</v>
      </c>
      <c r="C29" s="188" t="s">
        <v>1041</v>
      </c>
      <c r="D29" s="176" t="s">
        <v>791</v>
      </c>
      <c r="E29" s="177">
        <v>12</v>
      </c>
      <c r="F29" s="178"/>
      <c r="G29" s="179">
        <f>ROUND(E29*F29,2)</f>
        <v>0</v>
      </c>
      <c r="H29" s="164"/>
      <c r="I29" s="163">
        <f>ROUND(E29*H29,2)</f>
        <v>0</v>
      </c>
      <c r="J29" s="164"/>
      <c r="K29" s="163">
        <f>ROUND(E29*J29,2)</f>
        <v>0</v>
      </c>
      <c r="L29" s="163">
        <v>21</v>
      </c>
      <c r="M29" s="163">
        <f>G29*(1+L29/100)</f>
        <v>0</v>
      </c>
      <c r="N29" s="162">
        <v>0</v>
      </c>
      <c r="O29" s="162">
        <f>ROUND(E29*N29,2)</f>
        <v>0</v>
      </c>
      <c r="P29" s="162">
        <v>0</v>
      </c>
      <c r="Q29" s="162">
        <f>ROUND(E29*P29,2)</f>
        <v>0</v>
      </c>
      <c r="R29" s="163"/>
      <c r="S29" s="163" t="s">
        <v>215</v>
      </c>
      <c r="T29" s="163" t="s">
        <v>216</v>
      </c>
      <c r="U29" s="163">
        <v>0</v>
      </c>
      <c r="V29" s="163">
        <f>ROUND(E29*U29,2)</f>
        <v>0</v>
      </c>
      <c r="W29" s="163"/>
      <c r="X29" s="163" t="s">
        <v>271</v>
      </c>
      <c r="Y29" s="163" t="s">
        <v>218</v>
      </c>
      <c r="Z29" s="151"/>
      <c r="AA29" s="151"/>
      <c r="AB29" s="151"/>
      <c r="AC29" s="151"/>
      <c r="AD29" s="151"/>
      <c r="AE29" s="151"/>
      <c r="AF29" s="151"/>
      <c r="AG29" s="151" t="s">
        <v>272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2" x14ac:dyDescent="0.2">
      <c r="A30" s="159"/>
      <c r="B30" s="160"/>
      <c r="C30" s="250" t="s">
        <v>1021</v>
      </c>
      <c r="D30" s="251"/>
      <c r="E30" s="251"/>
      <c r="F30" s="251"/>
      <c r="G30" s="251"/>
      <c r="H30" s="163"/>
      <c r="I30" s="163"/>
      <c r="J30" s="163"/>
      <c r="K30" s="163"/>
      <c r="L30" s="163"/>
      <c r="M30" s="163"/>
      <c r="N30" s="162"/>
      <c r="O30" s="162"/>
      <c r="P30" s="162"/>
      <c r="Q30" s="162"/>
      <c r="R30" s="163"/>
      <c r="S30" s="163"/>
      <c r="T30" s="163"/>
      <c r="U30" s="163"/>
      <c r="V30" s="163"/>
      <c r="W30" s="163"/>
      <c r="X30" s="163"/>
      <c r="Y30" s="163"/>
      <c r="Z30" s="151"/>
      <c r="AA30" s="151"/>
      <c r="AB30" s="151"/>
      <c r="AC30" s="151"/>
      <c r="AD30" s="151"/>
      <c r="AE30" s="151"/>
      <c r="AF30" s="151"/>
      <c r="AG30" s="151" t="s">
        <v>220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ht="56.25" outlineLevel="1" x14ac:dyDescent="0.2">
      <c r="A31" s="174">
        <v>12</v>
      </c>
      <c r="B31" s="175" t="s">
        <v>1042</v>
      </c>
      <c r="C31" s="188" t="s">
        <v>1043</v>
      </c>
      <c r="D31" s="176" t="s">
        <v>844</v>
      </c>
      <c r="E31" s="177">
        <v>1</v>
      </c>
      <c r="F31" s="178"/>
      <c r="G31" s="179">
        <f>ROUND(E31*F31,2)</f>
        <v>0</v>
      </c>
      <c r="H31" s="164"/>
      <c r="I31" s="163">
        <f>ROUND(E31*H31,2)</f>
        <v>0</v>
      </c>
      <c r="J31" s="164"/>
      <c r="K31" s="163">
        <f>ROUND(E31*J31,2)</f>
        <v>0</v>
      </c>
      <c r="L31" s="163">
        <v>21</v>
      </c>
      <c r="M31" s="163">
        <f>G31*(1+L31/100)</f>
        <v>0</v>
      </c>
      <c r="N31" s="162">
        <v>0</v>
      </c>
      <c r="O31" s="162">
        <f>ROUND(E31*N31,2)</f>
        <v>0</v>
      </c>
      <c r="P31" s="162">
        <v>0</v>
      </c>
      <c r="Q31" s="162">
        <f>ROUND(E31*P31,2)</f>
        <v>0</v>
      </c>
      <c r="R31" s="163"/>
      <c r="S31" s="163" t="s">
        <v>215</v>
      </c>
      <c r="T31" s="163" t="s">
        <v>216</v>
      </c>
      <c r="U31" s="163">
        <v>0</v>
      </c>
      <c r="V31" s="163">
        <f>ROUND(E31*U31,2)</f>
        <v>0</v>
      </c>
      <c r="W31" s="163"/>
      <c r="X31" s="163" t="s">
        <v>271</v>
      </c>
      <c r="Y31" s="163" t="s">
        <v>218</v>
      </c>
      <c r="Z31" s="151"/>
      <c r="AA31" s="151"/>
      <c r="AB31" s="151"/>
      <c r="AC31" s="151"/>
      <c r="AD31" s="151"/>
      <c r="AE31" s="151"/>
      <c r="AF31" s="151"/>
      <c r="AG31" s="151" t="s">
        <v>272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2" x14ac:dyDescent="0.2">
      <c r="A32" s="159"/>
      <c r="B32" s="160"/>
      <c r="C32" s="250" t="s">
        <v>1044</v>
      </c>
      <c r="D32" s="251"/>
      <c r="E32" s="251"/>
      <c r="F32" s="251"/>
      <c r="G32" s="251"/>
      <c r="H32" s="163"/>
      <c r="I32" s="163"/>
      <c r="J32" s="163"/>
      <c r="K32" s="163"/>
      <c r="L32" s="163"/>
      <c r="M32" s="163"/>
      <c r="N32" s="162"/>
      <c r="O32" s="162"/>
      <c r="P32" s="162"/>
      <c r="Q32" s="162"/>
      <c r="R32" s="163"/>
      <c r="S32" s="163"/>
      <c r="T32" s="163"/>
      <c r="U32" s="163"/>
      <c r="V32" s="163"/>
      <c r="W32" s="163"/>
      <c r="X32" s="163"/>
      <c r="Y32" s="163"/>
      <c r="Z32" s="151"/>
      <c r="AA32" s="151"/>
      <c r="AB32" s="151"/>
      <c r="AC32" s="151"/>
      <c r="AD32" s="151"/>
      <c r="AE32" s="151"/>
      <c r="AF32" s="151"/>
      <c r="AG32" s="151" t="s">
        <v>220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74">
        <v>13</v>
      </c>
      <c r="B33" s="175" t="s">
        <v>1045</v>
      </c>
      <c r="C33" s="188" t="s">
        <v>1046</v>
      </c>
      <c r="D33" s="176" t="s">
        <v>844</v>
      </c>
      <c r="E33" s="177">
        <v>1</v>
      </c>
      <c r="F33" s="178"/>
      <c r="G33" s="179">
        <f>ROUND(E33*F33,2)</f>
        <v>0</v>
      </c>
      <c r="H33" s="164"/>
      <c r="I33" s="163">
        <f>ROUND(E33*H33,2)</f>
        <v>0</v>
      </c>
      <c r="J33" s="164"/>
      <c r="K33" s="163">
        <f>ROUND(E33*J33,2)</f>
        <v>0</v>
      </c>
      <c r="L33" s="163">
        <v>21</v>
      </c>
      <c r="M33" s="163">
        <f>G33*(1+L33/100)</f>
        <v>0</v>
      </c>
      <c r="N33" s="162">
        <v>0</v>
      </c>
      <c r="O33" s="162">
        <f>ROUND(E33*N33,2)</f>
        <v>0</v>
      </c>
      <c r="P33" s="162">
        <v>0</v>
      </c>
      <c r="Q33" s="162">
        <f>ROUND(E33*P33,2)</f>
        <v>0</v>
      </c>
      <c r="R33" s="163"/>
      <c r="S33" s="163" t="s">
        <v>215</v>
      </c>
      <c r="T33" s="163" t="s">
        <v>216</v>
      </c>
      <c r="U33" s="163">
        <v>0</v>
      </c>
      <c r="V33" s="163">
        <f>ROUND(E33*U33,2)</f>
        <v>0</v>
      </c>
      <c r="W33" s="163"/>
      <c r="X33" s="163" t="s">
        <v>271</v>
      </c>
      <c r="Y33" s="163" t="s">
        <v>218</v>
      </c>
      <c r="Z33" s="151"/>
      <c r="AA33" s="151"/>
      <c r="AB33" s="151"/>
      <c r="AC33" s="151"/>
      <c r="AD33" s="151"/>
      <c r="AE33" s="151"/>
      <c r="AF33" s="151"/>
      <c r="AG33" s="151" t="s">
        <v>272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2" x14ac:dyDescent="0.2">
      <c r="A34" s="159"/>
      <c r="B34" s="160"/>
      <c r="C34" s="250" t="s">
        <v>1021</v>
      </c>
      <c r="D34" s="251"/>
      <c r="E34" s="251"/>
      <c r="F34" s="251"/>
      <c r="G34" s="251"/>
      <c r="H34" s="163"/>
      <c r="I34" s="163"/>
      <c r="J34" s="163"/>
      <c r="K34" s="163"/>
      <c r="L34" s="163"/>
      <c r="M34" s="163"/>
      <c r="N34" s="162"/>
      <c r="O34" s="162"/>
      <c r="P34" s="162"/>
      <c r="Q34" s="162"/>
      <c r="R34" s="163"/>
      <c r="S34" s="163"/>
      <c r="T34" s="163"/>
      <c r="U34" s="163"/>
      <c r="V34" s="163"/>
      <c r="W34" s="163"/>
      <c r="X34" s="163"/>
      <c r="Y34" s="163"/>
      <c r="Z34" s="151"/>
      <c r="AA34" s="151"/>
      <c r="AB34" s="151"/>
      <c r="AC34" s="151"/>
      <c r="AD34" s="151"/>
      <c r="AE34" s="151"/>
      <c r="AF34" s="151"/>
      <c r="AG34" s="151" t="s">
        <v>220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74">
        <v>14</v>
      </c>
      <c r="B35" s="175" t="s">
        <v>1047</v>
      </c>
      <c r="C35" s="188" t="s">
        <v>1048</v>
      </c>
      <c r="D35" s="176" t="s">
        <v>844</v>
      </c>
      <c r="E35" s="177">
        <v>1</v>
      </c>
      <c r="F35" s="178"/>
      <c r="G35" s="179">
        <f>ROUND(E35*F35,2)</f>
        <v>0</v>
      </c>
      <c r="H35" s="164"/>
      <c r="I35" s="163">
        <f>ROUND(E35*H35,2)</f>
        <v>0</v>
      </c>
      <c r="J35" s="164"/>
      <c r="K35" s="163">
        <f>ROUND(E35*J35,2)</f>
        <v>0</v>
      </c>
      <c r="L35" s="163">
        <v>21</v>
      </c>
      <c r="M35" s="163">
        <f>G35*(1+L35/100)</f>
        <v>0</v>
      </c>
      <c r="N35" s="162">
        <v>0</v>
      </c>
      <c r="O35" s="162">
        <f>ROUND(E35*N35,2)</f>
        <v>0</v>
      </c>
      <c r="P35" s="162">
        <v>0</v>
      </c>
      <c r="Q35" s="162">
        <f>ROUND(E35*P35,2)</f>
        <v>0</v>
      </c>
      <c r="R35" s="163"/>
      <c r="S35" s="163" t="s">
        <v>215</v>
      </c>
      <c r="T35" s="163" t="s">
        <v>216</v>
      </c>
      <c r="U35" s="163">
        <v>0</v>
      </c>
      <c r="V35" s="163">
        <f>ROUND(E35*U35,2)</f>
        <v>0</v>
      </c>
      <c r="W35" s="163"/>
      <c r="X35" s="163" t="s">
        <v>271</v>
      </c>
      <c r="Y35" s="163" t="s">
        <v>218</v>
      </c>
      <c r="Z35" s="151"/>
      <c r="AA35" s="151"/>
      <c r="AB35" s="151"/>
      <c r="AC35" s="151"/>
      <c r="AD35" s="151"/>
      <c r="AE35" s="151"/>
      <c r="AF35" s="151"/>
      <c r="AG35" s="151" t="s">
        <v>272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2" x14ac:dyDescent="0.2">
      <c r="A36" s="159"/>
      <c r="B36" s="160"/>
      <c r="C36" s="250" t="s">
        <v>1021</v>
      </c>
      <c r="D36" s="251"/>
      <c r="E36" s="251"/>
      <c r="F36" s="251"/>
      <c r="G36" s="251"/>
      <c r="H36" s="163"/>
      <c r="I36" s="163"/>
      <c r="J36" s="163"/>
      <c r="K36" s="163"/>
      <c r="L36" s="163"/>
      <c r="M36" s="163"/>
      <c r="N36" s="162"/>
      <c r="O36" s="162"/>
      <c r="P36" s="162"/>
      <c r="Q36" s="162"/>
      <c r="R36" s="163"/>
      <c r="S36" s="163"/>
      <c r="T36" s="163"/>
      <c r="U36" s="163"/>
      <c r="V36" s="163"/>
      <c r="W36" s="163"/>
      <c r="X36" s="163"/>
      <c r="Y36" s="163"/>
      <c r="Z36" s="151"/>
      <c r="AA36" s="151"/>
      <c r="AB36" s="151"/>
      <c r="AC36" s="151"/>
      <c r="AD36" s="151"/>
      <c r="AE36" s="151"/>
      <c r="AF36" s="151"/>
      <c r="AG36" s="151" t="s">
        <v>220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74">
        <v>15</v>
      </c>
      <c r="B37" s="175" t="s">
        <v>1049</v>
      </c>
      <c r="C37" s="188" t="s">
        <v>1050</v>
      </c>
      <c r="D37" s="176" t="s">
        <v>844</v>
      </c>
      <c r="E37" s="177">
        <v>1</v>
      </c>
      <c r="F37" s="178"/>
      <c r="G37" s="179">
        <f>ROUND(E37*F37,2)</f>
        <v>0</v>
      </c>
      <c r="H37" s="164"/>
      <c r="I37" s="163">
        <f>ROUND(E37*H37,2)</f>
        <v>0</v>
      </c>
      <c r="J37" s="164"/>
      <c r="K37" s="163">
        <f>ROUND(E37*J37,2)</f>
        <v>0</v>
      </c>
      <c r="L37" s="163">
        <v>21</v>
      </c>
      <c r="M37" s="163">
        <f>G37*(1+L37/100)</f>
        <v>0</v>
      </c>
      <c r="N37" s="162">
        <v>0</v>
      </c>
      <c r="O37" s="162">
        <f>ROUND(E37*N37,2)</f>
        <v>0</v>
      </c>
      <c r="P37" s="162">
        <v>0</v>
      </c>
      <c r="Q37" s="162">
        <f>ROUND(E37*P37,2)</f>
        <v>0</v>
      </c>
      <c r="R37" s="163"/>
      <c r="S37" s="163" t="s">
        <v>215</v>
      </c>
      <c r="T37" s="163" t="s">
        <v>216</v>
      </c>
      <c r="U37" s="163">
        <v>0</v>
      </c>
      <c r="V37" s="163">
        <f>ROUND(E37*U37,2)</f>
        <v>0</v>
      </c>
      <c r="W37" s="163"/>
      <c r="X37" s="163" t="s">
        <v>271</v>
      </c>
      <c r="Y37" s="163" t="s">
        <v>218</v>
      </c>
      <c r="Z37" s="151"/>
      <c r="AA37" s="151"/>
      <c r="AB37" s="151"/>
      <c r="AC37" s="151"/>
      <c r="AD37" s="151"/>
      <c r="AE37" s="151"/>
      <c r="AF37" s="151"/>
      <c r="AG37" s="151" t="s">
        <v>272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2" x14ac:dyDescent="0.2">
      <c r="A38" s="159"/>
      <c r="B38" s="160"/>
      <c r="C38" s="250" t="s">
        <v>1021</v>
      </c>
      <c r="D38" s="251"/>
      <c r="E38" s="251"/>
      <c r="F38" s="251"/>
      <c r="G38" s="251"/>
      <c r="H38" s="163"/>
      <c r="I38" s="163"/>
      <c r="J38" s="163"/>
      <c r="K38" s="163"/>
      <c r="L38" s="163"/>
      <c r="M38" s="163"/>
      <c r="N38" s="162"/>
      <c r="O38" s="162"/>
      <c r="P38" s="162"/>
      <c r="Q38" s="162"/>
      <c r="R38" s="163"/>
      <c r="S38" s="163"/>
      <c r="T38" s="163"/>
      <c r="U38" s="163"/>
      <c r="V38" s="163"/>
      <c r="W38" s="163"/>
      <c r="X38" s="163"/>
      <c r="Y38" s="163"/>
      <c r="Z38" s="151"/>
      <c r="AA38" s="151"/>
      <c r="AB38" s="151"/>
      <c r="AC38" s="151"/>
      <c r="AD38" s="151"/>
      <c r="AE38" s="151"/>
      <c r="AF38" s="151"/>
      <c r="AG38" s="151" t="s">
        <v>220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74">
        <v>16</v>
      </c>
      <c r="B39" s="175" t="s">
        <v>1051</v>
      </c>
      <c r="C39" s="188" t="s">
        <v>1052</v>
      </c>
      <c r="D39" s="176" t="s">
        <v>844</v>
      </c>
      <c r="E39" s="177">
        <v>3</v>
      </c>
      <c r="F39" s="178"/>
      <c r="G39" s="179">
        <f>ROUND(E39*F39,2)</f>
        <v>0</v>
      </c>
      <c r="H39" s="164"/>
      <c r="I39" s="163">
        <f>ROUND(E39*H39,2)</f>
        <v>0</v>
      </c>
      <c r="J39" s="164"/>
      <c r="K39" s="163">
        <f>ROUND(E39*J39,2)</f>
        <v>0</v>
      </c>
      <c r="L39" s="163">
        <v>21</v>
      </c>
      <c r="M39" s="163">
        <f>G39*(1+L39/100)</f>
        <v>0</v>
      </c>
      <c r="N39" s="162">
        <v>0</v>
      </c>
      <c r="O39" s="162">
        <f>ROUND(E39*N39,2)</f>
        <v>0</v>
      </c>
      <c r="P39" s="162">
        <v>0</v>
      </c>
      <c r="Q39" s="162">
        <f>ROUND(E39*P39,2)</f>
        <v>0</v>
      </c>
      <c r="R39" s="163"/>
      <c r="S39" s="163" t="s">
        <v>215</v>
      </c>
      <c r="T39" s="163" t="s">
        <v>216</v>
      </c>
      <c r="U39" s="163">
        <v>0</v>
      </c>
      <c r="V39" s="163">
        <f>ROUND(E39*U39,2)</f>
        <v>0</v>
      </c>
      <c r="W39" s="163"/>
      <c r="X39" s="163" t="s">
        <v>271</v>
      </c>
      <c r="Y39" s="163" t="s">
        <v>218</v>
      </c>
      <c r="Z39" s="151"/>
      <c r="AA39" s="151"/>
      <c r="AB39" s="151"/>
      <c r="AC39" s="151"/>
      <c r="AD39" s="151"/>
      <c r="AE39" s="151"/>
      <c r="AF39" s="151"/>
      <c r="AG39" s="151" t="s">
        <v>272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2" x14ac:dyDescent="0.2">
      <c r="A40" s="159"/>
      <c r="B40" s="160"/>
      <c r="C40" s="250" t="s">
        <v>1021</v>
      </c>
      <c r="D40" s="251"/>
      <c r="E40" s="251"/>
      <c r="F40" s="251"/>
      <c r="G40" s="251"/>
      <c r="H40" s="163"/>
      <c r="I40" s="163"/>
      <c r="J40" s="163"/>
      <c r="K40" s="163"/>
      <c r="L40" s="163"/>
      <c r="M40" s="163"/>
      <c r="N40" s="162"/>
      <c r="O40" s="162"/>
      <c r="P40" s="162"/>
      <c r="Q40" s="162"/>
      <c r="R40" s="163"/>
      <c r="S40" s="163"/>
      <c r="T40" s="163"/>
      <c r="U40" s="163"/>
      <c r="V40" s="163"/>
      <c r="W40" s="163"/>
      <c r="X40" s="163"/>
      <c r="Y40" s="163"/>
      <c r="Z40" s="151"/>
      <c r="AA40" s="151"/>
      <c r="AB40" s="151"/>
      <c r="AC40" s="151"/>
      <c r="AD40" s="151"/>
      <c r="AE40" s="151"/>
      <c r="AF40" s="151"/>
      <c r="AG40" s="151" t="s">
        <v>220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74">
        <v>17</v>
      </c>
      <c r="B41" s="175" t="s">
        <v>1053</v>
      </c>
      <c r="C41" s="188" t="s">
        <v>1054</v>
      </c>
      <c r="D41" s="176" t="s">
        <v>844</v>
      </c>
      <c r="E41" s="177">
        <v>2</v>
      </c>
      <c r="F41" s="178"/>
      <c r="G41" s="179">
        <f>ROUND(E41*F41,2)</f>
        <v>0</v>
      </c>
      <c r="H41" s="164"/>
      <c r="I41" s="163">
        <f>ROUND(E41*H41,2)</f>
        <v>0</v>
      </c>
      <c r="J41" s="164"/>
      <c r="K41" s="163">
        <f>ROUND(E41*J41,2)</f>
        <v>0</v>
      </c>
      <c r="L41" s="163">
        <v>21</v>
      </c>
      <c r="M41" s="163">
        <f>G41*(1+L41/100)</f>
        <v>0</v>
      </c>
      <c r="N41" s="162">
        <v>0</v>
      </c>
      <c r="O41" s="162">
        <f>ROUND(E41*N41,2)</f>
        <v>0</v>
      </c>
      <c r="P41" s="162">
        <v>0</v>
      </c>
      <c r="Q41" s="162">
        <f>ROUND(E41*P41,2)</f>
        <v>0</v>
      </c>
      <c r="R41" s="163"/>
      <c r="S41" s="163" t="s">
        <v>215</v>
      </c>
      <c r="T41" s="163" t="s">
        <v>216</v>
      </c>
      <c r="U41" s="163">
        <v>0</v>
      </c>
      <c r="V41" s="163">
        <f>ROUND(E41*U41,2)</f>
        <v>0</v>
      </c>
      <c r="W41" s="163"/>
      <c r="X41" s="163" t="s">
        <v>271</v>
      </c>
      <c r="Y41" s="163" t="s">
        <v>218</v>
      </c>
      <c r="Z41" s="151"/>
      <c r="AA41" s="151"/>
      <c r="AB41" s="151"/>
      <c r="AC41" s="151"/>
      <c r="AD41" s="151"/>
      <c r="AE41" s="151"/>
      <c r="AF41" s="151"/>
      <c r="AG41" s="151" t="s">
        <v>272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2" x14ac:dyDescent="0.2">
      <c r="A42" s="159"/>
      <c r="B42" s="160"/>
      <c r="C42" s="250" t="s">
        <v>1021</v>
      </c>
      <c r="D42" s="251"/>
      <c r="E42" s="251"/>
      <c r="F42" s="251"/>
      <c r="G42" s="251"/>
      <c r="H42" s="163"/>
      <c r="I42" s="163"/>
      <c r="J42" s="163"/>
      <c r="K42" s="163"/>
      <c r="L42" s="163"/>
      <c r="M42" s="163"/>
      <c r="N42" s="162"/>
      <c r="O42" s="162"/>
      <c r="P42" s="162"/>
      <c r="Q42" s="162"/>
      <c r="R42" s="163"/>
      <c r="S42" s="163"/>
      <c r="T42" s="163"/>
      <c r="U42" s="163"/>
      <c r="V42" s="163"/>
      <c r="W42" s="163"/>
      <c r="X42" s="163"/>
      <c r="Y42" s="163"/>
      <c r="Z42" s="151"/>
      <c r="AA42" s="151"/>
      <c r="AB42" s="151"/>
      <c r="AC42" s="151"/>
      <c r="AD42" s="151"/>
      <c r="AE42" s="151"/>
      <c r="AF42" s="151"/>
      <c r="AG42" s="151" t="s">
        <v>220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ht="33.75" outlineLevel="1" x14ac:dyDescent="0.2">
      <c r="A43" s="174">
        <v>18</v>
      </c>
      <c r="B43" s="175" t="s">
        <v>1055</v>
      </c>
      <c r="C43" s="188" t="s">
        <v>1056</v>
      </c>
      <c r="D43" s="176" t="s">
        <v>844</v>
      </c>
      <c r="E43" s="177">
        <v>2</v>
      </c>
      <c r="F43" s="178"/>
      <c r="G43" s="179">
        <f>ROUND(E43*F43,2)</f>
        <v>0</v>
      </c>
      <c r="H43" s="164"/>
      <c r="I43" s="163">
        <f>ROUND(E43*H43,2)</f>
        <v>0</v>
      </c>
      <c r="J43" s="164"/>
      <c r="K43" s="163">
        <f>ROUND(E43*J43,2)</f>
        <v>0</v>
      </c>
      <c r="L43" s="163">
        <v>21</v>
      </c>
      <c r="M43" s="163">
        <f>G43*(1+L43/100)</f>
        <v>0</v>
      </c>
      <c r="N43" s="162">
        <v>0</v>
      </c>
      <c r="O43" s="162">
        <f>ROUND(E43*N43,2)</f>
        <v>0</v>
      </c>
      <c r="P43" s="162">
        <v>0</v>
      </c>
      <c r="Q43" s="162">
        <f>ROUND(E43*P43,2)</f>
        <v>0</v>
      </c>
      <c r="R43" s="163"/>
      <c r="S43" s="163" t="s">
        <v>215</v>
      </c>
      <c r="T43" s="163" t="s">
        <v>216</v>
      </c>
      <c r="U43" s="163">
        <v>0</v>
      </c>
      <c r="V43" s="163">
        <f>ROUND(E43*U43,2)</f>
        <v>0</v>
      </c>
      <c r="W43" s="163"/>
      <c r="X43" s="163" t="s">
        <v>271</v>
      </c>
      <c r="Y43" s="163" t="s">
        <v>218</v>
      </c>
      <c r="Z43" s="151"/>
      <c r="AA43" s="151"/>
      <c r="AB43" s="151"/>
      <c r="AC43" s="151"/>
      <c r="AD43" s="151"/>
      <c r="AE43" s="151"/>
      <c r="AF43" s="151"/>
      <c r="AG43" s="151" t="s">
        <v>272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2" x14ac:dyDescent="0.2">
      <c r="A44" s="159"/>
      <c r="B44" s="160"/>
      <c r="C44" s="250" t="s">
        <v>1021</v>
      </c>
      <c r="D44" s="251"/>
      <c r="E44" s="251"/>
      <c r="F44" s="251"/>
      <c r="G44" s="251"/>
      <c r="H44" s="163"/>
      <c r="I44" s="163"/>
      <c r="J44" s="163"/>
      <c r="K44" s="163"/>
      <c r="L44" s="163"/>
      <c r="M44" s="163"/>
      <c r="N44" s="162"/>
      <c r="O44" s="162"/>
      <c r="P44" s="162"/>
      <c r="Q44" s="162"/>
      <c r="R44" s="163"/>
      <c r="S44" s="163"/>
      <c r="T44" s="163"/>
      <c r="U44" s="163"/>
      <c r="V44" s="163"/>
      <c r="W44" s="163"/>
      <c r="X44" s="163"/>
      <c r="Y44" s="163"/>
      <c r="Z44" s="151"/>
      <c r="AA44" s="151"/>
      <c r="AB44" s="151"/>
      <c r="AC44" s="151"/>
      <c r="AD44" s="151"/>
      <c r="AE44" s="151"/>
      <c r="AF44" s="151"/>
      <c r="AG44" s="151" t="s">
        <v>220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74">
        <v>19</v>
      </c>
      <c r="B45" s="175" t="s">
        <v>1057</v>
      </c>
      <c r="C45" s="188" t="s">
        <v>1058</v>
      </c>
      <c r="D45" s="176" t="s">
        <v>844</v>
      </c>
      <c r="E45" s="177">
        <v>2</v>
      </c>
      <c r="F45" s="178"/>
      <c r="G45" s="179">
        <f>ROUND(E45*F45,2)</f>
        <v>0</v>
      </c>
      <c r="H45" s="164"/>
      <c r="I45" s="163">
        <f>ROUND(E45*H45,2)</f>
        <v>0</v>
      </c>
      <c r="J45" s="164"/>
      <c r="K45" s="163">
        <f>ROUND(E45*J45,2)</f>
        <v>0</v>
      </c>
      <c r="L45" s="163">
        <v>21</v>
      </c>
      <c r="M45" s="163">
        <f>G45*(1+L45/100)</f>
        <v>0</v>
      </c>
      <c r="N45" s="162">
        <v>0</v>
      </c>
      <c r="O45" s="162">
        <f>ROUND(E45*N45,2)</f>
        <v>0</v>
      </c>
      <c r="P45" s="162">
        <v>0</v>
      </c>
      <c r="Q45" s="162">
        <f>ROUND(E45*P45,2)</f>
        <v>0</v>
      </c>
      <c r="R45" s="163"/>
      <c r="S45" s="163" t="s">
        <v>215</v>
      </c>
      <c r="T45" s="163" t="s">
        <v>216</v>
      </c>
      <c r="U45" s="163">
        <v>0</v>
      </c>
      <c r="V45" s="163">
        <f>ROUND(E45*U45,2)</f>
        <v>0</v>
      </c>
      <c r="W45" s="163"/>
      <c r="X45" s="163" t="s">
        <v>271</v>
      </c>
      <c r="Y45" s="163" t="s">
        <v>218</v>
      </c>
      <c r="Z45" s="151"/>
      <c r="AA45" s="151"/>
      <c r="AB45" s="151"/>
      <c r="AC45" s="151"/>
      <c r="AD45" s="151"/>
      <c r="AE45" s="151"/>
      <c r="AF45" s="151"/>
      <c r="AG45" s="151" t="s">
        <v>272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2" x14ac:dyDescent="0.2">
      <c r="A46" s="159"/>
      <c r="B46" s="160"/>
      <c r="C46" s="250" t="s">
        <v>1021</v>
      </c>
      <c r="D46" s="251"/>
      <c r="E46" s="251"/>
      <c r="F46" s="251"/>
      <c r="G46" s="251"/>
      <c r="H46" s="163"/>
      <c r="I46" s="163"/>
      <c r="J46" s="163"/>
      <c r="K46" s="163"/>
      <c r="L46" s="163"/>
      <c r="M46" s="163"/>
      <c r="N46" s="162"/>
      <c r="O46" s="162"/>
      <c r="P46" s="162"/>
      <c r="Q46" s="162"/>
      <c r="R46" s="163"/>
      <c r="S46" s="163"/>
      <c r="T46" s="163"/>
      <c r="U46" s="163"/>
      <c r="V46" s="163"/>
      <c r="W46" s="163"/>
      <c r="X46" s="163"/>
      <c r="Y46" s="163"/>
      <c r="Z46" s="151"/>
      <c r="AA46" s="151"/>
      <c r="AB46" s="151"/>
      <c r="AC46" s="151"/>
      <c r="AD46" s="151"/>
      <c r="AE46" s="151"/>
      <c r="AF46" s="151"/>
      <c r="AG46" s="151" t="s">
        <v>220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74">
        <v>20</v>
      </c>
      <c r="B47" s="175" t="s">
        <v>1059</v>
      </c>
      <c r="C47" s="188" t="s">
        <v>1060</v>
      </c>
      <c r="D47" s="176" t="s">
        <v>844</v>
      </c>
      <c r="E47" s="177">
        <v>2</v>
      </c>
      <c r="F47" s="178"/>
      <c r="G47" s="179">
        <f>ROUND(E47*F47,2)</f>
        <v>0</v>
      </c>
      <c r="H47" s="164"/>
      <c r="I47" s="163">
        <f>ROUND(E47*H47,2)</f>
        <v>0</v>
      </c>
      <c r="J47" s="164"/>
      <c r="K47" s="163">
        <f>ROUND(E47*J47,2)</f>
        <v>0</v>
      </c>
      <c r="L47" s="163">
        <v>21</v>
      </c>
      <c r="M47" s="163">
        <f>G47*(1+L47/100)</f>
        <v>0</v>
      </c>
      <c r="N47" s="162">
        <v>0</v>
      </c>
      <c r="O47" s="162">
        <f>ROUND(E47*N47,2)</f>
        <v>0</v>
      </c>
      <c r="P47" s="162">
        <v>0</v>
      </c>
      <c r="Q47" s="162">
        <f>ROUND(E47*P47,2)</f>
        <v>0</v>
      </c>
      <c r="R47" s="163"/>
      <c r="S47" s="163" t="s">
        <v>215</v>
      </c>
      <c r="T47" s="163" t="s">
        <v>216</v>
      </c>
      <c r="U47" s="163">
        <v>0</v>
      </c>
      <c r="V47" s="163">
        <f>ROUND(E47*U47,2)</f>
        <v>0</v>
      </c>
      <c r="W47" s="163"/>
      <c r="X47" s="163" t="s">
        <v>271</v>
      </c>
      <c r="Y47" s="163" t="s">
        <v>218</v>
      </c>
      <c r="Z47" s="151"/>
      <c r="AA47" s="151"/>
      <c r="AB47" s="151"/>
      <c r="AC47" s="151"/>
      <c r="AD47" s="151"/>
      <c r="AE47" s="151"/>
      <c r="AF47" s="151"/>
      <c r="AG47" s="151" t="s">
        <v>272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2" x14ac:dyDescent="0.2">
      <c r="A48" s="159"/>
      <c r="B48" s="160"/>
      <c r="C48" s="250" t="s">
        <v>1021</v>
      </c>
      <c r="D48" s="251"/>
      <c r="E48" s="251"/>
      <c r="F48" s="251"/>
      <c r="G48" s="251"/>
      <c r="H48" s="163"/>
      <c r="I48" s="163"/>
      <c r="J48" s="163"/>
      <c r="K48" s="163"/>
      <c r="L48" s="163"/>
      <c r="M48" s="163"/>
      <c r="N48" s="162"/>
      <c r="O48" s="162"/>
      <c r="P48" s="162"/>
      <c r="Q48" s="162"/>
      <c r="R48" s="163"/>
      <c r="S48" s="163"/>
      <c r="T48" s="163"/>
      <c r="U48" s="163"/>
      <c r="V48" s="163"/>
      <c r="W48" s="163"/>
      <c r="X48" s="163"/>
      <c r="Y48" s="163"/>
      <c r="Z48" s="151"/>
      <c r="AA48" s="151"/>
      <c r="AB48" s="151"/>
      <c r="AC48" s="151"/>
      <c r="AD48" s="151"/>
      <c r="AE48" s="151"/>
      <c r="AF48" s="151"/>
      <c r="AG48" s="151" t="s">
        <v>220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ht="22.5" outlineLevel="1" x14ac:dyDescent="0.2">
      <c r="A49" s="174">
        <v>21</v>
      </c>
      <c r="B49" s="175" t="s">
        <v>1061</v>
      </c>
      <c r="C49" s="188" t="s">
        <v>1062</v>
      </c>
      <c r="D49" s="176" t="s">
        <v>844</v>
      </c>
      <c r="E49" s="177">
        <v>2</v>
      </c>
      <c r="F49" s="178"/>
      <c r="G49" s="179">
        <f>ROUND(E49*F49,2)</f>
        <v>0</v>
      </c>
      <c r="H49" s="164"/>
      <c r="I49" s="163">
        <f>ROUND(E49*H49,2)</f>
        <v>0</v>
      </c>
      <c r="J49" s="164"/>
      <c r="K49" s="163">
        <f>ROUND(E49*J49,2)</f>
        <v>0</v>
      </c>
      <c r="L49" s="163">
        <v>21</v>
      </c>
      <c r="M49" s="163">
        <f>G49*(1+L49/100)</f>
        <v>0</v>
      </c>
      <c r="N49" s="162">
        <v>0</v>
      </c>
      <c r="O49" s="162">
        <f>ROUND(E49*N49,2)</f>
        <v>0</v>
      </c>
      <c r="P49" s="162">
        <v>0</v>
      </c>
      <c r="Q49" s="162">
        <f>ROUND(E49*P49,2)</f>
        <v>0</v>
      </c>
      <c r="R49" s="163"/>
      <c r="S49" s="163" t="s">
        <v>215</v>
      </c>
      <c r="T49" s="163" t="s">
        <v>216</v>
      </c>
      <c r="U49" s="163">
        <v>0</v>
      </c>
      <c r="V49" s="163">
        <f>ROUND(E49*U49,2)</f>
        <v>0</v>
      </c>
      <c r="W49" s="163"/>
      <c r="X49" s="163" t="s">
        <v>271</v>
      </c>
      <c r="Y49" s="163" t="s">
        <v>218</v>
      </c>
      <c r="Z49" s="151"/>
      <c r="AA49" s="151"/>
      <c r="AB49" s="151"/>
      <c r="AC49" s="151"/>
      <c r="AD49" s="151"/>
      <c r="AE49" s="151"/>
      <c r="AF49" s="151"/>
      <c r="AG49" s="151" t="s">
        <v>272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2" x14ac:dyDescent="0.2">
      <c r="A50" s="159"/>
      <c r="B50" s="160"/>
      <c r="C50" s="250" t="s">
        <v>1021</v>
      </c>
      <c r="D50" s="251"/>
      <c r="E50" s="251"/>
      <c r="F50" s="251"/>
      <c r="G50" s="251"/>
      <c r="H50" s="163"/>
      <c r="I50" s="163"/>
      <c r="J50" s="163"/>
      <c r="K50" s="163"/>
      <c r="L50" s="163"/>
      <c r="M50" s="163"/>
      <c r="N50" s="162"/>
      <c r="O50" s="162"/>
      <c r="P50" s="162"/>
      <c r="Q50" s="162"/>
      <c r="R50" s="163"/>
      <c r="S50" s="163"/>
      <c r="T50" s="163"/>
      <c r="U50" s="163"/>
      <c r="V50" s="163"/>
      <c r="W50" s="163"/>
      <c r="X50" s="163"/>
      <c r="Y50" s="163"/>
      <c r="Z50" s="151"/>
      <c r="AA50" s="151"/>
      <c r="AB50" s="151"/>
      <c r="AC50" s="151"/>
      <c r="AD50" s="151"/>
      <c r="AE50" s="151"/>
      <c r="AF50" s="151"/>
      <c r="AG50" s="151" t="s">
        <v>220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ht="22.5" outlineLevel="1" x14ac:dyDescent="0.2">
      <c r="A51" s="174">
        <v>22</v>
      </c>
      <c r="B51" s="175" t="s">
        <v>1063</v>
      </c>
      <c r="C51" s="188" t="s">
        <v>1064</v>
      </c>
      <c r="D51" s="176" t="s">
        <v>844</v>
      </c>
      <c r="E51" s="177">
        <v>5</v>
      </c>
      <c r="F51" s="178"/>
      <c r="G51" s="179">
        <f>ROUND(E51*F51,2)</f>
        <v>0</v>
      </c>
      <c r="H51" s="164"/>
      <c r="I51" s="163">
        <f>ROUND(E51*H51,2)</f>
        <v>0</v>
      </c>
      <c r="J51" s="164"/>
      <c r="K51" s="163">
        <f>ROUND(E51*J51,2)</f>
        <v>0</v>
      </c>
      <c r="L51" s="163">
        <v>21</v>
      </c>
      <c r="M51" s="163">
        <f>G51*(1+L51/100)</f>
        <v>0</v>
      </c>
      <c r="N51" s="162">
        <v>0</v>
      </c>
      <c r="O51" s="162">
        <f>ROUND(E51*N51,2)</f>
        <v>0</v>
      </c>
      <c r="P51" s="162">
        <v>0</v>
      </c>
      <c r="Q51" s="162">
        <f>ROUND(E51*P51,2)</f>
        <v>0</v>
      </c>
      <c r="R51" s="163"/>
      <c r="S51" s="163" t="s">
        <v>215</v>
      </c>
      <c r="T51" s="163" t="s">
        <v>216</v>
      </c>
      <c r="U51" s="163">
        <v>0</v>
      </c>
      <c r="V51" s="163">
        <f>ROUND(E51*U51,2)</f>
        <v>0</v>
      </c>
      <c r="W51" s="163"/>
      <c r="X51" s="163" t="s">
        <v>271</v>
      </c>
      <c r="Y51" s="163" t="s">
        <v>218</v>
      </c>
      <c r="Z51" s="151"/>
      <c r="AA51" s="151"/>
      <c r="AB51" s="151"/>
      <c r="AC51" s="151"/>
      <c r="AD51" s="151"/>
      <c r="AE51" s="151"/>
      <c r="AF51" s="151"/>
      <c r="AG51" s="151" t="s">
        <v>272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2" x14ac:dyDescent="0.2">
      <c r="A52" s="159"/>
      <c r="B52" s="160"/>
      <c r="C52" s="250" t="s">
        <v>1021</v>
      </c>
      <c r="D52" s="251"/>
      <c r="E52" s="251"/>
      <c r="F52" s="251"/>
      <c r="G52" s="251"/>
      <c r="H52" s="163"/>
      <c r="I52" s="163"/>
      <c r="J52" s="163"/>
      <c r="K52" s="163"/>
      <c r="L52" s="163"/>
      <c r="M52" s="163"/>
      <c r="N52" s="162"/>
      <c r="O52" s="162"/>
      <c r="P52" s="162"/>
      <c r="Q52" s="162"/>
      <c r="R52" s="163"/>
      <c r="S52" s="163"/>
      <c r="T52" s="163"/>
      <c r="U52" s="163"/>
      <c r="V52" s="163"/>
      <c r="W52" s="163"/>
      <c r="X52" s="163"/>
      <c r="Y52" s="163"/>
      <c r="Z52" s="151"/>
      <c r="AA52" s="151"/>
      <c r="AB52" s="151"/>
      <c r="AC52" s="151"/>
      <c r="AD52" s="151"/>
      <c r="AE52" s="151"/>
      <c r="AF52" s="151"/>
      <c r="AG52" s="151" t="s">
        <v>220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74">
        <v>23</v>
      </c>
      <c r="B53" s="175" t="s">
        <v>1065</v>
      </c>
      <c r="C53" s="188" t="s">
        <v>1066</v>
      </c>
      <c r="D53" s="176" t="s">
        <v>844</v>
      </c>
      <c r="E53" s="177">
        <v>10</v>
      </c>
      <c r="F53" s="178"/>
      <c r="G53" s="179">
        <f>ROUND(E53*F53,2)</f>
        <v>0</v>
      </c>
      <c r="H53" s="164"/>
      <c r="I53" s="163">
        <f>ROUND(E53*H53,2)</f>
        <v>0</v>
      </c>
      <c r="J53" s="164"/>
      <c r="K53" s="163">
        <f>ROUND(E53*J53,2)</f>
        <v>0</v>
      </c>
      <c r="L53" s="163">
        <v>21</v>
      </c>
      <c r="M53" s="163">
        <f>G53*(1+L53/100)</f>
        <v>0</v>
      </c>
      <c r="N53" s="162">
        <v>0</v>
      </c>
      <c r="O53" s="162">
        <f>ROUND(E53*N53,2)</f>
        <v>0</v>
      </c>
      <c r="P53" s="162">
        <v>0</v>
      </c>
      <c r="Q53" s="162">
        <f>ROUND(E53*P53,2)</f>
        <v>0</v>
      </c>
      <c r="R53" s="163"/>
      <c r="S53" s="163" t="s">
        <v>215</v>
      </c>
      <c r="T53" s="163" t="s">
        <v>216</v>
      </c>
      <c r="U53" s="163">
        <v>0</v>
      </c>
      <c r="V53" s="163">
        <f>ROUND(E53*U53,2)</f>
        <v>0</v>
      </c>
      <c r="W53" s="163"/>
      <c r="X53" s="163" t="s">
        <v>271</v>
      </c>
      <c r="Y53" s="163" t="s">
        <v>218</v>
      </c>
      <c r="Z53" s="151"/>
      <c r="AA53" s="151"/>
      <c r="AB53" s="151"/>
      <c r="AC53" s="151"/>
      <c r="AD53" s="151"/>
      <c r="AE53" s="151"/>
      <c r="AF53" s="151"/>
      <c r="AG53" s="151" t="s">
        <v>272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2" x14ac:dyDescent="0.2">
      <c r="A54" s="159"/>
      <c r="B54" s="160"/>
      <c r="C54" s="250" t="s">
        <v>1021</v>
      </c>
      <c r="D54" s="251"/>
      <c r="E54" s="251"/>
      <c r="F54" s="251"/>
      <c r="G54" s="251"/>
      <c r="H54" s="163"/>
      <c r="I54" s="163"/>
      <c r="J54" s="163"/>
      <c r="K54" s="163"/>
      <c r="L54" s="163"/>
      <c r="M54" s="163"/>
      <c r="N54" s="162"/>
      <c r="O54" s="162"/>
      <c r="P54" s="162"/>
      <c r="Q54" s="162"/>
      <c r="R54" s="163"/>
      <c r="S54" s="163"/>
      <c r="T54" s="163"/>
      <c r="U54" s="163"/>
      <c r="V54" s="163"/>
      <c r="W54" s="163"/>
      <c r="X54" s="163"/>
      <c r="Y54" s="163"/>
      <c r="Z54" s="151"/>
      <c r="AA54" s="151"/>
      <c r="AB54" s="151"/>
      <c r="AC54" s="151"/>
      <c r="AD54" s="151"/>
      <c r="AE54" s="151"/>
      <c r="AF54" s="151"/>
      <c r="AG54" s="151" t="s">
        <v>220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74">
        <v>24</v>
      </c>
      <c r="B55" s="175" t="s">
        <v>1067</v>
      </c>
      <c r="C55" s="188" t="s">
        <v>1068</v>
      </c>
      <c r="D55" s="176" t="s">
        <v>791</v>
      </c>
      <c r="E55" s="177">
        <v>8</v>
      </c>
      <c r="F55" s="178"/>
      <c r="G55" s="179">
        <f>ROUND(E55*F55,2)</f>
        <v>0</v>
      </c>
      <c r="H55" s="164"/>
      <c r="I55" s="163">
        <f>ROUND(E55*H55,2)</f>
        <v>0</v>
      </c>
      <c r="J55" s="164"/>
      <c r="K55" s="163">
        <f>ROUND(E55*J55,2)</f>
        <v>0</v>
      </c>
      <c r="L55" s="163">
        <v>21</v>
      </c>
      <c r="M55" s="163">
        <f>G55*(1+L55/100)</f>
        <v>0</v>
      </c>
      <c r="N55" s="162">
        <v>0</v>
      </c>
      <c r="O55" s="162">
        <f>ROUND(E55*N55,2)</f>
        <v>0</v>
      </c>
      <c r="P55" s="162">
        <v>0</v>
      </c>
      <c r="Q55" s="162">
        <f>ROUND(E55*P55,2)</f>
        <v>0</v>
      </c>
      <c r="R55" s="163"/>
      <c r="S55" s="163" t="s">
        <v>215</v>
      </c>
      <c r="T55" s="163" t="s">
        <v>216</v>
      </c>
      <c r="U55" s="163">
        <v>0</v>
      </c>
      <c r="V55" s="163">
        <f>ROUND(E55*U55,2)</f>
        <v>0</v>
      </c>
      <c r="W55" s="163"/>
      <c r="X55" s="163" t="s">
        <v>271</v>
      </c>
      <c r="Y55" s="163" t="s">
        <v>218</v>
      </c>
      <c r="Z55" s="151"/>
      <c r="AA55" s="151"/>
      <c r="AB55" s="151"/>
      <c r="AC55" s="151"/>
      <c r="AD55" s="151"/>
      <c r="AE55" s="151"/>
      <c r="AF55" s="151"/>
      <c r="AG55" s="151" t="s">
        <v>272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2" x14ac:dyDescent="0.2">
      <c r="A56" s="159"/>
      <c r="B56" s="160"/>
      <c r="C56" s="250" t="s">
        <v>1021</v>
      </c>
      <c r="D56" s="251"/>
      <c r="E56" s="251"/>
      <c r="F56" s="251"/>
      <c r="G56" s="251"/>
      <c r="H56" s="163"/>
      <c r="I56" s="163"/>
      <c r="J56" s="163"/>
      <c r="K56" s="163"/>
      <c r="L56" s="163"/>
      <c r="M56" s="163"/>
      <c r="N56" s="162"/>
      <c r="O56" s="162"/>
      <c r="P56" s="162"/>
      <c r="Q56" s="162"/>
      <c r="R56" s="163"/>
      <c r="S56" s="163"/>
      <c r="T56" s="163"/>
      <c r="U56" s="163"/>
      <c r="V56" s="163"/>
      <c r="W56" s="163"/>
      <c r="X56" s="163"/>
      <c r="Y56" s="163"/>
      <c r="Z56" s="151"/>
      <c r="AA56" s="151"/>
      <c r="AB56" s="151"/>
      <c r="AC56" s="151"/>
      <c r="AD56" s="151"/>
      <c r="AE56" s="151"/>
      <c r="AF56" s="151"/>
      <c r="AG56" s="151" t="s">
        <v>220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74">
        <v>25</v>
      </c>
      <c r="B57" s="175" t="s">
        <v>1069</v>
      </c>
      <c r="C57" s="188" t="s">
        <v>1070</v>
      </c>
      <c r="D57" s="176" t="s">
        <v>791</v>
      </c>
      <c r="E57" s="177">
        <v>6</v>
      </c>
      <c r="F57" s="178"/>
      <c r="G57" s="179">
        <f>ROUND(E57*F57,2)</f>
        <v>0</v>
      </c>
      <c r="H57" s="164"/>
      <c r="I57" s="163">
        <f>ROUND(E57*H57,2)</f>
        <v>0</v>
      </c>
      <c r="J57" s="164"/>
      <c r="K57" s="163">
        <f>ROUND(E57*J57,2)</f>
        <v>0</v>
      </c>
      <c r="L57" s="163">
        <v>21</v>
      </c>
      <c r="M57" s="163">
        <f>G57*(1+L57/100)</f>
        <v>0</v>
      </c>
      <c r="N57" s="162">
        <v>0</v>
      </c>
      <c r="O57" s="162">
        <f>ROUND(E57*N57,2)</f>
        <v>0</v>
      </c>
      <c r="P57" s="162">
        <v>0</v>
      </c>
      <c r="Q57" s="162">
        <f>ROUND(E57*P57,2)</f>
        <v>0</v>
      </c>
      <c r="R57" s="163"/>
      <c r="S57" s="163" t="s">
        <v>215</v>
      </c>
      <c r="T57" s="163" t="s">
        <v>216</v>
      </c>
      <c r="U57" s="163">
        <v>0</v>
      </c>
      <c r="V57" s="163">
        <f>ROUND(E57*U57,2)</f>
        <v>0</v>
      </c>
      <c r="W57" s="163"/>
      <c r="X57" s="163" t="s">
        <v>271</v>
      </c>
      <c r="Y57" s="163" t="s">
        <v>218</v>
      </c>
      <c r="Z57" s="151"/>
      <c r="AA57" s="151"/>
      <c r="AB57" s="151"/>
      <c r="AC57" s="151"/>
      <c r="AD57" s="151"/>
      <c r="AE57" s="151"/>
      <c r="AF57" s="151"/>
      <c r="AG57" s="151" t="s">
        <v>272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2" x14ac:dyDescent="0.2">
      <c r="A58" s="159"/>
      <c r="B58" s="160"/>
      <c r="C58" s="250" t="s">
        <v>1021</v>
      </c>
      <c r="D58" s="251"/>
      <c r="E58" s="251"/>
      <c r="F58" s="251"/>
      <c r="G58" s="251"/>
      <c r="H58" s="163"/>
      <c r="I58" s="163"/>
      <c r="J58" s="163"/>
      <c r="K58" s="163"/>
      <c r="L58" s="163"/>
      <c r="M58" s="163"/>
      <c r="N58" s="162"/>
      <c r="O58" s="162"/>
      <c r="P58" s="162"/>
      <c r="Q58" s="162"/>
      <c r="R58" s="163"/>
      <c r="S58" s="163"/>
      <c r="T58" s="163"/>
      <c r="U58" s="163"/>
      <c r="V58" s="163"/>
      <c r="W58" s="163"/>
      <c r="X58" s="163"/>
      <c r="Y58" s="163"/>
      <c r="Z58" s="151"/>
      <c r="AA58" s="151"/>
      <c r="AB58" s="151"/>
      <c r="AC58" s="151"/>
      <c r="AD58" s="151"/>
      <c r="AE58" s="151"/>
      <c r="AF58" s="151"/>
      <c r="AG58" s="151" t="s">
        <v>220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74">
        <v>26</v>
      </c>
      <c r="B59" s="175" t="s">
        <v>1071</v>
      </c>
      <c r="C59" s="188" t="s">
        <v>1072</v>
      </c>
      <c r="D59" s="176" t="s">
        <v>791</v>
      </c>
      <c r="E59" s="177">
        <v>18</v>
      </c>
      <c r="F59" s="178"/>
      <c r="G59" s="179">
        <f>ROUND(E59*F59,2)</f>
        <v>0</v>
      </c>
      <c r="H59" s="164"/>
      <c r="I59" s="163">
        <f>ROUND(E59*H59,2)</f>
        <v>0</v>
      </c>
      <c r="J59" s="164"/>
      <c r="K59" s="163">
        <f>ROUND(E59*J59,2)</f>
        <v>0</v>
      </c>
      <c r="L59" s="163">
        <v>21</v>
      </c>
      <c r="M59" s="163">
        <f>G59*(1+L59/100)</f>
        <v>0</v>
      </c>
      <c r="N59" s="162">
        <v>0</v>
      </c>
      <c r="O59" s="162">
        <f>ROUND(E59*N59,2)</f>
        <v>0</v>
      </c>
      <c r="P59" s="162">
        <v>0</v>
      </c>
      <c r="Q59" s="162">
        <f>ROUND(E59*P59,2)</f>
        <v>0</v>
      </c>
      <c r="R59" s="163"/>
      <c r="S59" s="163" t="s">
        <v>215</v>
      </c>
      <c r="T59" s="163" t="s">
        <v>216</v>
      </c>
      <c r="U59" s="163">
        <v>0</v>
      </c>
      <c r="V59" s="163">
        <f>ROUND(E59*U59,2)</f>
        <v>0</v>
      </c>
      <c r="W59" s="163"/>
      <c r="X59" s="163" t="s">
        <v>271</v>
      </c>
      <c r="Y59" s="163" t="s">
        <v>218</v>
      </c>
      <c r="Z59" s="151"/>
      <c r="AA59" s="151"/>
      <c r="AB59" s="151"/>
      <c r="AC59" s="151"/>
      <c r="AD59" s="151"/>
      <c r="AE59" s="151"/>
      <c r="AF59" s="151"/>
      <c r="AG59" s="151" t="s">
        <v>272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2" x14ac:dyDescent="0.2">
      <c r="A60" s="159"/>
      <c r="B60" s="160"/>
      <c r="C60" s="250" t="s">
        <v>1021</v>
      </c>
      <c r="D60" s="251"/>
      <c r="E60" s="251"/>
      <c r="F60" s="251"/>
      <c r="G60" s="251"/>
      <c r="H60" s="163"/>
      <c r="I60" s="163"/>
      <c r="J60" s="163"/>
      <c r="K60" s="163"/>
      <c r="L60" s="163"/>
      <c r="M60" s="163"/>
      <c r="N60" s="162"/>
      <c r="O60" s="162"/>
      <c r="P60" s="162"/>
      <c r="Q60" s="162"/>
      <c r="R60" s="163"/>
      <c r="S60" s="163"/>
      <c r="T60" s="163"/>
      <c r="U60" s="163"/>
      <c r="V60" s="163"/>
      <c r="W60" s="163"/>
      <c r="X60" s="163"/>
      <c r="Y60" s="163"/>
      <c r="Z60" s="151"/>
      <c r="AA60" s="151"/>
      <c r="AB60" s="151"/>
      <c r="AC60" s="151"/>
      <c r="AD60" s="151"/>
      <c r="AE60" s="151"/>
      <c r="AF60" s="151"/>
      <c r="AG60" s="151" t="s">
        <v>220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74">
        <v>27</v>
      </c>
      <c r="B61" s="175" t="s">
        <v>1073</v>
      </c>
      <c r="C61" s="188" t="s">
        <v>1074</v>
      </c>
      <c r="D61" s="176" t="s">
        <v>791</v>
      </c>
      <c r="E61" s="177">
        <v>24</v>
      </c>
      <c r="F61" s="178"/>
      <c r="G61" s="179">
        <f>ROUND(E61*F61,2)</f>
        <v>0</v>
      </c>
      <c r="H61" s="164"/>
      <c r="I61" s="163">
        <f>ROUND(E61*H61,2)</f>
        <v>0</v>
      </c>
      <c r="J61" s="164"/>
      <c r="K61" s="163">
        <f>ROUND(E61*J61,2)</f>
        <v>0</v>
      </c>
      <c r="L61" s="163">
        <v>21</v>
      </c>
      <c r="M61" s="163">
        <f>G61*(1+L61/100)</f>
        <v>0</v>
      </c>
      <c r="N61" s="162">
        <v>0</v>
      </c>
      <c r="O61" s="162">
        <f>ROUND(E61*N61,2)</f>
        <v>0</v>
      </c>
      <c r="P61" s="162">
        <v>0</v>
      </c>
      <c r="Q61" s="162">
        <f>ROUND(E61*P61,2)</f>
        <v>0</v>
      </c>
      <c r="R61" s="163"/>
      <c r="S61" s="163" t="s">
        <v>215</v>
      </c>
      <c r="T61" s="163" t="s">
        <v>216</v>
      </c>
      <c r="U61" s="163">
        <v>0</v>
      </c>
      <c r="V61" s="163">
        <f>ROUND(E61*U61,2)</f>
        <v>0</v>
      </c>
      <c r="W61" s="163"/>
      <c r="X61" s="163" t="s">
        <v>271</v>
      </c>
      <c r="Y61" s="163" t="s">
        <v>218</v>
      </c>
      <c r="Z61" s="151"/>
      <c r="AA61" s="151"/>
      <c r="AB61" s="151"/>
      <c r="AC61" s="151"/>
      <c r="AD61" s="151"/>
      <c r="AE61" s="151"/>
      <c r="AF61" s="151"/>
      <c r="AG61" s="151" t="s">
        <v>272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2" x14ac:dyDescent="0.2">
      <c r="A62" s="159"/>
      <c r="B62" s="160"/>
      <c r="C62" s="250" t="s">
        <v>1021</v>
      </c>
      <c r="D62" s="251"/>
      <c r="E62" s="251"/>
      <c r="F62" s="251"/>
      <c r="G62" s="251"/>
      <c r="H62" s="163"/>
      <c r="I62" s="163"/>
      <c r="J62" s="163"/>
      <c r="K62" s="163"/>
      <c r="L62" s="163"/>
      <c r="M62" s="163"/>
      <c r="N62" s="162"/>
      <c r="O62" s="162"/>
      <c r="P62" s="162"/>
      <c r="Q62" s="162"/>
      <c r="R62" s="163"/>
      <c r="S62" s="163"/>
      <c r="T62" s="163"/>
      <c r="U62" s="163"/>
      <c r="V62" s="163"/>
      <c r="W62" s="163"/>
      <c r="X62" s="163"/>
      <c r="Y62" s="163"/>
      <c r="Z62" s="151"/>
      <c r="AA62" s="151"/>
      <c r="AB62" s="151"/>
      <c r="AC62" s="151"/>
      <c r="AD62" s="151"/>
      <c r="AE62" s="151"/>
      <c r="AF62" s="151"/>
      <c r="AG62" s="151" t="s">
        <v>220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74">
        <v>28</v>
      </c>
      <c r="B63" s="175" t="s">
        <v>1075</v>
      </c>
      <c r="C63" s="188" t="s">
        <v>996</v>
      </c>
      <c r="D63" s="176" t="s">
        <v>214</v>
      </c>
      <c r="E63" s="177">
        <v>1</v>
      </c>
      <c r="F63" s="178"/>
      <c r="G63" s="179">
        <f>ROUND(E63*F63,2)</f>
        <v>0</v>
      </c>
      <c r="H63" s="164"/>
      <c r="I63" s="163">
        <f>ROUND(E63*H63,2)</f>
        <v>0</v>
      </c>
      <c r="J63" s="164"/>
      <c r="K63" s="163">
        <f>ROUND(E63*J63,2)</f>
        <v>0</v>
      </c>
      <c r="L63" s="163">
        <v>21</v>
      </c>
      <c r="M63" s="163">
        <f>G63*(1+L63/100)</f>
        <v>0</v>
      </c>
      <c r="N63" s="162">
        <v>0</v>
      </c>
      <c r="O63" s="162">
        <f>ROUND(E63*N63,2)</f>
        <v>0</v>
      </c>
      <c r="P63" s="162">
        <v>0</v>
      </c>
      <c r="Q63" s="162">
        <f>ROUND(E63*P63,2)</f>
        <v>0</v>
      </c>
      <c r="R63" s="163"/>
      <c r="S63" s="163" t="s">
        <v>215</v>
      </c>
      <c r="T63" s="163" t="s">
        <v>216</v>
      </c>
      <c r="U63" s="163">
        <v>0</v>
      </c>
      <c r="V63" s="163">
        <f>ROUND(E63*U63,2)</f>
        <v>0</v>
      </c>
      <c r="W63" s="163"/>
      <c r="X63" s="163" t="s">
        <v>271</v>
      </c>
      <c r="Y63" s="163" t="s">
        <v>218</v>
      </c>
      <c r="Z63" s="151"/>
      <c r="AA63" s="151"/>
      <c r="AB63" s="151"/>
      <c r="AC63" s="151"/>
      <c r="AD63" s="151"/>
      <c r="AE63" s="151"/>
      <c r="AF63" s="151"/>
      <c r="AG63" s="151" t="s">
        <v>272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2" x14ac:dyDescent="0.2">
      <c r="A64" s="159"/>
      <c r="B64" s="160"/>
      <c r="C64" s="250" t="s">
        <v>1021</v>
      </c>
      <c r="D64" s="251"/>
      <c r="E64" s="251"/>
      <c r="F64" s="251"/>
      <c r="G64" s="251"/>
      <c r="H64" s="163"/>
      <c r="I64" s="163"/>
      <c r="J64" s="163"/>
      <c r="K64" s="163"/>
      <c r="L64" s="163"/>
      <c r="M64" s="163"/>
      <c r="N64" s="162"/>
      <c r="O64" s="162"/>
      <c r="P64" s="162"/>
      <c r="Q64" s="162"/>
      <c r="R64" s="163"/>
      <c r="S64" s="163"/>
      <c r="T64" s="163"/>
      <c r="U64" s="163"/>
      <c r="V64" s="163"/>
      <c r="W64" s="163"/>
      <c r="X64" s="163"/>
      <c r="Y64" s="163"/>
      <c r="Z64" s="151"/>
      <c r="AA64" s="151"/>
      <c r="AB64" s="151"/>
      <c r="AC64" s="151"/>
      <c r="AD64" s="151"/>
      <c r="AE64" s="151"/>
      <c r="AF64" s="151"/>
      <c r="AG64" s="151" t="s">
        <v>220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x14ac:dyDescent="0.2">
      <c r="A65" s="167" t="s">
        <v>212</v>
      </c>
      <c r="B65" s="168" t="s">
        <v>106</v>
      </c>
      <c r="C65" s="187" t="s">
        <v>178</v>
      </c>
      <c r="D65" s="169"/>
      <c r="E65" s="170"/>
      <c r="F65" s="171"/>
      <c r="G65" s="172">
        <f>SUMIF(AG66:AG73,"&lt;&gt;NOR",G66:G73)</f>
        <v>0</v>
      </c>
      <c r="H65" s="166"/>
      <c r="I65" s="166">
        <f>SUM(I66:I73)</f>
        <v>0</v>
      </c>
      <c r="J65" s="166"/>
      <c r="K65" s="166">
        <f>SUM(K66:K73)</f>
        <v>0</v>
      </c>
      <c r="L65" s="166"/>
      <c r="M65" s="166">
        <f>SUM(M66:M73)</f>
        <v>0</v>
      </c>
      <c r="N65" s="165"/>
      <c r="O65" s="165">
        <f>SUM(O66:O73)</f>
        <v>0</v>
      </c>
      <c r="P65" s="165"/>
      <c r="Q65" s="165">
        <f>SUM(Q66:Q73)</f>
        <v>0</v>
      </c>
      <c r="R65" s="166"/>
      <c r="S65" s="166"/>
      <c r="T65" s="166"/>
      <c r="U65" s="166"/>
      <c r="V65" s="166">
        <f>SUM(V66:V73)</f>
        <v>0</v>
      </c>
      <c r="W65" s="166"/>
      <c r="X65" s="166"/>
      <c r="Y65" s="166"/>
      <c r="AG65" t="s">
        <v>213</v>
      </c>
    </row>
    <row r="66" spans="1:60" ht="22.5" outlineLevel="1" x14ac:dyDescent="0.2">
      <c r="A66" s="174">
        <v>29</v>
      </c>
      <c r="B66" s="175" t="s">
        <v>1076</v>
      </c>
      <c r="C66" s="188" t="s">
        <v>1077</v>
      </c>
      <c r="D66" s="176" t="s">
        <v>297</v>
      </c>
      <c r="E66" s="177">
        <v>580</v>
      </c>
      <c r="F66" s="178"/>
      <c r="G66" s="179">
        <f>ROUND(E66*F66,2)</f>
        <v>0</v>
      </c>
      <c r="H66" s="164"/>
      <c r="I66" s="163">
        <f>ROUND(E66*H66,2)</f>
        <v>0</v>
      </c>
      <c r="J66" s="164"/>
      <c r="K66" s="163">
        <f>ROUND(E66*J66,2)</f>
        <v>0</v>
      </c>
      <c r="L66" s="163">
        <v>21</v>
      </c>
      <c r="M66" s="163">
        <f>G66*(1+L66/100)</f>
        <v>0</v>
      </c>
      <c r="N66" s="162">
        <v>0</v>
      </c>
      <c r="O66" s="162">
        <f>ROUND(E66*N66,2)</f>
        <v>0</v>
      </c>
      <c r="P66" s="162">
        <v>0</v>
      </c>
      <c r="Q66" s="162">
        <f>ROUND(E66*P66,2)</f>
        <v>0</v>
      </c>
      <c r="R66" s="163"/>
      <c r="S66" s="163" t="s">
        <v>215</v>
      </c>
      <c r="T66" s="163" t="s">
        <v>216</v>
      </c>
      <c r="U66" s="163">
        <v>0</v>
      </c>
      <c r="V66" s="163">
        <f>ROUND(E66*U66,2)</f>
        <v>0</v>
      </c>
      <c r="W66" s="163"/>
      <c r="X66" s="163" t="s">
        <v>271</v>
      </c>
      <c r="Y66" s="163" t="s">
        <v>908</v>
      </c>
      <c r="Z66" s="151"/>
      <c r="AA66" s="151"/>
      <c r="AB66" s="151"/>
      <c r="AC66" s="151"/>
      <c r="AD66" s="151"/>
      <c r="AE66" s="151"/>
      <c r="AF66" s="151"/>
      <c r="AG66" s="151" t="s">
        <v>272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2" x14ac:dyDescent="0.2">
      <c r="A67" s="159"/>
      <c r="B67" s="160"/>
      <c r="C67" s="250" t="s">
        <v>1021</v>
      </c>
      <c r="D67" s="251"/>
      <c r="E67" s="251"/>
      <c r="F67" s="251"/>
      <c r="G67" s="251"/>
      <c r="H67" s="163"/>
      <c r="I67" s="163"/>
      <c r="J67" s="163"/>
      <c r="K67" s="163"/>
      <c r="L67" s="163"/>
      <c r="M67" s="163"/>
      <c r="N67" s="162"/>
      <c r="O67" s="162"/>
      <c r="P67" s="162"/>
      <c r="Q67" s="162"/>
      <c r="R67" s="163"/>
      <c r="S67" s="163"/>
      <c r="T67" s="163"/>
      <c r="U67" s="163"/>
      <c r="V67" s="163"/>
      <c r="W67" s="163"/>
      <c r="X67" s="163"/>
      <c r="Y67" s="163"/>
      <c r="Z67" s="151"/>
      <c r="AA67" s="151"/>
      <c r="AB67" s="151"/>
      <c r="AC67" s="151"/>
      <c r="AD67" s="151"/>
      <c r="AE67" s="151"/>
      <c r="AF67" s="151"/>
      <c r="AG67" s="151" t="s">
        <v>220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ht="22.5" outlineLevel="1" x14ac:dyDescent="0.2">
      <c r="A68" s="174">
        <v>30</v>
      </c>
      <c r="B68" s="175" t="s">
        <v>1078</v>
      </c>
      <c r="C68" s="188" t="s">
        <v>1079</v>
      </c>
      <c r="D68" s="176" t="s">
        <v>297</v>
      </c>
      <c r="E68" s="177">
        <v>242</v>
      </c>
      <c r="F68" s="178"/>
      <c r="G68" s="179">
        <f>ROUND(E68*F68,2)</f>
        <v>0</v>
      </c>
      <c r="H68" s="164"/>
      <c r="I68" s="163">
        <f>ROUND(E68*H68,2)</f>
        <v>0</v>
      </c>
      <c r="J68" s="164"/>
      <c r="K68" s="163">
        <f>ROUND(E68*J68,2)</f>
        <v>0</v>
      </c>
      <c r="L68" s="163">
        <v>21</v>
      </c>
      <c r="M68" s="163">
        <f>G68*(1+L68/100)</f>
        <v>0</v>
      </c>
      <c r="N68" s="162">
        <v>0</v>
      </c>
      <c r="O68" s="162">
        <f>ROUND(E68*N68,2)</f>
        <v>0</v>
      </c>
      <c r="P68" s="162">
        <v>0</v>
      </c>
      <c r="Q68" s="162">
        <f>ROUND(E68*P68,2)</f>
        <v>0</v>
      </c>
      <c r="R68" s="163"/>
      <c r="S68" s="163" t="s">
        <v>215</v>
      </c>
      <c r="T68" s="163" t="s">
        <v>216</v>
      </c>
      <c r="U68" s="163">
        <v>0</v>
      </c>
      <c r="V68" s="163">
        <f>ROUND(E68*U68,2)</f>
        <v>0</v>
      </c>
      <c r="W68" s="163"/>
      <c r="X68" s="163" t="s">
        <v>271</v>
      </c>
      <c r="Y68" s="163" t="s">
        <v>908</v>
      </c>
      <c r="Z68" s="151"/>
      <c r="AA68" s="151"/>
      <c r="AB68" s="151"/>
      <c r="AC68" s="151"/>
      <c r="AD68" s="151"/>
      <c r="AE68" s="151"/>
      <c r="AF68" s="151"/>
      <c r="AG68" s="151" t="s">
        <v>272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2" x14ac:dyDescent="0.2">
      <c r="A69" s="159"/>
      <c r="B69" s="160"/>
      <c r="C69" s="250" t="s">
        <v>1021</v>
      </c>
      <c r="D69" s="251"/>
      <c r="E69" s="251"/>
      <c r="F69" s="251"/>
      <c r="G69" s="251"/>
      <c r="H69" s="163"/>
      <c r="I69" s="163"/>
      <c r="J69" s="163"/>
      <c r="K69" s="163"/>
      <c r="L69" s="163"/>
      <c r="M69" s="163"/>
      <c r="N69" s="162"/>
      <c r="O69" s="162"/>
      <c r="P69" s="162"/>
      <c r="Q69" s="162"/>
      <c r="R69" s="163"/>
      <c r="S69" s="163"/>
      <c r="T69" s="163"/>
      <c r="U69" s="163"/>
      <c r="V69" s="163"/>
      <c r="W69" s="163"/>
      <c r="X69" s="163"/>
      <c r="Y69" s="163"/>
      <c r="Z69" s="151"/>
      <c r="AA69" s="151"/>
      <c r="AB69" s="151"/>
      <c r="AC69" s="151"/>
      <c r="AD69" s="151"/>
      <c r="AE69" s="151"/>
      <c r="AF69" s="151"/>
      <c r="AG69" s="151" t="s">
        <v>220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ht="22.5" outlineLevel="1" x14ac:dyDescent="0.2">
      <c r="A70" s="174">
        <v>31</v>
      </c>
      <c r="B70" s="175" t="s">
        <v>1080</v>
      </c>
      <c r="C70" s="188" t="s">
        <v>1081</v>
      </c>
      <c r="D70" s="176" t="s">
        <v>297</v>
      </c>
      <c r="E70" s="177">
        <v>43</v>
      </c>
      <c r="F70" s="178"/>
      <c r="G70" s="179">
        <f>ROUND(E70*F70,2)</f>
        <v>0</v>
      </c>
      <c r="H70" s="164"/>
      <c r="I70" s="163">
        <f>ROUND(E70*H70,2)</f>
        <v>0</v>
      </c>
      <c r="J70" s="164"/>
      <c r="K70" s="163">
        <f>ROUND(E70*J70,2)</f>
        <v>0</v>
      </c>
      <c r="L70" s="163">
        <v>21</v>
      </c>
      <c r="M70" s="163">
        <f>G70*(1+L70/100)</f>
        <v>0</v>
      </c>
      <c r="N70" s="162">
        <v>0</v>
      </c>
      <c r="O70" s="162">
        <f>ROUND(E70*N70,2)</f>
        <v>0</v>
      </c>
      <c r="P70" s="162">
        <v>0</v>
      </c>
      <c r="Q70" s="162">
        <f>ROUND(E70*P70,2)</f>
        <v>0</v>
      </c>
      <c r="R70" s="163"/>
      <c r="S70" s="163" t="s">
        <v>215</v>
      </c>
      <c r="T70" s="163" t="s">
        <v>216</v>
      </c>
      <c r="U70" s="163">
        <v>0</v>
      </c>
      <c r="V70" s="163">
        <f>ROUND(E70*U70,2)</f>
        <v>0</v>
      </c>
      <c r="W70" s="163"/>
      <c r="X70" s="163" t="s">
        <v>271</v>
      </c>
      <c r="Y70" s="163" t="s">
        <v>908</v>
      </c>
      <c r="Z70" s="151"/>
      <c r="AA70" s="151"/>
      <c r="AB70" s="151"/>
      <c r="AC70" s="151"/>
      <c r="AD70" s="151"/>
      <c r="AE70" s="151"/>
      <c r="AF70" s="151"/>
      <c r="AG70" s="151" t="s">
        <v>272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2" x14ac:dyDescent="0.2">
      <c r="A71" s="159"/>
      <c r="B71" s="160"/>
      <c r="C71" s="250" t="s">
        <v>1021</v>
      </c>
      <c r="D71" s="251"/>
      <c r="E71" s="251"/>
      <c r="F71" s="251"/>
      <c r="G71" s="251"/>
      <c r="H71" s="163"/>
      <c r="I71" s="163"/>
      <c r="J71" s="163"/>
      <c r="K71" s="163"/>
      <c r="L71" s="163"/>
      <c r="M71" s="163"/>
      <c r="N71" s="162"/>
      <c r="O71" s="162"/>
      <c r="P71" s="162"/>
      <c r="Q71" s="162"/>
      <c r="R71" s="163"/>
      <c r="S71" s="163"/>
      <c r="T71" s="163"/>
      <c r="U71" s="163"/>
      <c r="V71" s="163"/>
      <c r="W71" s="163"/>
      <c r="X71" s="163"/>
      <c r="Y71" s="163"/>
      <c r="Z71" s="151"/>
      <c r="AA71" s="151"/>
      <c r="AB71" s="151"/>
      <c r="AC71" s="151"/>
      <c r="AD71" s="151"/>
      <c r="AE71" s="151"/>
      <c r="AF71" s="151"/>
      <c r="AG71" s="151" t="s">
        <v>220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ht="22.5" outlineLevel="1" x14ac:dyDescent="0.2">
      <c r="A72" s="174">
        <v>32</v>
      </c>
      <c r="B72" s="175" t="s">
        <v>1082</v>
      </c>
      <c r="C72" s="188" t="s">
        <v>1083</v>
      </c>
      <c r="D72" s="176" t="s">
        <v>844</v>
      </c>
      <c r="E72" s="177">
        <v>42</v>
      </c>
      <c r="F72" s="178"/>
      <c r="G72" s="179">
        <f>ROUND(E72*F72,2)</f>
        <v>0</v>
      </c>
      <c r="H72" s="164"/>
      <c r="I72" s="163">
        <f>ROUND(E72*H72,2)</f>
        <v>0</v>
      </c>
      <c r="J72" s="164"/>
      <c r="K72" s="163">
        <f>ROUND(E72*J72,2)</f>
        <v>0</v>
      </c>
      <c r="L72" s="163">
        <v>21</v>
      </c>
      <c r="M72" s="163">
        <f>G72*(1+L72/100)</f>
        <v>0</v>
      </c>
      <c r="N72" s="162">
        <v>0</v>
      </c>
      <c r="O72" s="162">
        <f>ROUND(E72*N72,2)</f>
        <v>0</v>
      </c>
      <c r="P72" s="162">
        <v>0</v>
      </c>
      <c r="Q72" s="162">
        <f>ROUND(E72*P72,2)</f>
        <v>0</v>
      </c>
      <c r="R72" s="163"/>
      <c r="S72" s="163" t="s">
        <v>215</v>
      </c>
      <c r="T72" s="163" t="s">
        <v>216</v>
      </c>
      <c r="U72" s="163">
        <v>0</v>
      </c>
      <c r="V72" s="163">
        <f>ROUND(E72*U72,2)</f>
        <v>0</v>
      </c>
      <c r="W72" s="163"/>
      <c r="X72" s="163" t="s">
        <v>271</v>
      </c>
      <c r="Y72" s="163" t="s">
        <v>218</v>
      </c>
      <c r="Z72" s="151"/>
      <c r="AA72" s="151"/>
      <c r="AB72" s="151"/>
      <c r="AC72" s="151"/>
      <c r="AD72" s="151"/>
      <c r="AE72" s="151"/>
      <c r="AF72" s="151"/>
      <c r="AG72" s="151" t="s">
        <v>272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2" x14ac:dyDescent="0.2">
      <c r="A73" s="159"/>
      <c r="B73" s="160"/>
      <c r="C73" s="250" t="s">
        <v>1021</v>
      </c>
      <c r="D73" s="251"/>
      <c r="E73" s="251"/>
      <c r="F73" s="251"/>
      <c r="G73" s="251"/>
      <c r="H73" s="163"/>
      <c r="I73" s="163"/>
      <c r="J73" s="163"/>
      <c r="K73" s="163"/>
      <c r="L73" s="163"/>
      <c r="M73" s="163"/>
      <c r="N73" s="162"/>
      <c r="O73" s="162"/>
      <c r="P73" s="162"/>
      <c r="Q73" s="162"/>
      <c r="R73" s="163"/>
      <c r="S73" s="163"/>
      <c r="T73" s="163"/>
      <c r="U73" s="163"/>
      <c r="V73" s="163"/>
      <c r="W73" s="163"/>
      <c r="X73" s="163"/>
      <c r="Y73" s="163"/>
      <c r="Z73" s="151"/>
      <c r="AA73" s="151"/>
      <c r="AB73" s="151"/>
      <c r="AC73" s="151"/>
      <c r="AD73" s="151"/>
      <c r="AE73" s="151"/>
      <c r="AF73" s="151"/>
      <c r="AG73" s="151" t="s">
        <v>220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x14ac:dyDescent="0.2">
      <c r="A74" s="167" t="s">
        <v>212</v>
      </c>
      <c r="B74" s="168" t="s">
        <v>108</v>
      </c>
      <c r="C74" s="187" t="s">
        <v>180</v>
      </c>
      <c r="D74" s="169"/>
      <c r="E74" s="170"/>
      <c r="F74" s="171"/>
      <c r="G74" s="172">
        <f>SUMIF(AG75:AG76,"&lt;&gt;NOR",G75:G76)</f>
        <v>0</v>
      </c>
      <c r="H74" s="166"/>
      <c r="I74" s="166">
        <f>SUM(I75:I76)</f>
        <v>0</v>
      </c>
      <c r="J74" s="166"/>
      <c r="K74" s="166">
        <f>SUM(K75:K76)</f>
        <v>0</v>
      </c>
      <c r="L74" s="166"/>
      <c r="M74" s="166">
        <f>SUM(M75:M76)</f>
        <v>0</v>
      </c>
      <c r="N74" s="165"/>
      <c r="O74" s="165">
        <f>SUM(O75:O76)</f>
        <v>0</v>
      </c>
      <c r="P74" s="165"/>
      <c r="Q74" s="165">
        <f>SUM(Q75:Q76)</f>
        <v>0</v>
      </c>
      <c r="R74" s="166"/>
      <c r="S74" s="166"/>
      <c r="T74" s="166"/>
      <c r="U74" s="166"/>
      <c r="V74" s="166">
        <f>SUM(V75:V76)</f>
        <v>0</v>
      </c>
      <c r="W74" s="166"/>
      <c r="X74" s="166"/>
      <c r="Y74" s="166"/>
      <c r="AG74" t="s">
        <v>213</v>
      </c>
    </row>
    <row r="75" spans="1:60" outlineLevel="1" x14ac:dyDescent="0.2">
      <c r="A75" s="181">
        <v>33</v>
      </c>
      <c r="B75" s="182" t="s">
        <v>997</v>
      </c>
      <c r="C75" s="189" t="s">
        <v>998</v>
      </c>
      <c r="D75" s="183" t="s">
        <v>214</v>
      </c>
      <c r="E75" s="184">
        <v>1</v>
      </c>
      <c r="F75" s="185"/>
      <c r="G75" s="186">
        <f>ROUND(E75*F75,2)</f>
        <v>0</v>
      </c>
      <c r="H75" s="164"/>
      <c r="I75" s="163">
        <f>ROUND(E75*H75,2)</f>
        <v>0</v>
      </c>
      <c r="J75" s="164"/>
      <c r="K75" s="163">
        <f>ROUND(E75*J75,2)</f>
        <v>0</v>
      </c>
      <c r="L75" s="163">
        <v>21</v>
      </c>
      <c r="M75" s="163">
        <f>G75*(1+L75/100)</f>
        <v>0</v>
      </c>
      <c r="N75" s="162">
        <v>0</v>
      </c>
      <c r="O75" s="162">
        <f>ROUND(E75*N75,2)</f>
        <v>0</v>
      </c>
      <c r="P75" s="162">
        <v>0</v>
      </c>
      <c r="Q75" s="162">
        <f>ROUND(E75*P75,2)</f>
        <v>0</v>
      </c>
      <c r="R75" s="163"/>
      <c r="S75" s="163" t="s">
        <v>215</v>
      </c>
      <c r="T75" s="163" t="s">
        <v>216</v>
      </c>
      <c r="U75" s="163">
        <v>0</v>
      </c>
      <c r="V75" s="163">
        <f>ROUND(E75*U75,2)</f>
        <v>0</v>
      </c>
      <c r="W75" s="163"/>
      <c r="X75" s="163" t="s">
        <v>271</v>
      </c>
      <c r="Y75" s="163" t="s">
        <v>218</v>
      </c>
      <c r="Z75" s="151"/>
      <c r="AA75" s="151"/>
      <c r="AB75" s="151"/>
      <c r="AC75" s="151"/>
      <c r="AD75" s="151"/>
      <c r="AE75" s="151"/>
      <c r="AF75" s="151"/>
      <c r="AG75" s="151" t="s">
        <v>272</v>
      </c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81">
        <v>34</v>
      </c>
      <c r="B76" s="182" t="s">
        <v>999</v>
      </c>
      <c r="C76" s="189" t="s">
        <v>1000</v>
      </c>
      <c r="D76" s="183" t="s">
        <v>214</v>
      </c>
      <c r="E76" s="184">
        <v>1</v>
      </c>
      <c r="F76" s="185"/>
      <c r="G76" s="186">
        <f>ROUND(E76*F76,2)</f>
        <v>0</v>
      </c>
      <c r="H76" s="164"/>
      <c r="I76" s="163">
        <f>ROUND(E76*H76,2)</f>
        <v>0</v>
      </c>
      <c r="J76" s="164"/>
      <c r="K76" s="163">
        <f>ROUND(E76*J76,2)</f>
        <v>0</v>
      </c>
      <c r="L76" s="163">
        <v>21</v>
      </c>
      <c r="M76" s="163">
        <f>G76*(1+L76/100)</f>
        <v>0</v>
      </c>
      <c r="N76" s="162">
        <v>0</v>
      </c>
      <c r="O76" s="162">
        <f>ROUND(E76*N76,2)</f>
        <v>0</v>
      </c>
      <c r="P76" s="162">
        <v>0</v>
      </c>
      <c r="Q76" s="162">
        <f>ROUND(E76*P76,2)</f>
        <v>0</v>
      </c>
      <c r="R76" s="163"/>
      <c r="S76" s="163" t="s">
        <v>215</v>
      </c>
      <c r="T76" s="163" t="s">
        <v>216</v>
      </c>
      <c r="U76" s="163">
        <v>0</v>
      </c>
      <c r="V76" s="163">
        <f>ROUND(E76*U76,2)</f>
        <v>0</v>
      </c>
      <c r="W76" s="163"/>
      <c r="X76" s="163" t="s">
        <v>271</v>
      </c>
      <c r="Y76" s="163" t="s">
        <v>218</v>
      </c>
      <c r="Z76" s="151"/>
      <c r="AA76" s="151"/>
      <c r="AB76" s="151"/>
      <c r="AC76" s="151"/>
      <c r="AD76" s="151"/>
      <c r="AE76" s="151"/>
      <c r="AF76" s="151"/>
      <c r="AG76" s="151" t="s">
        <v>272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x14ac:dyDescent="0.2">
      <c r="A77" s="167" t="s">
        <v>212</v>
      </c>
      <c r="B77" s="168" t="s">
        <v>106</v>
      </c>
      <c r="C77" s="187" t="s">
        <v>178</v>
      </c>
      <c r="D77" s="169"/>
      <c r="E77" s="170"/>
      <c r="F77" s="171"/>
      <c r="G77" s="172">
        <f>SUMIF(AG78:AG93,"&lt;&gt;NOR",G78:G93)</f>
        <v>0</v>
      </c>
      <c r="H77" s="166"/>
      <c r="I77" s="166">
        <f>SUM(I78:I93)</f>
        <v>0</v>
      </c>
      <c r="J77" s="166"/>
      <c r="K77" s="166">
        <f>SUM(K78:K93)</f>
        <v>0</v>
      </c>
      <c r="L77" s="166"/>
      <c r="M77" s="166">
        <f>SUM(M78:M93)</f>
        <v>0</v>
      </c>
      <c r="N77" s="165"/>
      <c r="O77" s="165">
        <f>SUM(O78:O93)</f>
        <v>0</v>
      </c>
      <c r="P77" s="165"/>
      <c r="Q77" s="165">
        <f>SUM(Q78:Q93)</f>
        <v>0</v>
      </c>
      <c r="R77" s="166"/>
      <c r="S77" s="166"/>
      <c r="T77" s="166"/>
      <c r="U77" s="166"/>
      <c r="V77" s="166">
        <f>SUM(V78:V93)</f>
        <v>0</v>
      </c>
      <c r="W77" s="166"/>
      <c r="X77" s="166"/>
      <c r="Y77" s="166"/>
      <c r="AG77" t="s">
        <v>213</v>
      </c>
    </row>
    <row r="78" spans="1:60" outlineLevel="1" x14ac:dyDescent="0.2">
      <c r="A78" s="174">
        <v>35</v>
      </c>
      <c r="B78" s="175" t="s">
        <v>1084</v>
      </c>
      <c r="C78" s="188" t="s">
        <v>1085</v>
      </c>
      <c r="D78" s="176" t="s">
        <v>844</v>
      </c>
      <c r="E78" s="177">
        <v>6</v>
      </c>
      <c r="F78" s="178"/>
      <c r="G78" s="179">
        <f>ROUND(E78*F78,2)</f>
        <v>0</v>
      </c>
      <c r="H78" s="164"/>
      <c r="I78" s="163">
        <f>ROUND(E78*H78,2)</f>
        <v>0</v>
      </c>
      <c r="J78" s="164"/>
      <c r="K78" s="163">
        <f>ROUND(E78*J78,2)</f>
        <v>0</v>
      </c>
      <c r="L78" s="163">
        <v>21</v>
      </c>
      <c r="M78" s="163">
        <f>G78*(1+L78/100)</f>
        <v>0</v>
      </c>
      <c r="N78" s="162">
        <v>0</v>
      </c>
      <c r="O78" s="162">
        <f>ROUND(E78*N78,2)</f>
        <v>0</v>
      </c>
      <c r="P78" s="162">
        <v>0</v>
      </c>
      <c r="Q78" s="162">
        <f>ROUND(E78*P78,2)</f>
        <v>0</v>
      </c>
      <c r="R78" s="163"/>
      <c r="S78" s="163" t="s">
        <v>215</v>
      </c>
      <c r="T78" s="163" t="s">
        <v>216</v>
      </c>
      <c r="U78" s="163">
        <v>0</v>
      </c>
      <c r="V78" s="163">
        <f>ROUND(E78*U78,2)</f>
        <v>0</v>
      </c>
      <c r="W78" s="163"/>
      <c r="X78" s="163" t="s">
        <v>271</v>
      </c>
      <c r="Y78" s="163" t="s">
        <v>218</v>
      </c>
      <c r="Z78" s="151"/>
      <c r="AA78" s="151"/>
      <c r="AB78" s="151"/>
      <c r="AC78" s="151"/>
      <c r="AD78" s="151"/>
      <c r="AE78" s="151"/>
      <c r="AF78" s="151"/>
      <c r="AG78" s="151" t="s">
        <v>272</v>
      </c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2" x14ac:dyDescent="0.2">
      <c r="A79" s="159"/>
      <c r="B79" s="160"/>
      <c r="C79" s="250" t="s">
        <v>1021</v>
      </c>
      <c r="D79" s="251"/>
      <c r="E79" s="251"/>
      <c r="F79" s="251"/>
      <c r="G79" s="251"/>
      <c r="H79" s="163"/>
      <c r="I79" s="163"/>
      <c r="J79" s="163"/>
      <c r="K79" s="163"/>
      <c r="L79" s="163"/>
      <c r="M79" s="163"/>
      <c r="N79" s="162"/>
      <c r="O79" s="162"/>
      <c r="P79" s="162"/>
      <c r="Q79" s="162"/>
      <c r="R79" s="163"/>
      <c r="S79" s="163"/>
      <c r="T79" s="163"/>
      <c r="U79" s="163"/>
      <c r="V79" s="163"/>
      <c r="W79" s="163"/>
      <c r="X79" s="163"/>
      <c r="Y79" s="163"/>
      <c r="Z79" s="151"/>
      <c r="AA79" s="151"/>
      <c r="AB79" s="151"/>
      <c r="AC79" s="151"/>
      <c r="AD79" s="151"/>
      <c r="AE79" s="151"/>
      <c r="AF79" s="151"/>
      <c r="AG79" s="151" t="s">
        <v>220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74">
        <v>36</v>
      </c>
      <c r="B80" s="175" t="s">
        <v>1086</v>
      </c>
      <c r="C80" s="188" t="s">
        <v>1087</v>
      </c>
      <c r="D80" s="176" t="s">
        <v>844</v>
      </c>
      <c r="E80" s="177">
        <v>12</v>
      </c>
      <c r="F80" s="178"/>
      <c r="G80" s="179">
        <f>ROUND(E80*F80,2)</f>
        <v>0</v>
      </c>
      <c r="H80" s="164"/>
      <c r="I80" s="163">
        <f>ROUND(E80*H80,2)</f>
        <v>0</v>
      </c>
      <c r="J80" s="164"/>
      <c r="K80" s="163">
        <f>ROUND(E80*J80,2)</f>
        <v>0</v>
      </c>
      <c r="L80" s="163">
        <v>21</v>
      </c>
      <c r="M80" s="163">
        <f>G80*(1+L80/100)</f>
        <v>0</v>
      </c>
      <c r="N80" s="162">
        <v>0</v>
      </c>
      <c r="O80" s="162">
        <f>ROUND(E80*N80,2)</f>
        <v>0</v>
      </c>
      <c r="P80" s="162">
        <v>0</v>
      </c>
      <c r="Q80" s="162">
        <f>ROUND(E80*P80,2)</f>
        <v>0</v>
      </c>
      <c r="R80" s="163"/>
      <c r="S80" s="163" t="s">
        <v>215</v>
      </c>
      <c r="T80" s="163" t="s">
        <v>216</v>
      </c>
      <c r="U80" s="163">
        <v>0</v>
      </c>
      <c r="V80" s="163">
        <f>ROUND(E80*U80,2)</f>
        <v>0</v>
      </c>
      <c r="W80" s="163"/>
      <c r="X80" s="163" t="s">
        <v>271</v>
      </c>
      <c r="Y80" s="163" t="s">
        <v>218</v>
      </c>
      <c r="Z80" s="151"/>
      <c r="AA80" s="151"/>
      <c r="AB80" s="151"/>
      <c r="AC80" s="151"/>
      <c r="AD80" s="151"/>
      <c r="AE80" s="151"/>
      <c r="AF80" s="151"/>
      <c r="AG80" s="151" t="s">
        <v>272</v>
      </c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2" x14ac:dyDescent="0.2">
      <c r="A81" s="159"/>
      <c r="B81" s="160"/>
      <c r="C81" s="250" t="s">
        <v>1021</v>
      </c>
      <c r="D81" s="251"/>
      <c r="E81" s="251"/>
      <c r="F81" s="251"/>
      <c r="G81" s="251"/>
      <c r="H81" s="163"/>
      <c r="I81" s="163"/>
      <c r="J81" s="163"/>
      <c r="K81" s="163"/>
      <c r="L81" s="163"/>
      <c r="M81" s="163"/>
      <c r="N81" s="162"/>
      <c r="O81" s="162"/>
      <c r="P81" s="162"/>
      <c r="Q81" s="162"/>
      <c r="R81" s="163"/>
      <c r="S81" s="163"/>
      <c r="T81" s="163"/>
      <c r="U81" s="163"/>
      <c r="V81" s="163"/>
      <c r="W81" s="163"/>
      <c r="X81" s="163"/>
      <c r="Y81" s="163"/>
      <c r="Z81" s="151"/>
      <c r="AA81" s="151"/>
      <c r="AB81" s="151"/>
      <c r="AC81" s="151"/>
      <c r="AD81" s="151"/>
      <c r="AE81" s="151"/>
      <c r="AF81" s="151"/>
      <c r="AG81" s="151" t="s">
        <v>220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74">
        <v>37</v>
      </c>
      <c r="B82" s="175" t="s">
        <v>1088</v>
      </c>
      <c r="C82" s="188" t="s">
        <v>1089</v>
      </c>
      <c r="D82" s="176" t="s">
        <v>844</v>
      </c>
      <c r="E82" s="177">
        <v>12</v>
      </c>
      <c r="F82" s="178"/>
      <c r="G82" s="179">
        <f>ROUND(E82*F82,2)</f>
        <v>0</v>
      </c>
      <c r="H82" s="164"/>
      <c r="I82" s="163">
        <f>ROUND(E82*H82,2)</f>
        <v>0</v>
      </c>
      <c r="J82" s="164"/>
      <c r="K82" s="163">
        <f>ROUND(E82*J82,2)</f>
        <v>0</v>
      </c>
      <c r="L82" s="163">
        <v>21</v>
      </c>
      <c r="M82" s="163">
        <f>G82*(1+L82/100)</f>
        <v>0</v>
      </c>
      <c r="N82" s="162">
        <v>0</v>
      </c>
      <c r="O82" s="162">
        <f>ROUND(E82*N82,2)</f>
        <v>0</v>
      </c>
      <c r="P82" s="162">
        <v>0</v>
      </c>
      <c r="Q82" s="162">
        <f>ROUND(E82*P82,2)</f>
        <v>0</v>
      </c>
      <c r="R82" s="163"/>
      <c r="S82" s="163" t="s">
        <v>215</v>
      </c>
      <c r="T82" s="163" t="s">
        <v>216</v>
      </c>
      <c r="U82" s="163">
        <v>0</v>
      </c>
      <c r="V82" s="163">
        <f>ROUND(E82*U82,2)</f>
        <v>0</v>
      </c>
      <c r="W82" s="163"/>
      <c r="X82" s="163" t="s">
        <v>271</v>
      </c>
      <c r="Y82" s="163" t="s">
        <v>218</v>
      </c>
      <c r="Z82" s="151"/>
      <c r="AA82" s="151"/>
      <c r="AB82" s="151"/>
      <c r="AC82" s="151"/>
      <c r="AD82" s="151"/>
      <c r="AE82" s="151"/>
      <c r="AF82" s="151"/>
      <c r="AG82" s="151" t="s">
        <v>272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2" x14ac:dyDescent="0.2">
      <c r="A83" s="159"/>
      <c r="B83" s="160"/>
      <c r="C83" s="250" t="s">
        <v>1021</v>
      </c>
      <c r="D83" s="251"/>
      <c r="E83" s="251"/>
      <c r="F83" s="251"/>
      <c r="G83" s="251"/>
      <c r="H83" s="163"/>
      <c r="I83" s="163"/>
      <c r="J83" s="163"/>
      <c r="K83" s="163"/>
      <c r="L83" s="163"/>
      <c r="M83" s="163"/>
      <c r="N83" s="162"/>
      <c r="O83" s="162"/>
      <c r="P83" s="162"/>
      <c r="Q83" s="162"/>
      <c r="R83" s="163"/>
      <c r="S83" s="163"/>
      <c r="T83" s="163"/>
      <c r="U83" s="163"/>
      <c r="V83" s="163"/>
      <c r="W83" s="163"/>
      <c r="X83" s="163"/>
      <c r="Y83" s="163"/>
      <c r="Z83" s="151"/>
      <c r="AA83" s="151"/>
      <c r="AB83" s="151"/>
      <c r="AC83" s="151"/>
      <c r="AD83" s="151"/>
      <c r="AE83" s="151"/>
      <c r="AF83" s="151"/>
      <c r="AG83" s="151" t="s">
        <v>220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74">
        <v>38</v>
      </c>
      <c r="B84" s="175" t="s">
        <v>1090</v>
      </c>
      <c r="C84" s="188" t="s">
        <v>1091</v>
      </c>
      <c r="D84" s="176" t="s">
        <v>791</v>
      </c>
      <c r="E84" s="177">
        <v>16</v>
      </c>
      <c r="F84" s="178"/>
      <c r="G84" s="179">
        <f>ROUND(E84*F84,2)</f>
        <v>0</v>
      </c>
      <c r="H84" s="164"/>
      <c r="I84" s="163">
        <f>ROUND(E84*H84,2)</f>
        <v>0</v>
      </c>
      <c r="J84" s="164"/>
      <c r="K84" s="163">
        <f>ROUND(E84*J84,2)</f>
        <v>0</v>
      </c>
      <c r="L84" s="163">
        <v>21</v>
      </c>
      <c r="M84" s="163">
        <f>G84*(1+L84/100)</f>
        <v>0</v>
      </c>
      <c r="N84" s="162">
        <v>0</v>
      </c>
      <c r="O84" s="162">
        <f>ROUND(E84*N84,2)</f>
        <v>0</v>
      </c>
      <c r="P84" s="162">
        <v>0</v>
      </c>
      <c r="Q84" s="162">
        <f>ROUND(E84*P84,2)</f>
        <v>0</v>
      </c>
      <c r="R84" s="163"/>
      <c r="S84" s="163" t="s">
        <v>215</v>
      </c>
      <c r="T84" s="163" t="s">
        <v>216</v>
      </c>
      <c r="U84" s="163">
        <v>0</v>
      </c>
      <c r="V84" s="163">
        <f>ROUND(E84*U84,2)</f>
        <v>0</v>
      </c>
      <c r="W84" s="163"/>
      <c r="X84" s="163" t="s">
        <v>271</v>
      </c>
      <c r="Y84" s="163" t="s">
        <v>218</v>
      </c>
      <c r="Z84" s="151"/>
      <c r="AA84" s="151"/>
      <c r="AB84" s="151"/>
      <c r="AC84" s="151"/>
      <c r="AD84" s="151"/>
      <c r="AE84" s="151"/>
      <c r="AF84" s="151"/>
      <c r="AG84" s="151" t="s">
        <v>272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2" x14ac:dyDescent="0.2">
      <c r="A85" s="159"/>
      <c r="B85" s="160"/>
      <c r="C85" s="250" t="s">
        <v>1021</v>
      </c>
      <c r="D85" s="251"/>
      <c r="E85" s="251"/>
      <c r="F85" s="251"/>
      <c r="G85" s="251"/>
      <c r="H85" s="163"/>
      <c r="I85" s="163"/>
      <c r="J85" s="163"/>
      <c r="K85" s="163"/>
      <c r="L85" s="163"/>
      <c r="M85" s="163"/>
      <c r="N85" s="162"/>
      <c r="O85" s="162"/>
      <c r="P85" s="162"/>
      <c r="Q85" s="162"/>
      <c r="R85" s="163"/>
      <c r="S85" s="163"/>
      <c r="T85" s="163"/>
      <c r="U85" s="163"/>
      <c r="V85" s="163"/>
      <c r="W85" s="163"/>
      <c r="X85" s="163"/>
      <c r="Y85" s="163"/>
      <c r="Z85" s="151"/>
      <c r="AA85" s="151"/>
      <c r="AB85" s="151"/>
      <c r="AC85" s="151"/>
      <c r="AD85" s="151"/>
      <c r="AE85" s="151"/>
      <c r="AF85" s="151"/>
      <c r="AG85" s="151" t="s">
        <v>220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">
      <c r="A86" s="174">
        <v>39</v>
      </c>
      <c r="B86" s="175" t="s">
        <v>1092</v>
      </c>
      <c r="C86" s="188" t="s">
        <v>1093</v>
      </c>
      <c r="D86" s="176" t="s">
        <v>791</v>
      </c>
      <c r="E86" s="177">
        <v>18</v>
      </c>
      <c r="F86" s="178"/>
      <c r="G86" s="179">
        <f>ROUND(E86*F86,2)</f>
        <v>0</v>
      </c>
      <c r="H86" s="164"/>
      <c r="I86" s="163">
        <f>ROUND(E86*H86,2)</f>
        <v>0</v>
      </c>
      <c r="J86" s="164"/>
      <c r="K86" s="163">
        <f>ROUND(E86*J86,2)</f>
        <v>0</v>
      </c>
      <c r="L86" s="163">
        <v>21</v>
      </c>
      <c r="M86" s="163">
        <f>G86*(1+L86/100)</f>
        <v>0</v>
      </c>
      <c r="N86" s="162">
        <v>0</v>
      </c>
      <c r="O86" s="162">
        <f>ROUND(E86*N86,2)</f>
        <v>0</v>
      </c>
      <c r="P86" s="162">
        <v>0</v>
      </c>
      <c r="Q86" s="162">
        <f>ROUND(E86*P86,2)</f>
        <v>0</v>
      </c>
      <c r="R86" s="163"/>
      <c r="S86" s="163" t="s">
        <v>215</v>
      </c>
      <c r="T86" s="163" t="s">
        <v>216</v>
      </c>
      <c r="U86" s="163">
        <v>0</v>
      </c>
      <c r="V86" s="163">
        <f>ROUND(E86*U86,2)</f>
        <v>0</v>
      </c>
      <c r="W86" s="163"/>
      <c r="X86" s="163" t="s">
        <v>271</v>
      </c>
      <c r="Y86" s="163" t="s">
        <v>218</v>
      </c>
      <c r="Z86" s="151"/>
      <c r="AA86" s="151"/>
      <c r="AB86" s="151"/>
      <c r="AC86" s="151"/>
      <c r="AD86" s="151"/>
      <c r="AE86" s="151"/>
      <c r="AF86" s="151"/>
      <c r="AG86" s="151" t="s">
        <v>272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2" x14ac:dyDescent="0.2">
      <c r="A87" s="159"/>
      <c r="B87" s="160"/>
      <c r="C87" s="250" t="s">
        <v>1021</v>
      </c>
      <c r="D87" s="251"/>
      <c r="E87" s="251"/>
      <c r="F87" s="251"/>
      <c r="G87" s="251"/>
      <c r="H87" s="163"/>
      <c r="I87" s="163"/>
      <c r="J87" s="163"/>
      <c r="K87" s="163"/>
      <c r="L87" s="163"/>
      <c r="M87" s="163"/>
      <c r="N87" s="162"/>
      <c r="O87" s="162"/>
      <c r="P87" s="162"/>
      <c r="Q87" s="162"/>
      <c r="R87" s="163"/>
      <c r="S87" s="163"/>
      <c r="T87" s="163"/>
      <c r="U87" s="163"/>
      <c r="V87" s="163"/>
      <c r="W87" s="163"/>
      <c r="X87" s="163"/>
      <c r="Y87" s="163"/>
      <c r="Z87" s="151"/>
      <c r="AA87" s="151"/>
      <c r="AB87" s="151"/>
      <c r="AC87" s="151"/>
      <c r="AD87" s="151"/>
      <c r="AE87" s="151"/>
      <c r="AF87" s="151"/>
      <c r="AG87" s="151" t="s">
        <v>220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">
      <c r="A88" s="174">
        <v>40</v>
      </c>
      <c r="B88" s="175" t="s">
        <v>1094</v>
      </c>
      <c r="C88" s="188" t="s">
        <v>1095</v>
      </c>
      <c r="D88" s="176" t="s">
        <v>791</v>
      </c>
      <c r="E88" s="177">
        <v>19</v>
      </c>
      <c r="F88" s="178"/>
      <c r="G88" s="179">
        <f>ROUND(E88*F88,2)</f>
        <v>0</v>
      </c>
      <c r="H88" s="164"/>
      <c r="I88" s="163">
        <f>ROUND(E88*H88,2)</f>
        <v>0</v>
      </c>
      <c r="J88" s="164"/>
      <c r="K88" s="163">
        <f>ROUND(E88*J88,2)</f>
        <v>0</v>
      </c>
      <c r="L88" s="163">
        <v>21</v>
      </c>
      <c r="M88" s="163">
        <f>G88*(1+L88/100)</f>
        <v>0</v>
      </c>
      <c r="N88" s="162">
        <v>0</v>
      </c>
      <c r="O88" s="162">
        <f>ROUND(E88*N88,2)</f>
        <v>0</v>
      </c>
      <c r="P88" s="162">
        <v>0</v>
      </c>
      <c r="Q88" s="162">
        <f>ROUND(E88*P88,2)</f>
        <v>0</v>
      </c>
      <c r="R88" s="163"/>
      <c r="S88" s="163" t="s">
        <v>215</v>
      </c>
      <c r="T88" s="163" t="s">
        <v>216</v>
      </c>
      <c r="U88" s="163">
        <v>0</v>
      </c>
      <c r="V88" s="163">
        <f>ROUND(E88*U88,2)</f>
        <v>0</v>
      </c>
      <c r="W88" s="163"/>
      <c r="X88" s="163" t="s">
        <v>271</v>
      </c>
      <c r="Y88" s="163" t="s">
        <v>218</v>
      </c>
      <c r="Z88" s="151"/>
      <c r="AA88" s="151"/>
      <c r="AB88" s="151"/>
      <c r="AC88" s="151"/>
      <c r="AD88" s="151"/>
      <c r="AE88" s="151"/>
      <c r="AF88" s="151"/>
      <c r="AG88" s="151" t="s">
        <v>272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2" x14ac:dyDescent="0.2">
      <c r="A89" s="159"/>
      <c r="B89" s="160"/>
      <c r="C89" s="250" t="s">
        <v>1021</v>
      </c>
      <c r="D89" s="251"/>
      <c r="E89" s="251"/>
      <c r="F89" s="251"/>
      <c r="G89" s="251"/>
      <c r="H89" s="163"/>
      <c r="I89" s="163"/>
      <c r="J89" s="163"/>
      <c r="K89" s="163"/>
      <c r="L89" s="163"/>
      <c r="M89" s="163"/>
      <c r="N89" s="162"/>
      <c r="O89" s="162"/>
      <c r="P89" s="162"/>
      <c r="Q89" s="162"/>
      <c r="R89" s="163"/>
      <c r="S89" s="163"/>
      <c r="T89" s="163"/>
      <c r="U89" s="163"/>
      <c r="V89" s="163"/>
      <c r="W89" s="163"/>
      <c r="X89" s="163"/>
      <c r="Y89" s="163"/>
      <c r="Z89" s="151"/>
      <c r="AA89" s="151"/>
      <c r="AB89" s="151"/>
      <c r="AC89" s="151"/>
      <c r="AD89" s="151"/>
      <c r="AE89" s="151"/>
      <c r="AF89" s="151"/>
      <c r="AG89" s="151" t="s">
        <v>220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74">
        <v>41</v>
      </c>
      <c r="B90" s="175" t="s">
        <v>1096</v>
      </c>
      <c r="C90" s="188" t="s">
        <v>1097</v>
      </c>
      <c r="D90" s="176" t="s">
        <v>791</v>
      </c>
      <c r="E90" s="177">
        <v>26</v>
      </c>
      <c r="F90" s="178"/>
      <c r="G90" s="179">
        <f>ROUND(E90*F90,2)</f>
        <v>0</v>
      </c>
      <c r="H90" s="164"/>
      <c r="I90" s="163">
        <f>ROUND(E90*H90,2)</f>
        <v>0</v>
      </c>
      <c r="J90" s="164"/>
      <c r="K90" s="163">
        <f>ROUND(E90*J90,2)</f>
        <v>0</v>
      </c>
      <c r="L90" s="163">
        <v>21</v>
      </c>
      <c r="M90" s="163">
        <f>G90*(1+L90/100)</f>
        <v>0</v>
      </c>
      <c r="N90" s="162">
        <v>0</v>
      </c>
      <c r="O90" s="162">
        <f>ROUND(E90*N90,2)</f>
        <v>0</v>
      </c>
      <c r="P90" s="162">
        <v>0</v>
      </c>
      <c r="Q90" s="162">
        <f>ROUND(E90*P90,2)</f>
        <v>0</v>
      </c>
      <c r="R90" s="163"/>
      <c r="S90" s="163" t="s">
        <v>215</v>
      </c>
      <c r="T90" s="163" t="s">
        <v>216</v>
      </c>
      <c r="U90" s="163">
        <v>0</v>
      </c>
      <c r="V90" s="163">
        <f>ROUND(E90*U90,2)</f>
        <v>0</v>
      </c>
      <c r="W90" s="163"/>
      <c r="X90" s="163" t="s">
        <v>271</v>
      </c>
      <c r="Y90" s="163" t="s">
        <v>218</v>
      </c>
      <c r="Z90" s="151"/>
      <c r="AA90" s="151"/>
      <c r="AB90" s="151"/>
      <c r="AC90" s="151"/>
      <c r="AD90" s="151"/>
      <c r="AE90" s="151"/>
      <c r="AF90" s="151"/>
      <c r="AG90" s="151" t="s">
        <v>272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2" x14ac:dyDescent="0.2">
      <c r="A91" s="159"/>
      <c r="B91" s="160"/>
      <c r="C91" s="250" t="s">
        <v>1021</v>
      </c>
      <c r="D91" s="251"/>
      <c r="E91" s="251"/>
      <c r="F91" s="251"/>
      <c r="G91" s="251"/>
      <c r="H91" s="163"/>
      <c r="I91" s="163"/>
      <c r="J91" s="163"/>
      <c r="K91" s="163"/>
      <c r="L91" s="163"/>
      <c r="M91" s="163"/>
      <c r="N91" s="162"/>
      <c r="O91" s="162"/>
      <c r="P91" s="162"/>
      <c r="Q91" s="162"/>
      <c r="R91" s="163"/>
      <c r="S91" s="163"/>
      <c r="T91" s="163"/>
      <c r="U91" s="163"/>
      <c r="V91" s="163"/>
      <c r="W91" s="163"/>
      <c r="X91" s="163"/>
      <c r="Y91" s="163"/>
      <c r="Z91" s="151"/>
      <c r="AA91" s="151"/>
      <c r="AB91" s="151"/>
      <c r="AC91" s="151"/>
      <c r="AD91" s="151"/>
      <c r="AE91" s="151"/>
      <c r="AF91" s="151"/>
      <c r="AG91" s="151" t="s">
        <v>220</v>
      </c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 x14ac:dyDescent="0.2">
      <c r="A92" s="174">
        <v>42</v>
      </c>
      <c r="B92" s="175" t="s">
        <v>1098</v>
      </c>
      <c r="C92" s="188" t="s">
        <v>1014</v>
      </c>
      <c r="D92" s="176" t="s">
        <v>791</v>
      </c>
      <c r="E92" s="177">
        <v>22</v>
      </c>
      <c r="F92" s="178"/>
      <c r="G92" s="179">
        <f>ROUND(E92*F92,2)</f>
        <v>0</v>
      </c>
      <c r="H92" s="164"/>
      <c r="I92" s="163">
        <f>ROUND(E92*H92,2)</f>
        <v>0</v>
      </c>
      <c r="J92" s="164"/>
      <c r="K92" s="163">
        <f>ROUND(E92*J92,2)</f>
        <v>0</v>
      </c>
      <c r="L92" s="163">
        <v>21</v>
      </c>
      <c r="M92" s="163">
        <f>G92*(1+L92/100)</f>
        <v>0</v>
      </c>
      <c r="N92" s="162">
        <v>0</v>
      </c>
      <c r="O92" s="162">
        <f>ROUND(E92*N92,2)</f>
        <v>0</v>
      </c>
      <c r="P92" s="162">
        <v>0</v>
      </c>
      <c r="Q92" s="162">
        <f>ROUND(E92*P92,2)</f>
        <v>0</v>
      </c>
      <c r="R92" s="163"/>
      <c r="S92" s="163" t="s">
        <v>215</v>
      </c>
      <c r="T92" s="163" t="s">
        <v>216</v>
      </c>
      <c r="U92" s="163">
        <v>0</v>
      </c>
      <c r="V92" s="163">
        <f>ROUND(E92*U92,2)</f>
        <v>0</v>
      </c>
      <c r="W92" s="163"/>
      <c r="X92" s="163" t="s">
        <v>271</v>
      </c>
      <c r="Y92" s="163" t="s">
        <v>218</v>
      </c>
      <c r="Z92" s="151"/>
      <c r="AA92" s="151"/>
      <c r="AB92" s="151"/>
      <c r="AC92" s="151"/>
      <c r="AD92" s="151"/>
      <c r="AE92" s="151"/>
      <c r="AF92" s="151"/>
      <c r="AG92" s="151" t="s">
        <v>272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2" x14ac:dyDescent="0.2">
      <c r="A93" s="159"/>
      <c r="B93" s="160"/>
      <c r="C93" s="250" t="s">
        <v>1021</v>
      </c>
      <c r="D93" s="251"/>
      <c r="E93" s="251"/>
      <c r="F93" s="251"/>
      <c r="G93" s="251"/>
      <c r="H93" s="163"/>
      <c r="I93" s="163"/>
      <c r="J93" s="163"/>
      <c r="K93" s="163"/>
      <c r="L93" s="163"/>
      <c r="M93" s="163"/>
      <c r="N93" s="162"/>
      <c r="O93" s="162"/>
      <c r="P93" s="162"/>
      <c r="Q93" s="162"/>
      <c r="R93" s="163"/>
      <c r="S93" s="163"/>
      <c r="T93" s="163"/>
      <c r="U93" s="163"/>
      <c r="V93" s="163"/>
      <c r="W93" s="163"/>
      <c r="X93" s="163"/>
      <c r="Y93" s="163"/>
      <c r="Z93" s="151"/>
      <c r="AA93" s="151"/>
      <c r="AB93" s="151"/>
      <c r="AC93" s="151"/>
      <c r="AD93" s="151"/>
      <c r="AE93" s="151"/>
      <c r="AF93" s="151"/>
      <c r="AG93" s="151" t="s">
        <v>220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x14ac:dyDescent="0.2">
      <c r="A94" s="3"/>
      <c r="B94" s="4"/>
      <c r="C94" s="190"/>
      <c r="D94" s="6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AE94">
        <v>15</v>
      </c>
      <c r="AF94">
        <v>21</v>
      </c>
      <c r="AG94" t="s">
        <v>198</v>
      </c>
    </row>
    <row r="95" spans="1:60" x14ac:dyDescent="0.2">
      <c r="A95" s="154"/>
      <c r="B95" s="155" t="s">
        <v>31</v>
      </c>
      <c r="C95" s="191"/>
      <c r="D95" s="156"/>
      <c r="E95" s="157"/>
      <c r="F95" s="157"/>
      <c r="G95" s="173">
        <f>G8+G65+G74+G77</f>
        <v>0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AE95">
        <f>SUMIF(L7:L93,AE94,G7:G93)</f>
        <v>0</v>
      </c>
      <c r="AF95">
        <f>SUMIF(L7:L93,AF94,G7:G93)</f>
        <v>0</v>
      </c>
      <c r="AG95" t="s">
        <v>248</v>
      </c>
    </row>
    <row r="96" spans="1:60" x14ac:dyDescent="0.2">
      <c r="A96" s="3"/>
      <c r="B96" s="4"/>
      <c r="C96" s="190"/>
      <c r="D96" s="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33" x14ac:dyDescent="0.2">
      <c r="A97" s="3"/>
      <c r="B97" s="4"/>
      <c r="C97" s="190"/>
      <c r="D97" s="6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33" x14ac:dyDescent="0.2">
      <c r="A98" s="261" t="s">
        <v>249</v>
      </c>
      <c r="B98" s="261"/>
      <c r="C98" s="262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33" x14ac:dyDescent="0.2">
      <c r="A99" s="263"/>
      <c r="B99" s="264"/>
      <c r="C99" s="265"/>
      <c r="D99" s="264"/>
      <c r="E99" s="264"/>
      <c r="F99" s="264"/>
      <c r="G99" s="266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AG99" t="s">
        <v>250</v>
      </c>
    </row>
    <row r="100" spans="1:33" x14ac:dyDescent="0.2">
      <c r="A100" s="267"/>
      <c r="B100" s="268"/>
      <c r="C100" s="269"/>
      <c r="D100" s="268"/>
      <c r="E100" s="268"/>
      <c r="F100" s="268"/>
      <c r="G100" s="270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33" x14ac:dyDescent="0.2">
      <c r="A101" s="267"/>
      <c r="B101" s="268"/>
      <c r="C101" s="269"/>
      <c r="D101" s="268"/>
      <c r="E101" s="268"/>
      <c r="F101" s="268"/>
      <c r="G101" s="270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33" x14ac:dyDescent="0.2">
      <c r="A102" s="267"/>
      <c r="B102" s="268"/>
      <c r="C102" s="269"/>
      <c r="D102" s="268"/>
      <c r="E102" s="268"/>
      <c r="F102" s="268"/>
      <c r="G102" s="270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33" x14ac:dyDescent="0.2">
      <c r="A103" s="271"/>
      <c r="B103" s="272"/>
      <c r="C103" s="273"/>
      <c r="D103" s="272"/>
      <c r="E103" s="272"/>
      <c r="F103" s="272"/>
      <c r="G103" s="27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33" x14ac:dyDescent="0.2">
      <c r="A104" s="3"/>
      <c r="B104" s="4"/>
      <c r="C104" s="190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33" x14ac:dyDescent="0.2">
      <c r="C105" s="192"/>
      <c r="D105" s="10"/>
      <c r="AG105" t="s">
        <v>266</v>
      </c>
    </row>
    <row r="106" spans="1:33" x14ac:dyDescent="0.2">
      <c r="D106" s="10"/>
    </row>
    <row r="107" spans="1:33" x14ac:dyDescent="0.2">
      <c r="D107" s="10"/>
    </row>
    <row r="108" spans="1:33" x14ac:dyDescent="0.2">
      <c r="D108" s="10"/>
    </row>
    <row r="109" spans="1:33" x14ac:dyDescent="0.2">
      <c r="D109" s="10"/>
    </row>
    <row r="110" spans="1:33" x14ac:dyDescent="0.2">
      <c r="D110" s="10"/>
    </row>
    <row r="111" spans="1:33" x14ac:dyDescent="0.2">
      <c r="D111" s="10"/>
    </row>
    <row r="112" spans="1:33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46">
    <mergeCell ref="A99:G103"/>
    <mergeCell ref="C10:G10"/>
    <mergeCell ref="C12:G12"/>
    <mergeCell ref="C14:G14"/>
    <mergeCell ref="C16:G16"/>
    <mergeCell ref="A1:G1"/>
    <mergeCell ref="C2:G2"/>
    <mergeCell ref="C3:G3"/>
    <mergeCell ref="C4:G4"/>
    <mergeCell ref="A98:C98"/>
    <mergeCell ref="C40:G40"/>
    <mergeCell ref="C18:G18"/>
    <mergeCell ref="C20:G20"/>
    <mergeCell ref="C22:G22"/>
    <mergeCell ref="C24:G24"/>
    <mergeCell ref="C26:G26"/>
    <mergeCell ref="C28:G28"/>
    <mergeCell ref="C30:G30"/>
    <mergeCell ref="C32:G32"/>
    <mergeCell ref="C34:G34"/>
    <mergeCell ref="C36:G36"/>
    <mergeCell ref="C38:G38"/>
    <mergeCell ref="C64:G64"/>
    <mergeCell ref="C42:G42"/>
    <mergeCell ref="C44:G44"/>
    <mergeCell ref="C46:G46"/>
    <mergeCell ref="C48:G48"/>
    <mergeCell ref="C50:G50"/>
    <mergeCell ref="C52:G52"/>
    <mergeCell ref="C54:G54"/>
    <mergeCell ref="C56:G56"/>
    <mergeCell ref="C58:G58"/>
    <mergeCell ref="C60:G60"/>
    <mergeCell ref="C62:G62"/>
    <mergeCell ref="C93:G93"/>
    <mergeCell ref="C67:G67"/>
    <mergeCell ref="C69:G69"/>
    <mergeCell ref="C71:G71"/>
    <mergeCell ref="C73:G73"/>
    <mergeCell ref="C79:G79"/>
    <mergeCell ref="C81:G81"/>
    <mergeCell ref="C83:G83"/>
    <mergeCell ref="C85:G85"/>
    <mergeCell ref="C87:G87"/>
    <mergeCell ref="C89:G89"/>
    <mergeCell ref="C91:G91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19D09-3465-4F89-8860-BCDEB03588DD}">
  <sheetPr>
    <outlinePr summaryBelow="0"/>
  </sheetPr>
  <dimension ref="A1:BH5000"/>
  <sheetViews>
    <sheetView tabSelected="1" workbookViewId="0">
      <pane ySplit="7" topLeftCell="A8" activePane="bottomLeft" state="frozen"/>
      <selection pane="bottomLeft" activeCell="AD12" sqref="AD12"/>
    </sheetView>
  </sheetViews>
  <sheetFormatPr defaultRowHeight="12.75" outlineLevelRow="2" x14ac:dyDescent="0.2"/>
  <cols>
    <col min="1" max="1" width="3.42578125" customWidth="1"/>
    <col min="2" max="2" width="12.5703125" style="124" customWidth="1"/>
    <col min="3" max="3" width="38.28515625" style="12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6" max="26" width="10.85546875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254" t="s">
        <v>7</v>
      </c>
      <c r="B1" s="254"/>
      <c r="C1" s="254"/>
      <c r="D1" s="254"/>
      <c r="E1" s="254"/>
      <c r="F1" s="254"/>
      <c r="G1" s="254"/>
      <c r="AG1" t="s">
        <v>186</v>
      </c>
    </row>
    <row r="2" spans="1:60" ht="24.95" customHeight="1" x14ac:dyDescent="0.2">
      <c r="A2" s="143" t="s">
        <v>8</v>
      </c>
      <c r="B2" s="49" t="s">
        <v>43</v>
      </c>
      <c r="C2" s="255" t="s">
        <v>44</v>
      </c>
      <c r="D2" s="256"/>
      <c r="E2" s="256"/>
      <c r="F2" s="256"/>
      <c r="G2" s="257"/>
      <c r="AG2" t="s">
        <v>187</v>
      </c>
    </row>
    <row r="3" spans="1:60" ht="24.95" customHeight="1" x14ac:dyDescent="0.2">
      <c r="A3" s="143" t="s">
        <v>9</v>
      </c>
      <c r="B3" s="49" t="s">
        <v>62</v>
      </c>
      <c r="C3" s="255" t="s">
        <v>63</v>
      </c>
      <c r="D3" s="256"/>
      <c r="E3" s="256"/>
      <c r="F3" s="256"/>
      <c r="G3" s="257"/>
      <c r="AC3" s="124" t="s">
        <v>187</v>
      </c>
      <c r="AG3" t="s">
        <v>188</v>
      </c>
    </row>
    <row r="4" spans="1:60" ht="24.95" customHeight="1" x14ac:dyDescent="0.2">
      <c r="A4" s="144" t="s">
        <v>10</v>
      </c>
      <c r="B4" s="145" t="s">
        <v>64</v>
      </c>
      <c r="C4" s="258" t="s">
        <v>65</v>
      </c>
      <c r="D4" s="259"/>
      <c r="E4" s="259"/>
      <c r="F4" s="259"/>
      <c r="G4" s="260"/>
      <c r="AG4" t="s">
        <v>189</v>
      </c>
    </row>
    <row r="5" spans="1:60" x14ac:dyDescent="0.2">
      <c r="D5" s="10"/>
    </row>
    <row r="6" spans="1:60" ht="38.25" x14ac:dyDescent="0.2">
      <c r="A6" s="147" t="s">
        <v>190</v>
      </c>
      <c r="B6" s="149" t="s">
        <v>191</v>
      </c>
      <c r="C6" s="149" t="s">
        <v>192</v>
      </c>
      <c r="D6" s="148" t="s">
        <v>193</v>
      </c>
      <c r="E6" s="147" t="s">
        <v>194</v>
      </c>
      <c r="F6" s="146" t="s">
        <v>195</v>
      </c>
      <c r="G6" s="147" t="s">
        <v>31</v>
      </c>
      <c r="H6" s="150" t="s">
        <v>32</v>
      </c>
      <c r="I6" s="150" t="s">
        <v>196</v>
      </c>
      <c r="J6" s="150" t="s">
        <v>33</v>
      </c>
      <c r="K6" s="150" t="s">
        <v>197</v>
      </c>
      <c r="L6" s="150" t="s">
        <v>198</v>
      </c>
      <c r="M6" s="150" t="s">
        <v>199</v>
      </c>
      <c r="N6" s="150" t="s">
        <v>200</v>
      </c>
      <c r="O6" s="150" t="s">
        <v>201</v>
      </c>
      <c r="P6" s="150" t="s">
        <v>202</v>
      </c>
      <c r="Q6" s="150" t="s">
        <v>203</v>
      </c>
      <c r="R6" s="150" t="s">
        <v>204</v>
      </c>
      <c r="S6" s="150" t="s">
        <v>205</v>
      </c>
      <c r="T6" s="150" t="s">
        <v>206</v>
      </c>
      <c r="U6" s="150" t="s">
        <v>207</v>
      </c>
      <c r="V6" s="150" t="s">
        <v>208</v>
      </c>
      <c r="W6" s="150" t="s">
        <v>209</v>
      </c>
      <c r="X6" s="150" t="s">
        <v>210</v>
      </c>
      <c r="Y6" s="150" t="s">
        <v>211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  <c r="Y7" s="153"/>
    </row>
    <row r="8" spans="1:60" x14ac:dyDescent="0.2">
      <c r="A8" s="167" t="s">
        <v>212</v>
      </c>
      <c r="B8" s="168" t="s">
        <v>116</v>
      </c>
      <c r="C8" s="187" t="s">
        <v>117</v>
      </c>
      <c r="D8" s="169"/>
      <c r="E8" s="170"/>
      <c r="F8" s="171"/>
      <c r="G8" s="172">
        <f>SUMIF(AG9:AG10,"&lt;&gt;NOR",G9:G10)</f>
        <v>0</v>
      </c>
      <c r="H8" s="166"/>
      <c r="I8" s="166">
        <f>SUM(I9:I10)</f>
        <v>0</v>
      </c>
      <c r="J8" s="166"/>
      <c r="K8" s="166">
        <f>SUM(K9:K10)</f>
        <v>0</v>
      </c>
      <c r="L8" s="166"/>
      <c r="M8" s="166">
        <f>SUM(M9:M10)</f>
        <v>0</v>
      </c>
      <c r="N8" s="165"/>
      <c r="O8" s="165">
        <f>SUM(O9:O10)</f>
        <v>0</v>
      </c>
      <c r="P8" s="165"/>
      <c r="Q8" s="165">
        <f>SUM(Q9:Q10)</f>
        <v>0</v>
      </c>
      <c r="R8" s="166"/>
      <c r="S8" s="166"/>
      <c r="T8" s="166"/>
      <c r="U8" s="166"/>
      <c r="V8" s="166">
        <f>SUM(V9:V10)</f>
        <v>0</v>
      </c>
      <c r="W8" s="166"/>
      <c r="X8" s="166"/>
      <c r="Y8" s="166"/>
      <c r="AG8" t="s">
        <v>213</v>
      </c>
    </row>
    <row r="9" spans="1:60" ht="22.5" outlineLevel="1" x14ac:dyDescent="0.2">
      <c r="A9" s="181">
        <v>1</v>
      </c>
      <c r="B9" s="182" t="s">
        <v>1099</v>
      </c>
      <c r="C9" s="189" t="s">
        <v>1100</v>
      </c>
      <c r="D9" s="183" t="s">
        <v>844</v>
      </c>
      <c r="E9" s="184">
        <v>4</v>
      </c>
      <c r="F9" s="185"/>
      <c r="G9" s="186">
        <f>ROUND(E9*F9,2)</f>
        <v>0</v>
      </c>
      <c r="H9" s="164"/>
      <c r="I9" s="163">
        <f>ROUND(E9*H9,2)</f>
        <v>0</v>
      </c>
      <c r="J9" s="164"/>
      <c r="K9" s="163">
        <f>ROUND(E9*J9,2)</f>
        <v>0</v>
      </c>
      <c r="L9" s="163">
        <v>21</v>
      </c>
      <c r="M9" s="163">
        <f>G9*(1+L9/100)</f>
        <v>0</v>
      </c>
      <c r="N9" s="162">
        <v>0</v>
      </c>
      <c r="O9" s="162">
        <f>ROUND(E9*N9,2)</f>
        <v>0</v>
      </c>
      <c r="P9" s="162">
        <v>0</v>
      </c>
      <c r="Q9" s="162">
        <f>ROUND(E9*P9,2)</f>
        <v>0</v>
      </c>
      <c r="R9" s="163"/>
      <c r="S9" s="163" t="s">
        <v>215</v>
      </c>
      <c r="T9" s="163" t="s">
        <v>216</v>
      </c>
      <c r="U9" s="163">
        <v>0</v>
      </c>
      <c r="V9" s="163">
        <f>ROUND(E9*U9,2)</f>
        <v>0</v>
      </c>
      <c r="W9" s="163"/>
      <c r="X9" s="163" t="s">
        <v>271</v>
      </c>
      <c r="Y9" s="163" t="s">
        <v>218</v>
      </c>
      <c r="Z9" s="275" t="s">
        <v>1163</v>
      </c>
      <c r="AA9" s="151"/>
      <c r="AB9" s="151"/>
      <c r="AC9" s="151"/>
      <c r="AD9" s="151"/>
      <c r="AE9" s="151"/>
      <c r="AF9" s="151"/>
      <c r="AG9" s="151" t="s">
        <v>272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22.5" outlineLevel="1" x14ac:dyDescent="0.2">
      <c r="A10" s="181">
        <v>2</v>
      </c>
      <c r="B10" s="182" t="s">
        <v>1101</v>
      </c>
      <c r="C10" s="189" t="s">
        <v>1102</v>
      </c>
      <c r="D10" s="183" t="s">
        <v>844</v>
      </c>
      <c r="E10" s="184">
        <v>4</v>
      </c>
      <c r="F10" s="185"/>
      <c r="G10" s="186">
        <f>ROUND(E10*F10,2)</f>
        <v>0</v>
      </c>
      <c r="H10" s="164"/>
      <c r="I10" s="163">
        <f>ROUND(E10*H10,2)</f>
        <v>0</v>
      </c>
      <c r="J10" s="164"/>
      <c r="K10" s="163">
        <f>ROUND(E10*J10,2)</f>
        <v>0</v>
      </c>
      <c r="L10" s="163">
        <v>21</v>
      </c>
      <c r="M10" s="163">
        <f>G10*(1+L10/100)</f>
        <v>0</v>
      </c>
      <c r="N10" s="162">
        <v>0</v>
      </c>
      <c r="O10" s="162">
        <f>ROUND(E10*N10,2)</f>
        <v>0</v>
      </c>
      <c r="P10" s="162">
        <v>0</v>
      </c>
      <c r="Q10" s="162">
        <f>ROUND(E10*P10,2)</f>
        <v>0</v>
      </c>
      <c r="R10" s="163"/>
      <c r="S10" s="163" t="s">
        <v>215</v>
      </c>
      <c r="T10" s="163" t="s">
        <v>216</v>
      </c>
      <c r="U10" s="163">
        <v>0</v>
      </c>
      <c r="V10" s="163">
        <f>ROUND(E10*U10,2)</f>
        <v>0</v>
      </c>
      <c r="W10" s="163"/>
      <c r="X10" s="163" t="s">
        <v>271</v>
      </c>
      <c r="Y10" s="163" t="s">
        <v>218</v>
      </c>
      <c r="Z10" s="275" t="s">
        <v>1163</v>
      </c>
      <c r="AA10" s="151"/>
      <c r="AB10" s="151"/>
      <c r="AC10" s="151"/>
      <c r="AD10" s="151"/>
      <c r="AE10" s="151"/>
      <c r="AF10" s="151"/>
      <c r="AG10" s="151" t="s">
        <v>272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ht="25.5" x14ac:dyDescent="0.2">
      <c r="A11" s="167" t="s">
        <v>212</v>
      </c>
      <c r="B11" s="168" t="s">
        <v>120</v>
      </c>
      <c r="C11" s="187" t="s">
        <v>121</v>
      </c>
      <c r="D11" s="169"/>
      <c r="E11" s="170"/>
      <c r="F11" s="171"/>
      <c r="G11" s="172">
        <f>SUMIF(AG12:AG17,"&lt;&gt;NOR",G12:G17)</f>
        <v>0</v>
      </c>
      <c r="H11" s="166"/>
      <c r="I11" s="166">
        <f>SUM(I12:I17)</f>
        <v>0</v>
      </c>
      <c r="J11" s="166"/>
      <c r="K11" s="166">
        <f>SUM(K12:K17)</f>
        <v>0</v>
      </c>
      <c r="L11" s="166"/>
      <c r="M11" s="166">
        <f>SUM(M12:M17)</f>
        <v>0</v>
      </c>
      <c r="N11" s="165"/>
      <c r="O11" s="165">
        <f>SUM(O12:O17)</f>
        <v>0</v>
      </c>
      <c r="P11" s="165"/>
      <c r="Q11" s="165">
        <f>SUM(Q12:Q17)</f>
        <v>0</v>
      </c>
      <c r="R11" s="166"/>
      <c r="S11" s="166"/>
      <c r="T11" s="166"/>
      <c r="U11" s="166"/>
      <c r="V11" s="166">
        <f>SUM(V12:V17)</f>
        <v>0</v>
      </c>
      <c r="W11" s="166"/>
      <c r="X11" s="166"/>
      <c r="Y11" s="166"/>
      <c r="Z11" s="158"/>
      <c r="AG11" t="s">
        <v>213</v>
      </c>
    </row>
    <row r="12" spans="1:60" ht="33.75" outlineLevel="1" x14ac:dyDescent="0.2">
      <c r="A12" s="181">
        <v>3</v>
      </c>
      <c r="B12" s="182" t="s">
        <v>1103</v>
      </c>
      <c r="C12" s="189" t="s">
        <v>1104</v>
      </c>
      <c r="D12" s="183" t="s">
        <v>844</v>
      </c>
      <c r="E12" s="184">
        <v>1</v>
      </c>
      <c r="F12" s="185"/>
      <c r="G12" s="186">
        <f t="shared" ref="G12:G17" si="0">ROUND(E12*F12,2)</f>
        <v>0</v>
      </c>
      <c r="H12" s="164"/>
      <c r="I12" s="163">
        <f t="shared" ref="I12:I17" si="1">ROUND(E12*H12,2)</f>
        <v>0</v>
      </c>
      <c r="J12" s="164"/>
      <c r="K12" s="163">
        <f t="shared" ref="K12:K17" si="2">ROUND(E12*J12,2)</f>
        <v>0</v>
      </c>
      <c r="L12" s="163">
        <v>21</v>
      </c>
      <c r="M12" s="163">
        <f t="shared" ref="M12:M17" si="3">G12*(1+L12/100)</f>
        <v>0</v>
      </c>
      <c r="N12" s="162">
        <v>0</v>
      </c>
      <c r="O12" s="162">
        <f t="shared" ref="O12:O17" si="4">ROUND(E12*N12,2)</f>
        <v>0</v>
      </c>
      <c r="P12" s="162">
        <v>0</v>
      </c>
      <c r="Q12" s="162">
        <f t="shared" ref="Q12:Q17" si="5">ROUND(E12*P12,2)</f>
        <v>0</v>
      </c>
      <c r="R12" s="163"/>
      <c r="S12" s="163" t="s">
        <v>215</v>
      </c>
      <c r="T12" s="163" t="s">
        <v>216</v>
      </c>
      <c r="U12" s="163">
        <v>0</v>
      </c>
      <c r="V12" s="163">
        <f t="shared" ref="V12:V17" si="6">ROUND(E12*U12,2)</f>
        <v>0</v>
      </c>
      <c r="W12" s="163"/>
      <c r="X12" s="163" t="s">
        <v>271</v>
      </c>
      <c r="Y12" s="163" t="s">
        <v>218</v>
      </c>
      <c r="Z12" s="275" t="s">
        <v>1163</v>
      </c>
      <c r="AA12" s="151"/>
      <c r="AB12" s="151"/>
      <c r="AC12" s="151"/>
      <c r="AD12" s="151"/>
      <c r="AE12" s="151"/>
      <c r="AF12" s="151"/>
      <c r="AG12" s="151" t="s">
        <v>272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ht="33.75" outlineLevel="1" x14ac:dyDescent="0.2">
      <c r="A13" s="181">
        <v>4</v>
      </c>
      <c r="B13" s="182" t="s">
        <v>1105</v>
      </c>
      <c r="C13" s="189" t="s">
        <v>1106</v>
      </c>
      <c r="D13" s="183" t="s">
        <v>844</v>
      </c>
      <c r="E13" s="184">
        <v>1</v>
      </c>
      <c r="F13" s="185"/>
      <c r="G13" s="186">
        <f t="shared" si="0"/>
        <v>0</v>
      </c>
      <c r="H13" s="164"/>
      <c r="I13" s="163">
        <f t="shared" si="1"/>
        <v>0</v>
      </c>
      <c r="J13" s="164"/>
      <c r="K13" s="163">
        <f t="shared" si="2"/>
        <v>0</v>
      </c>
      <c r="L13" s="163">
        <v>21</v>
      </c>
      <c r="M13" s="163">
        <f t="shared" si="3"/>
        <v>0</v>
      </c>
      <c r="N13" s="162">
        <v>0</v>
      </c>
      <c r="O13" s="162">
        <f t="shared" si="4"/>
        <v>0</v>
      </c>
      <c r="P13" s="162">
        <v>0</v>
      </c>
      <c r="Q13" s="162">
        <f t="shared" si="5"/>
        <v>0</v>
      </c>
      <c r="R13" s="163"/>
      <c r="S13" s="163" t="s">
        <v>215</v>
      </c>
      <c r="T13" s="163" t="s">
        <v>216</v>
      </c>
      <c r="U13" s="163">
        <v>0</v>
      </c>
      <c r="V13" s="163">
        <f t="shared" si="6"/>
        <v>0</v>
      </c>
      <c r="W13" s="163"/>
      <c r="X13" s="163" t="s">
        <v>271</v>
      </c>
      <c r="Y13" s="163" t="s">
        <v>218</v>
      </c>
      <c r="Z13" s="275" t="s">
        <v>1163</v>
      </c>
      <c r="AA13" s="151"/>
      <c r="AB13" s="151"/>
      <c r="AC13" s="151"/>
      <c r="AD13" s="151"/>
      <c r="AE13" s="151"/>
      <c r="AF13" s="151"/>
      <c r="AG13" s="151" t="s">
        <v>272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ht="22.5" outlineLevel="1" x14ac:dyDescent="0.2">
      <c r="A14" s="181">
        <v>5</v>
      </c>
      <c r="B14" s="182" t="s">
        <v>1107</v>
      </c>
      <c r="C14" s="189" t="s">
        <v>1108</v>
      </c>
      <c r="D14" s="183" t="s">
        <v>844</v>
      </c>
      <c r="E14" s="184">
        <v>2</v>
      </c>
      <c r="F14" s="185"/>
      <c r="G14" s="186">
        <f t="shared" si="0"/>
        <v>0</v>
      </c>
      <c r="H14" s="164"/>
      <c r="I14" s="163">
        <f t="shared" si="1"/>
        <v>0</v>
      </c>
      <c r="J14" s="164"/>
      <c r="K14" s="163">
        <f t="shared" si="2"/>
        <v>0</v>
      </c>
      <c r="L14" s="163">
        <v>21</v>
      </c>
      <c r="M14" s="163">
        <f t="shared" si="3"/>
        <v>0</v>
      </c>
      <c r="N14" s="162">
        <v>0</v>
      </c>
      <c r="O14" s="162">
        <f t="shared" si="4"/>
        <v>0</v>
      </c>
      <c r="P14" s="162">
        <v>0</v>
      </c>
      <c r="Q14" s="162">
        <f t="shared" si="5"/>
        <v>0</v>
      </c>
      <c r="R14" s="163"/>
      <c r="S14" s="163" t="s">
        <v>215</v>
      </c>
      <c r="T14" s="163" t="s">
        <v>216</v>
      </c>
      <c r="U14" s="163">
        <v>0</v>
      </c>
      <c r="V14" s="163">
        <f t="shared" si="6"/>
        <v>0</v>
      </c>
      <c r="W14" s="163"/>
      <c r="X14" s="163" t="s">
        <v>271</v>
      </c>
      <c r="Y14" s="163" t="s">
        <v>218</v>
      </c>
      <c r="Z14" s="275" t="s">
        <v>1163</v>
      </c>
      <c r="AA14" s="151"/>
      <c r="AB14" s="151"/>
      <c r="AC14" s="151"/>
      <c r="AD14" s="151"/>
      <c r="AE14" s="151"/>
      <c r="AF14" s="151"/>
      <c r="AG14" s="151" t="s">
        <v>272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81">
        <v>6</v>
      </c>
      <c r="B15" s="182" t="s">
        <v>1109</v>
      </c>
      <c r="C15" s="189" t="s">
        <v>1110</v>
      </c>
      <c r="D15" s="183" t="s">
        <v>844</v>
      </c>
      <c r="E15" s="184">
        <v>2</v>
      </c>
      <c r="F15" s="185"/>
      <c r="G15" s="186">
        <f t="shared" si="0"/>
        <v>0</v>
      </c>
      <c r="H15" s="164"/>
      <c r="I15" s="163">
        <f t="shared" si="1"/>
        <v>0</v>
      </c>
      <c r="J15" s="164"/>
      <c r="K15" s="163">
        <f t="shared" si="2"/>
        <v>0</v>
      </c>
      <c r="L15" s="163">
        <v>21</v>
      </c>
      <c r="M15" s="163">
        <f t="shared" si="3"/>
        <v>0</v>
      </c>
      <c r="N15" s="162">
        <v>0</v>
      </c>
      <c r="O15" s="162">
        <f t="shared" si="4"/>
        <v>0</v>
      </c>
      <c r="P15" s="162">
        <v>0</v>
      </c>
      <c r="Q15" s="162">
        <f t="shared" si="5"/>
        <v>0</v>
      </c>
      <c r="R15" s="163"/>
      <c r="S15" s="163" t="s">
        <v>215</v>
      </c>
      <c r="T15" s="163" t="s">
        <v>216</v>
      </c>
      <c r="U15" s="163">
        <v>0</v>
      </c>
      <c r="V15" s="163">
        <f t="shared" si="6"/>
        <v>0</v>
      </c>
      <c r="W15" s="163"/>
      <c r="X15" s="163" t="s">
        <v>271</v>
      </c>
      <c r="Y15" s="163" t="s">
        <v>218</v>
      </c>
      <c r="Z15" s="275" t="s">
        <v>1163</v>
      </c>
      <c r="AA15" s="151"/>
      <c r="AB15" s="151"/>
      <c r="AC15" s="151"/>
      <c r="AD15" s="151"/>
      <c r="AE15" s="151"/>
      <c r="AF15" s="151"/>
      <c r="AG15" s="151" t="s">
        <v>272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ht="22.5" outlineLevel="1" x14ac:dyDescent="0.2">
      <c r="A16" s="181">
        <v>7</v>
      </c>
      <c r="B16" s="182" t="s">
        <v>1111</v>
      </c>
      <c r="C16" s="189" t="s">
        <v>1112</v>
      </c>
      <c r="D16" s="183" t="s">
        <v>844</v>
      </c>
      <c r="E16" s="184">
        <v>1</v>
      </c>
      <c r="F16" s="185"/>
      <c r="G16" s="186">
        <f t="shared" si="0"/>
        <v>0</v>
      </c>
      <c r="H16" s="164"/>
      <c r="I16" s="163">
        <f t="shared" si="1"/>
        <v>0</v>
      </c>
      <c r="J16" s="164"/>
      <c r="K16" s="163">
        <f t="shared" si="2"/>
        <v>0</v>
      </c>
      <c r="L16" s="163">
        <v>21</v>
      </c>
      <c r="M16" s="163">
        <f t="shared" si="3"/>
        <v>0</v>
      </c>
      <c r="N16" s="162">
        <v>0</v>
      </c>
      <c r="O16" s="162">
        <f t="shared" si="4"/>
        <v>0</v>
      </c>
      <c r="P16" s="162">
        <v>0</v>
      </c>
      <c r="Q16" s="162">
        <f t="shared" si="5"/>
        <v>0</v>
      </c>
      <c r="R16" s="163"/>
      <c r="S16" s="163" t="s">
        <v>215</v>
      </c>
      <c r="T16" s="163" t="s">
        <v>216</v>
      </c>
      <c r="U16" s="163">
        <v>0</v>
      </c>
      <c r="V16" s="163">
        <f t="shared" si="6"/>
        <v>0</v>
      </c>
      <c r="W16" s="163"/>
      <c r="X16" s="163" t="s">
        <v>271</v>
      </c>
      <c r="Y16" s="163" t="s">
        <v>218</v>
      </c>
      <c r="Z16" s="275" t="s">
        <v>1163</v>
      </c>
      <c r="AA16" s="151"/>
      <c r="AB16" s="151"/>
      <c r="AC16" s="151"/>
      <c r="AD16" s="151"/>
      <c r="AE16" s="151"/>
      <c r="AF16" s="151"/>
      <c r="AG16" s="151" t="s">
        <v>272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81">
        <v>8</v>
      </c>
      <c r="B17" s="182" t="s">
        <v>1113</v>
      </c>
      <c r="C17" s="189" t="s">
        <v>1114</v>
      </c>
      <c r="D17" s="183" t="s">
        <v>844</v>
      </c>
      <c r="E17" s="184">
        <v>1</v>
      </c>
      <c r="F17" s="185"/>
      <c r="G17" s="186">
        <f t="shared" si="0"/>
        <v>0</v>
      </c>
      <c r="H17" s="164"/>
      <c r="I17" s="163">
        <f t="shared" si="1"/>
        <v>0</v>
      </c>
      <c r="J17" s="164"/>
      <c r="K17" s="163">
        <f t="shared" si="2"/>
        <v>0</v>
      </c>
      <c r="L17" s="163">
        <v>21</v>
      </c>
      <c r="M17" s="163">
        <f t="shared" si="3"/>
        <v>0</v>
      </c>
      <c r="N17" s="162">
        <v>0</v>
      </c>
      <c r="O17" s="162">
        <f t="shared" si="4"/>
        <v>0</v>
      </c>
      <c r="P17" s="162">
        <v>0</v>
      </c>
      <c r="Q17" s="162">
        <f t="shared" si="5"/>
        <v>0</v>
      </c>
      <c r="R17" s="163"/>
      <c r="S17" s="163" t="s">
        <v>215</v>
      </c>
      <c r="T17" s="163" t="s">
        <v>216</v>
      </c>
      <c r="U17" s="163">
        <v>0</v>
      </c>
      <c r="V17" s="163">
        <f t="shared" si="6"/>
        <v>0</v>
      </c>
      <c r="W17" s="163"/>
      <c r="X17" s="163" t="s">
        <v>271</v>
      </c>
      <c r="Y17" s="163" t="s">
        <v>218</v>
      </c>
      <c r="Z17" s="275" t="s">
        <v>1163</v>
      </c>
      <c r="AA17" s="151"/>
      <c r="AB17" s="151"/>
      <c r="AC17" s="151"/>
      <c r="AD17" s="151"/>
      <c r="AE17" s="151"/>
      <c r="AF17" s="151"/>
      <c r="AG17" s="151" t="s">
        <v>272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x14ac:dyDescent="0.2">
      <c r="A18" s="167" t="s">
        <v>212</v>
      </c>
      <c r="B18" s="168" t="s">
        <v>118</v>
      </c>
      <c r="C18" s="187" t="s">
        <v>119</v>
      </c>
      <c r="D18" s="169"/>
      <c r="E18" s="170"/>
      <c r="F18" s="171"/>
      <c r="G18" s="172">
        <f>SUMIF(AG19:AG22,"&lt;&gt;NOR",G19:G22)</f>
        <v>0</v>
      </c>
      <c r="H18" s="166"/>
      <c r="I18" s="166">
        <f>SUM(I19:I22)</f>
        <v>0</v>
      </c>
      <c r="J18" s="166"/>
      <c r="K18" s="166">
        <f>SUM(K19:K22)</f>
        <v>0</v>
      </c>
      <c r="L18" s="166"/>
      <c r="M18" s="166">
        <f>SUM(M19:M22)</f>
        <v>0</v>
      </c>
      <c r="N18" s="165"/>
      <c r="O18" s="165">
        <f>SUM(O19:O22)</f>
        <v>0</v>
      </c>
      <c r="P18" s="165"/>
      <c r="Q18" s="165">
        <f>SUM(Q19:Q22)</f>
        <v>0</v>
      </c>
      <c r="R18" s="166"/>
      <c r="S18" s="166"/>
      <c r="T18" s="166"/>
      <c r="U18" s="166"/>
      <c r="V18" s="166">
        <f>SUM(V19:V22)</f>
        <v>0</v>
      </c>
      <c r="W18" s="166"/>
      <c r="X18" s="166"/>
      <c r="Y18" s="166"/>
      <c r="Z18" s="158"/>
      <c r="AG18" t="s">
        <v>213</v>
      </c>
    </row>
    <row r="19" spans="1:60" ht="22.5" outlineLevel="1" x14ac:dyDescent="0.2">
      <c r="A19" s="181">
        <v>9</v>
      </c>
      <c r="B19" s="182" t="s">
        <v>1115</v>
      </c>
      <c r="C19" s="189" t="s">
        <v>1116</v>
      </c>
      <c r="D19" s="183" t="s">
        <v>844</v>
      </c>
      <c r="E19" s="184">
        <v>1</v>
      </c>
      <c r="F19" s="185"/>
      <c r="G19" s="186">
        <f>ROUND(E19*F19,2)</f>
        <v>0</v>
      </c>
      <c r="H19" s="164"/>
      <c r="I19" s="163">
        <f>ROUND(E19*H19,2)</f>
        <v>0</v>
      </c>
      <c r="J19" s="164"/>
      <c r="K19" s="163">
        <f>ROUND(E19*J19,2)</f>
        <v>0</v>
      </c>
      <c r="L19" s="163">
        <v>21</v>
      </c>
      <c r="M19" s="163">
        <f>G19*(1+L19/100)</f>
        <v>0</v>
      </c>
      <c r="N19" s="162">
        <v>0</v>
      </c>
      <c r="O19" s="162">
        <f>ROUND(E19*N19,2)</f>
        <v>0</v>
      </c>
      <c r="P19" s="162">
        <v>0</v>
      </c>
      <c r="Q19" s="162">
        <f>ROUND(E19*P19,2)</f>
        <v>0</v>
      </c>
      <c r="R19" s="163"/>
      <c r="S19" s="163" t="s">
        <v>215</v>
      </c>
      <c r="T19" s="163" t="s">
        <v>216</v>
      </c>
      <c r="U19" s="163">
        <v>0</v>
      </c>
      <c r="V19" s="163">
        <f>ROUND(E19*U19,2)</f>
        <v>0</v>
      </c>
      <c r="W19" s="163"/>
      <c r="X19" s="163" t="s">
        <v>271</v>
      </c>
      <c r="Y19" s="163" t="s">
        <v>218</v>
      </c>
      <c r="Z19" s="275"/>
      <c r="AA19" s="151"/>
      <c r="AB19" s="151"/>
      <c r="AC19" s="151"/>
      <c r="AD19" s="151"/>
      <c r="AE19" s="151"/>
      <c r="AF19" s="151"/>
      <c r="AG19" s="151" t="s">
        <v>272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ht="22.5" outlineLevel="1" x14ac:dyDescent="0.2">
      <c r="A20" s="181">
        <v>10</v>
      </c>
      <c r="B20" s="182" t="s">
        <v>1117</v>
      </c>
      <c r="C20" s="189" t="s">
        <v>1118</v>
      </c>
      <c r="D20" s="183" t="s">
        <v>844</v>
      </c>
      <c r="E20" s="184">
        <v>1</v>
      </c>
      <c r="F20" s="185"/>
      <c r="G20" s="186">
        <f>ROUND(E20*F20,2)</f>
        <v>0</v>
      </c>
      <c r="H20" s="164"/>
      <c r="I20" s="163">
        <f>ROUND(E20*H20,2)</f>
        <v>0</v>
      </c>
      <c r="J20" s="164"/>
      <c r="K20" s="163">
        <f>ROUND(E20*J20,2)</f>
        <v>0</v>
      </c>
      <c r="L20" s="163">
        <v>21</v>
      </c>
      <c r="M20" s="163">
        <f>G20*(1+L20/100)</f>
        <v>0</v>
      </c>
      <c r="N20" s="162">
        <v>0</v>
      </c>
      <c r="O20" s="162">
        <f>ROUND(E20*N20,2)</f>
        <v>0</v>
      </c>
      <c r="P20" s="162">
        <v>0</v>
      </c>
      <c r="Q20" s="162">
        <f>ROUND(E20*P20,2)</f>
        <v>0</v>
      </c>
      <c r="R20" s="163"/>
      <c r="S20" s="163" t="s">
        <v>215</v>
      </c>
      <c r="T20" s="163" t="s">
        <v>216</v>
      </c>
      <c r="U20" s="163">
        <v>0</v>
      </c>
      <c r="V20" s="163">
        <f>ROUND(E20*U20,2)</f>
        <v>0</v>
      </c>
      <c r="W20" s="163"/>
      <c r="X20" s="163" t="s">
        <v>271</v>
      </c>
      <c r="Y20" s="163" t="s">
        <v>218</v>
      </c>
      <c r="Z20" s="275"/>
      <c r="AA20" s="151"/>
      <c r="AB20" s="151"/>
      <c r="AC20" s="151"/>
      <c r="AD20" s="151"/>
      <c r="AE20" s="151"/>
      <c r="AF20" s="151"/>
      <c r="AG20" s="151" t="s">
        <v>272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ht="22.5" outlineLevel="1" x14ac:dyDescent="0.2">
      <c r="A21" s="181">
        <v>11</v>
      </c>
      <c r="B21" s="182" t="s">
        <v>1119</v>
      </c>
      <c r="C21" s="189" t="s">
        <v>1120</v>
      </c>
      <c r="D21" s="183" t="s">
        <v>844</v>
      </c>
      <c r="E21" s="184">
        <v>1</v>
      </c>
      <c r="F21" s="185"/>
      <c r="G21" s="186">
        <f>ROUND(E21*F21,2)</f>
        <v>0</v>
      </c>
      <c r="H21" s="164"/>
      <c r="I21" s="163">
        <f>ROUND(E21*H21,2)</f>
        <v>0</v>
      </c>
      <c r="J21" s="164"/>
      <c r="K21" s="163">
        <f>ROUND(E21*J21,2)</f>
        <v>0</v>
      </c>
      <c r="L21" s="163">
        <v>21</v>
      </c>
      <c r="M21" s="163">
        <f>G21*(1+L21/100)</f>
        <v>0</v>
      </c>
      <c r="N21" s="162">
        <v>0</v>
      </c>
      <c r="O21" s="162">
        <f>ROUND(E21*N21,2)</f>
        <v>0</v>
      </c>
      <c r="P21" s="162">
        <v>0</v>
      </c>
      <c r="Q21" s="162">
        <f>ROUND(E21*P21,2)</f>
        <v>0</v>
      </c>
      <c r="R21" s="163"/>
      <c r="S21" s="163" t="s">
        <v>215</v>
      </c>
      <c r="T21" s="163" t="s">
        <v>216</v>
      </c>
      <c r="U21" s="163">
        <v>0</v>
      </c>
      <c r="V21" s="163">
        <f>ROUND(E21*U21,2)</f>
        <v>0</v>
      </c>
      <c r="W21" s="163"/>
      <c r="X21" s="163" t="s">
        <v>271</v>
      </c>
      <c r="Y21" s="163" t="s">
        <v>218</v>
      </c>
      <c r="Z21" s="275"/>
      <c r="AA21" s="151"/>
      <c r="AB21" s="151"/>
      <c r="AC21" s="151"/>
      <c r="AD21" s="151"/>
      <c r="AE21" s="151"/>
      <c r="AF21" s="151"/>
      <c r="AG21" s="151" t="s">
        <v>272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81">
        <v>12</v>
      </c>
      <c r="B22" s="182" t="s">
        <v>1121</v>
      </c>
      <c r="C22" s="189" t="s">
        <v>1122</v>
      </c>
      <c r="D22" s="183" t="s">
        <v>844</v>
      </c>
      <c r="E22" s="184">
        <v>1</v>
      </c>
      <c r="F22" s="185"/>
      <c r="G22" s="186">
        <f>ROUND(E22*F22,2)</f>
        <v>0</v>
      </c>
      <c r="H22" s="164"/>
      <c r="I22" s="163">
        <f>ROUND(E22*H22,2)</f>
        <v>0</v>
      </c>
      <c r="J22" s="164"/>
      <c r="K22" s="163">
        <f>ROUND(E22*J22,2)</f>
        <v>0</v>
      </c>
      <c r="L22" s="163">
        <v>21</v>
      </c>
      <c r="M22" s="163">
        <f>G22*(1+L22/100)</f>
        <v>0</v>
      </c>
      <c r="N22" s="162">
        <v>0</v>
      </c>
      <c r="O22" s="162">
        <f>ROUND(E22*N22,2)</f>
        <v>0</v>
      </c>
      <c r="P22" s="162">
        <v>0</v>
      </c>
      <c r="Q22" s="162">
        <f>ROUND(E22*P22,2)</f>
        <v>0</v>
      </c>
      <c r="R22" s="163"/>
      <c r="S22" s="163" t="s">
        <v>215</v>
      </c>
      <c r="T22" s="163" t="s">
        <v>216</v>
      </c>
      <c r="U22" s="163">
        <v>0</v>
      </c>
      <c r="V22" s="163">
        <f>ROUND(E22*U22,2)</f>
        <v>0</v>
      </c>
      <c r="W22" s="163"/>
      <c r="X22" s="163" t="s">
        <v>271</v>
      </c>
      <c r="Y22" s="163" t="s">
        <v>218</v>
      </c>
      <c r="Z22" s="275"/>
      <c r="AA22" s="151"/>
      <c r="AB22" s="151"/>
      <c r="AC22" s="151"/>
      <c r="AD22" s="151"/>
      <c r="AE22" s="151"/>
      <c r="AF22" s="151"/>
      <c r="AG22" s="151" t="s">
        <v>272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x14ac:dyDescent="0.2">
      <c r="A23" s="167" t="s">
        <v>212</v>
      </c>
      <c r="B23" s="168" t="s">
        <v>122</v>
      </c>
      <c r="C23" s="187" t="s">
        <v>123</v>
      </c>
      <c r="D23" s="169"/>
      <c r="E23" s="170"/>
      <c r="F23" s="171"/>
      <c r="G23" s="172">
        <f>SUMIF(AG24:AG24,"&lt;&gt;NOR",G24:G24)</f>
        <v>0</v>
      </c>
      <c r="H23" s="166"/>
      <c r="I23" s="166">
        <f>SUM(I24:I24)</f>
        <v>0</v>
      </c>
      <c r="J23" s="166"/>
      <c r="K23" s="166">
        <f>SUM(K24:K24)</f>
        <v>0</v>
      </c>
      <c r="L23" s="166"/>
      <c r="M23" s="166">
        <f>SUM(M24:M24)</f>
        <v>0</v>
      </c>
      <c r="N23" s="165"/>
      <c r="O23" s="165">
        <f>SUM(O24:O24)</f>
        <v>0</v>
      </c>
      <c r="P23" s="165"/>
      <c r="Q23" s="165">
        <f>SUM(Q24:Q24)</f>
        <v>0</v>
      </c>
      <c r="R23" s="166"/>
      <c r="S23" s="166"/>
      <c r="T23" s="166"/>
      <c r="U23" s="166"/>
      <c r="V23" s="166">
        <f>SUM(V24:V24)</f>
        <v>0</v>
      </c>
      <c r="W23" s="166"/>
      <c r="X23" s="166"/>
      <c r="Y23" s="166"/>
      <c r="Z23" s="158"/>
      <c r="AG23" t="s">
        <v>213</v>
      </c>
    </row>
    <row r="24" spans="1:60" ht="33.75" outlineLevel="1" x14ac:dyDescent="0.2">
      <c r="A24" s="181">
        <v>13</v>
      </c>
      <c r="B24" s="182" t="s">
        <v>1123</v>
      </c>
      <c r="C24" s="189" t="s">
        <v>1124</v>
      </c>
      <c r="D24" s="183" t="s">
        <v>844</v>
      </c>
      <c r="E24" s="184">
        <v>1</v>
      </c>
      <c r="F24" s="185"/>
      <c r="G24" s="186">
        <f>ROUND(E24*F24,2)</f>
        <v>0</v>
      </c>
      <c r="H24" s="164"/>
      <c r="I24" s="163">
        <f>ROUND(E24*H24,2)</f>
        <v>0</v>
      </c>
      <c r="J24" s="164"/>
      <c r="K24" s="163">
        <f>ROUND(E24*J24,2)</f>
        <v>0</v>
      </c>
      <c r="L24" s="163">
        <v>21</v>
      </c>
      <c r="M24" s="163">
        <f>G24*(1+L24/100)</f>
        <v>0</v>
      </c>
      <c r="N24" s="162">
        <v>0</v>
      </c>
      <c r="O24" s="162">
        <f>ROUND(E24*N24,2)</f>
        <v>0</v>
      </c>
      <c r="P24" s="162">
        <v>0</v>
      </c>
      <c r="Q24" s="162">
        <f>ROUND(E24*P24,2)</f>
        <v>0</v>
      </c>
      <c r="R24" s="163"/>
      <c r="S24" s="163" t="s">
        <v>215</v>
      </c>
      <c r="T24" s="163" t="s">
        <v>216</v>
      </c>
      <c r="U24" s="163">
        <v>0</v>
      </c>
      <c r="V24" s="163">
        <f>ROUND(E24*U24,2)</f>
        <v>0</v>
      </c>
      <c r="W24" s="163"/>
      <c r="X24" s="163" t="s">
        <v>271</v>
      </c>
      <c r="Y24" s="163" t="s">
        <v>218</v>
      </c>
      <c r="Z24" s="275"/>
      <c r="AA24" s="151"/>
      <c r="AB24" s="151"/>
      <c r="AC24" s="151"/>
      <c r="AD24" s="151"/>
      <c r="AE24" s="151"/>
      <c r="AF24" s="151"/>
      <c r="AG24" s="151" t="s">
        <v>272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x14ac:dyDescent="0.2">
      <c r="A25" s="167" t="s">
        <v>212</v>
      </c>
      <c r="B25" s="168" t="s">
        <v>124</v>
      </c>
      <c r="C25" s="187" t="s">
        <v>125</v>
      </c>
      <c r="D25" s="169"/>
      <c r="E25" s="170"/>
      <c r="F25" s="171"/>
      <c r="G25" s="172">
        <f>SUMIF(AG26:AG31,"&lt;&gt;NOR",G26:G31)</f>
        <v>0</v>
      </c>
      <c r="H25" s="166"/>
      <c r="I25" s="166">
        <f>SUM(I26:I31)</f>
        <v>0</v>
      </c>
      <c r="J25" s="166"/>
      <c r="K25" s="166">
        <f>SUM(K26:K31)</f>
        <v>0</v>
      </c>
      <c r="L25" s="166"/>
      <c r="M25" s="166">
        <f>SUM(M26:M31)</f>
        <v>0</v>
      </c>
      <c r="N25" s="165"/>
      <c r="O25" s="165">
        <f>SUM(O26:O31)</f>
        <v>0</v>
      </c>
      <c r="P25" s="165"/>
      <c r="Q25" s="165">
        <f>SUM(Q26:Q31)</f>
        <v>0</v>
      </c>
      <c r="R25" s="166"/>
      <c r="S25" s="166"/>
      <c r="T25" s="166"/>
      <c r="U25" s="166"/>
      <c r="V25" s="166">
        <f>SUM(V26:V31)</f>
        <v>0</v>
      </c>
      <c r="W25" s="166"/>
      <c r="X25" s="166"/>
      <c r="Y25" s="166"/>
      <c r="Z25" s="158"/>
      <c r="AG25" t="s">
        <v>213</v>
      </c>
    </row>
    <row r="26" spans="1:60" ht="56.25" outlineLevel="1" x14ac:dyDescent="0.2">
      <c r="A26" s="174">
        <v>14</v>
      </c>
      <c r="B26" s="175" t="s">
        <v>1125</v>
      </c>
      <c r="C26" s="188" t="s">
        <v>1126</v>
      </c>
      <c r="D26" s="176" t="s">
        <v>844</v>
      </c>
      <c r="E26" s="177">
        <v>1</v>
      </c>
      <c r="F26" s="178"/>
      <c r="G26" s="179">
        <f>ROUND(E26*F26,2)</f>
        <v>0</v>
      </c>
      <c r="H26" s="164"/>
      <c r="I26" s="163">
        <f>ROUND(E26*H26,2)</f>
        <v>0</v>
      </c>
      <c r="J26" s="164"/>
      <c r="K26" s="163">
        <f>ROUND(E26*J26,2)</f>
        <v>0</v>
      </c>
      <c r="L26" s="163">
        <v>21</v>
      </c>
      <c r="M26" s="163">
        <f>G26*(1+L26/100)</f>
        <v>0</v>
      </c>
      <c r="N26" s="162">
        <v>0</v>
      </c>
      <c r="O26" s="162">
        <f>ROUND(E26*N26,2)</f>
        <v>0</v>
      </c>
      <c r="P26" s="162">
        <v>0</v>
      </c>
      <c r="Q26" s="162">
        <f>ROUND(E26*P26,2)</f>
        <v>0</v>
      </c>
      <c r="R26" s="163"/>
      <c r="S26" s="163" t="s">
        <v>215</v>
      </c>
      <c r="T26" s="163" t="s">
        <v>216</v>
      </c>
      <c r="U26" s="163">
        <v>0</v>
      </c>
      <c r="V26" s="163">
        <f>ROUND(E26*U26,2)</f>
        <v>0</v>
      </c>
      <c r="W26" s="163"/>
      <c r="X26" s="163" t="s">
        <v>271</v>
      </c>
      <c r="Y26" s="163" t="s">
        <v>218</v>
      </c>
      <c r="Z26" s="275"/>
      <c r="AA26" s="151"/>
      <c r="AB26" s="151"/>
      <c r="AC26" s="151"/>
      <c r="AD26" s="151"/>
      <c r="AE26" s="151"/>
      <c r="AF26" s="151"/>
      <c r="AG26" s="151" t="s">
        <v>272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2" x14ac:dyDescent="0.2">
      <c r="A27" s="159"/>
      <c r="B27" s="160"/>
      <c r="C27" s="250" t="s">
        <v>1127</v>
      </c>
      <c r="D27" s="251"/>
      <c r="E27" s="251"/>
      <c r="F27" s="251"/>
      <c r="G27" s="251"/>
      <c r="H27" s="163"/>
      <c r="I27" s="163"/>
      <c r="J27" s="163"/>
      <c r="K27" s="163"/>
      <c r="L27" s="163"/>
      <c r="M27" s="163"/>
      <c r="N27" s="162"/>
      <c r="O27" s="162"/>
      <c r="P27" s="162"/>
      <c r="Q27" s="162"/>
      <c r="R27" s="163"/>
      <c r="S27" s="163"/>
      <c r="T27" s="163"/>
      <c r="U27" s="163"/>
      <c r="V27" s="163"/>
      <c r="W27" s="163"/>
      <c r="X27" s="163"/>
      <c r="Y27" s="163"/>
      <c r="Z27" s="275"/>
      <c r="AA27" s="151"/>
      <c r="AB27" s="151"/>
      <c r="AC27" s="151"/>
      <c r="AD27" s="151"/>
      <c r="AE27" s="151"/>
      <c r="AF27" s="151"/>
      <c r="AG27" s="151" t="s">
        <v>220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ht="22.5" outlineLevel="1" x14ac:dyDescent="0.2">
      <c r="A28" s="181">
        <v>15</v>
      </c>
      <c r="B28" s="182" t="s">
        <v>1128</v>
      </c>
      <c r="C28" s="189" t="s">
        <v>1129</v>
      </c>
      <c r="D28" s="183" t="s">
        <v>844</v>
      </c>
      <c r="E28" s="184">
        <v>1</v>
      </c>
      <c r="F28" s="185"/>
      <c r="G28" s="186">
        <f>ROUND(E28*F28,2)</f>
        <v>0</v>
      </c>
      <c r="H28" s="164"/>
      <c r="I28" s="163">
        <f>ROUND(E28*H28,2)</f>
        <v>0</v>
      </c>
      <c r="J28" s="164"/>
      <c r="K28" s="163">
        <f>ROUND(E28*J28,2)</f>
        <v>0</v>
      </c>
      <c r="L28" s="163">
        <v>21</v>
      </c>
      <c r="M28" s="163">
        <f>G28*(1+L28/100)</f>
        <v>0</v>
      </c>
      <c r="N28" s="162">
        <v>0</v>
      </c>
      <c r="O28" s="162">
        <f>ROUND(E28*N28,2)</f>
        <v>0</v>
      </c>
      <c r="P28" s="162">
        <v>0</v>
      </c>
      <c r="Q28" s="162">
        <f>ROUND(E28*P28,2)</f>
        <v>0</v>
      </c>
      <c r="R28" s="163"/>
      <c r="S28" s="163" t="s">
        <v>215</v>
      </c>
      <c r="T28" s="163" t="s">
        <v>216</v>
      </c>
      <c r="U28" s="163">
        <v>0</v>
      </c>
      <c r="V28" s="163">
        <f>ROUND(E28*U28,2)</f>
        <v>0</v>
      </c>
      <c r="W28" s="163"/>
      <c r="X28" s="163" t="s">
        <v>271</v>
      </c>
      <c r="Y28" s="163" t="s">
        <v>218</v>
      </c>
      <c r="Z28" s="275" t="s">
        <v>1163</v>
      </c>
      <c r="AA28" s="151"/>
      <c r="AB28" s="151"/>
      <c r="AC28" s="151"/>
      <c r="AD28" s="151"/>
      <c r="AE28" s="151"/>
      <c r="AF28" s="151"/>
      <c r="AG28" s="151" t="s">
        <v>272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ht="22.5" outlineLevel="1" x14ac:dyDescent="0.2">
      <c r="A29" s="181">
        <v>16</v>
      </c>
      <c r="B29" s="182" t="s">
        <v>1130</v>
      </c>
      <c r="C29" s="189" t="s">
        <v>1131</v>
      </c>
      <c r="D29" s="183" t="s">
        <v>844</v>
      </c>
      <c r="E29" s="184">
        <v>1</v>
      </c>
      <c r="F29" s="185"/>
      <c r="G29" s="186">
        <f>ROUND(E29*F29,2)</f>
        <v>0</v>
      </c>
      <c r="H29" s="164"/>
      <c r="I29" s="163">
        <f>ROUND(E29*H29,2)</f>
        <v>0</v>
      </c>
      <c r="J29" s="164"/>
      <c r="K29" s="163">
        <f>ROUND(E29*J29,2)</f>
        <v>0</v>
      </c>
      <c r="L29" s="163">
        <v>21</v>
      </c>
      <c r="M29" s="163">
        <f>G29*(1+L29/100)</f>
        <v>0</v>
      </c>
      <c r="N29" s="162">
        <v>0</v>
      </c>
      <c r="O29" s="162">
        <f>ROUND(E29*N29,2)</f>
        <v>0</v>
      </c>
      <c r="P29" s="162">
        <v>0</v>
      </c>
      <c r="Q29" s="162">
        <f>ROUND(E29*P29,2)</f>
        <v>0</v>
      </c>
      <c r="R29" s="163"/>
      <c r="S29" s="163" t="s">
        <v>215</v>
      </c>
      <c r="T29" s="163" t="s">
        <v>216</v>
      </c>
      <c r="U29" s="163">
        <v>0</v>
      </c>
      <c r="V29" s="163">
        <f>ROUND(E29*U29,2)</f>
        <v>0</v>
      </c>
      <c r="W29" s="163"/>
      <c r="X29" s="163" t="s">
        <v>271</v>
      </c>
      <c r="Y29" s="163" t="s">
        <v>218</v>
      </c>
      <c r="Z29" s="275" t="s">
        <v>1163</v>
      </c>
      <c r="AA29" s="151"/>
      <c r="AB29" s="151"/>
      <c r="AC29" s="151"/>
      <c r="AD29" s="151"/>
      <c r="AE29" s="151"/>
      <c r="AF29" s="151"/>
      <c r="AG29" s="151" t="s">
        <v>272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ht="22.5" outlineLevel="1" x14ac:dyDescent="0.2">
      <c r="A30" s="181">
        <v>17</v>
      </c>
      <c r="B30" s="182" t="s">
        <v>1132</v>
      </c>
      <c r="C30" s="189" t="s">
        <v>1133</v>
      </c>
      <c r="D30" s="183" t="s">
        <v>844</v>
      </c>
      <c r="E30" s="184">
        <v>2</v>
      </c>
      <c r="F30" s="185"/>
      <c r="G30" s="186">
        <f>ROUND(E30*F30,2)</f>
        <v>0</v>
      </c>
      <c r="H30" s="164"/>
      <c r="I30" s="163">
        <f>ROUND(E30*H30,2)</f>
        <v>0</v>
      </c>
      <c r="J30" s="164"/>
      <c r="K30" s="163">
        <f>ROUND(E30*J30,2)</f>
        <v>0</v>
      </c>
      <c r="L30" s="163">
        <v>21</v>
      </c>
      <c r="M30" s="163">
        <f>G30*(1+L30/100)</f>
        <v>0</v>
      </c>
      <c r="N30" s="162">
        <v>0</v>
      </c>
      <c r="O30" s="162">
        <f>ROUND(E30*N30,2)</f>
        <v>0</v>
      </c>
      <c r="P30" s="162">
        <v>0</v>
      </c>
      <c r="Q30" s="162">
        <f>ROUND(E30*P30,2)</f>
        <v>0</v>
      </c>
      <c r="R30" s="163"/>
      <c r="S30" s="163" t="s">
        <v>215</v>
      </c>
      <c r="T30" s="163" t="s">
        <v>216</v>
      </c>
      <c r="U30" s="163">
        <v>0</v>
      </c>
      <c r="V30" s="163">
        <f>ROUND(E30*U30,2)</f>
        <v>0</v>
      </c>
      <c r="W30" s="163"/>
      <c r="X30" s="163" t="s">
        <v>271</v>
      </c>
      <c r="Y30" s="163" t="s">
        <v>218</v>
      </c>
      <c r="Z30" s="275" t="s">
        <v>1163</v>
      </c>
      <c r="AA30" s="151"/>
      <c r="AB30" s="151"/>
      <c r="AC30" s="151"/>
      <c r="AD30" s="151"/>
      <c r="AE30" s="151"/>
      <c r="AF30" s="151"/>
      <c r="AG30" s="151" t="s">
        <v>272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ht="22.5" outlineLevel="1" x14ac:dyDescent="0.2">
      <c r="A31" s="181">
        <v>18</v>
      </c>
      <c r="B31" s="182" t="s">
        <v>1134</v>
      </c>
      <c r="C31" s="189" t="s">
        <v>1135</v>
      </c>
      <c r="D31" s="183" t="s">
        <v>844</v>
      </c>
      <c r="E31" s="184">
        <v>2</v>
      </c>
      <c r="F31" s="185"/>
      <c r="G31" s="186">
        <f>ROUND(E31*F31,2)</f>
        <v>0</v>
      </c>
      <c r="H31" s="164"/>
      <c r="I31" s="163">
        <f>ROUND(E31*H31,2)</f>
        <v>0</v>
      </c>
      <c r="J31" s="164"/>
      <c r="K31" s="163">
        <f>ROUND(E31*J31,2)</f>
        <v>0</v>
      </c>
      <c r="L31" s="163">
        <v>21</v>
      </c>
      <c r="M31" s="163">
        <f>G31*(1+L31/100)</f>
        <v>0</v>
      </c>
      <c r="N31" s="162">
        <v>0</v>
      </c>
      <c r="O31" s="162">
        <f>ROUND(E31*N31,2)</f>
        <v>0</v>
      </c>
      <c r="P31" s="162">
        <v>0</v>
      </c>
      <c r="Q31" s="162">
        <f>ROUND(E31*P31,2)</f>
        <v>0</v>
      </c>
      <c r="R31" s="163"/>
      <c r="S31" s="163" t="s">
        <v>215</v>
      </c>
      <c r="T31" s="163" t="s">
        <v>216</v>
      </c>
      <c r="U31" s="163">
        <v>0</v>
      </c>
      <c r="V31" s="163">
        <f>ROUND(E31*U31,2)</f>
        <v>0</v>
      </c>
      <c r="W31" s="163"/>
      <c r="X31" s="163" t="s">
        <v>271</v>
      </c>
      <c r="Y31" s="163" t="s">
        <v>218</v>
      </c>
      <c r="Z31" s="275" t="s">
        <v>1163</v>
      </c>
      <c r="AA31" s="151"/>
      <c r="AB31" s="151"/>
      <c r="AC31" s="151"/>
      <c r="AD31" s="151"/>
      <c r="AE31" s="151"/>
      <c r="AF31" s="151"/>
      <c r="AG31" s="151" t="s">
        <v>272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x14ac:dyDescent="0.2">
      <c r="A32" s="167" t="s">
        <v>212</v>
      </c>
      <c r="B32" s="168" t="s">
        <v>126</v>
      </c>
      <c r="C32" s="187" t="s">
        <v>127</v>
      </c>
      <c r="D32" s="169"/>
      <c r="E32" s="170"/>
      <c r="F32" s="171"/>
      <c r="G32" s="172">
        <f>SUMIF(AG33:AG33,"&lt;&gt;NOR",G33:G33)</f>
        <v>0</v>
      </c>
      <c r="H32" s="166"/>
      <c r="I32" s="166">
        <f>SUM(I33:I33)</f>
        <v>0</v>
      </c>
      <c r="J32" s="166"/>
      <c r="K32" s="166">
        <f>SUM(K33:K33)</f>
        <v>0</v>
      </c>
      <c r="L32" s="166"/>
      <c r="M32" s="166">
        <f>SUM(M33:M33)</f>
        <v>0</v>
      </c>
      <c r="N32" s="165"/>
      <c r="O32" s="165">
        <f>SUM(O33:O33)</f>
        <v>0</v>
      </c>
      <c r="P32" s="165"/>
      <c r="Q32" s="165">
        <f>SUM(Q33:Q33)</f>
        <v>0</v>
      </c>
      <c r="R32" s="166"/>
      <c r="S32" s="166"/>
      <c r="T32" s="166"/>
      <c r="U32" s="166"/>
      <c r="V32" s="166">
        <f>SUM(V33:V33)</f>
        <v>0</v>
      </c>
      <c r="W32" s="166"/>
      <c r="X32" s="166"/>
      <c r="Y32" s="166"/>
      <c r="Z32" s="158"/>
      <c r="AG32" t="s">
        <v>213</v>
      </c>
    </row>
    <row r="33" spans="1:60" ht="22.5" outlineLevel="1" x14ac:dyDescent="0.2">
      <c r="A33" s="181">
        <v>19</v>
      </c>
      <c r="B33" s="182" t="s">
        <v>1136</v>
      </c>
      <c r="C33" s="189" t="s">
        <v>1108</v>
      </c>
      <c r="D33" s="183" t="s">
        <v>844</v>
      </c>
      <c r="E33" s="184">
        <v>1</v>
      </c>
      <c r="F33" s="185"/>
      <c r="G33" s="186">
        <f>ROUND(E33*F33,2)</f>
        <v>0</v>
      </c>
      <c r="H33" s="164"/>
      <c r="I33" s="163">
        <f>ROUND(E33*H33,2)</f>
        <v>0</v>
      </c>
      <c r="J33" s="164"/>
      <c r="K33" s="163">
        <f>ROUND(E33*J33,2)</f>
        <v>0</v>
      </c>
      <c r="L33" s="163">
        <v>21</v>
      </c>
      <c r="M33" s="163">
        <f>G33*(1+L33/100)</f>
        <v>0</v>
      </c>
      <c r="N33" s="162">
        <v>0</v>
      </c>
      <c r="O33" s="162">
        <f>ROUND(E33*N33,2)</f>
        <v>0</v>
      </c>
      <c r="P33" s="162">
        <v>0</v>
      </c>
      <c r="Q33" s="162">
        <f>ROUND(E33*P33,2)</f>
        <v>0</v>
      </c>
      <c r="R33" s="163"/>
      <c r="S33" s="163" t="s">
        <v>215</v>
      </c>
      <c r="T33" s="163" t="s">
        <v>216</v>
      </c>
      <c r="U33" s="163">
        <v>0</v>
      </c>
      <c r="V33" s="163">
        <f>ROUND(E33*U33,2)</f>
        <v>0</v>
      </c>
      <c r="W33" s="163"/>
      <c r="X33" s="163" t="s">
        <v>271</v>
      </c>
      <c r="Y33" s="163" t="s">
        <v>218</v>
      </c>
      <c r="Z33" s="275" t="s">
        <v>1163</v>
      </c>
      <c r="AA33" s="151"/>
      <c r="AB33" s="151"/>
      <c r="AC33" s="151"/>
      <c r="AD33" s="151"/>
      <c r="AE33" s="151"/>
      <c r="AF33" s="151"/>
      <c r="AG33" s="151" t="s">
        <v>272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x14ac:dyDescent="0.2">
      <c r="A34" s="167" t="s">
        <v>212</v>
      </c>
      <c r="B34" s="168" t="s">
        <v>128</v>
      </c>
      <c r="C34" s="187" t="s">
        <v>129</v>
      </c>
      <c r="D34" s="169"/>
      <c r="E34" s="170"/>
      <c r="F34" s="171"/>
      <c r="G34" s="172">
        <f>SUMIF(AG35:AG36,"&lt;&gt;NOR",G35:G36)</f>
        <v>0</v>
      </c>
      <c r="H34" s="166"/>
      <c r="I34" s="166">
        <f>SUM(I35:I36)</f>
        <v>0</v>
      </c>
      <c r="J34" s="166"/>
      <c r="K34" s="166">
        <f>SUM(K35:K36)</f>
        <v>0</v>
      </c>
      <c r="L34" s="166"/>
      <c r="M34" s="166">
        <f>SUM(M35:M36)</f>
        <v>0</v>
      </c>
      <c r="N34" s="165"/>
      <c r="O34" s="165">
        <f>SUM(O35:O36)</f>
        <v>0</v>
      </c>
      <c r="P34" s="165"/>
      <c r="Q34" s="165">
        <f>SUM(Q35:Q36)</f>
        <v>0</v>
      </c>
      <c r="R34" s="166"/>
      <c r="S34" s="166"/>
      <c r="T34" s="166"/>
      <c r="U34" s="166"/>
      <c r="V34" s="166">
        <f>SUM(V35:V36)</f>
        <v>0</v>
      </c>
      <c r="W34" s="166"/>
      <c r="X34" s="166"/>
      <c r="Y34" s="166"/>
      <c r="Z34" s="158"/>
      <c r="AG34" t="s">
        <v>213</v>
      </c>
    </row>
    <row r="35" spans="1:60" outlineLevel="1" x14ac:dyDescent="0.2">
      <c r="A35" s="181">
        <v>20</v>
      </c>
      <c r="B35" s="182" t="s">
        <v>1137</v>
      </c>
      <c r="C35" s="189" t="s">
        <v>1138</v>
      </c>
      <c r="D35" s="183" t="s">
        <v>844</v>
      </c>
      <c r="E35" s="184">
        <v>1</v>
      </c>
      <c r="F35" s="185"/>
      <c r="G35" s="186">
        <f>ROUND(E35*F35,2)</f>
        <v>0</v>
      </c>
      <c r="H35" s="164"/>
      <c r="I35" s="163">
        <f>ROUND(E35*H35,2)</f>
        <v>0</v>
      </c>
      <c r="J35" s="164"/>
      <c r="K35" s="163">
        <f>ROUND(E35*J35,2)</f>
        <v>0</v>
      </c>
      <c r="L35" s="163">
        <v>21</v>
      </c>
      <c r="M35" s="163">
        <f>G35*(1+L35/100)</f>
        <v>0</v>
      </c>
      <c r="N35" s="162">
        <v>0</v>
      </c>
      <c r="O35" s="162">
        <f>ROUND(E35*N35,2)</f>
        <v>0</v>
      </c>
      <c r="P35" s="162">
        <v>0</v>
      </c>
      <c r="Q35" s="162">
        <f>ROUND(E35*P35,2)</f>
        <v>0</v>
      </c>
      <c r="R35" s="163"/>
      <c r="S35" s="163" t="s">
        <v>215</v>
      </c>
      <c r="T35" s="163" t="s">
        <v>216</v>
      </c>
      <c r="U35" s="163">
        <v>0</v>
      </c>
      <c r="V35" s="163">
        <f>ROUND(E35*U35,2)</f>
        <v>0</v>
      </c>
      <c r="W35" s="163"/>
      <c r="X35" s="163" t="s">
        <v>271</v>
      </c>
      <c r="Y35" s="163" t="s">
        <v>218</v>
      </c>
      <c r="Z35" s="275"/>
      <c r="AA35" s="151"/>
      <c r="AB35" s="151"/>
      <c r="AC35" s="151"/>
      <c r="AD35" s="151"/>
      <c r="AE35" s="151"/>
      <c r="AF35" s="151"/>
      <c r="AG35" s="151" t="s">
        <v>272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81">
        <v>21</v>
      </c>
      <c r="B36" s="182" t="s">
        <v>1139</v>
      </c>
      <c r="C36" s="189" t="s">
        <v>1140</v>
      </c>
      <c r="D36" s="183" t="s">
        <v>844</v>
      </c>
      <c r="E36" s="184">
        <v>1</v>
      </c>
      <c r="F36" s="185"/>
      <c r="G36" s="186">
        <f>ROUND(E36*F36,2)</f>
        <v>0</v>
      </c>
      <c r="H36" s="164"/>
      <c r="I36" s="163">
        <f>ROUND(E36*H36,2)</f>
        <v>0</v>
      </c>
      <c r="J36" s="164"/>
      <c r="K36" s="163">
        <f>ROUND(E36*J36,2)</f>
        <v>0</v>
      </c>
      <c r="L36" s="163">
        <v>21</v>
      </c>
      <c r="M36" s="163">
        <f>G36*(1+L36/100)</f>
        <v>0</v>
      </c>
      <c r="N36" s="162">
        <v>0</v>
      </c>
      <c r="O36" s="162">
        <f>ROUND(E36*N36,2)</f>
        <v>0</v>
      </c>
      <c r="P36" s="162">
        <v>0</v>
      </c>
      <c r="Q36" s="162">
        <f>ROUND(E36*P36,2)</f>
        <v>0</v>
      </c>
      <c r="R36" s="163"/>
      <c r="S36" s="163" t="s">
        <v>215</v>
      </c>
      <c r="T36" s="163" t="s">
        <v>216</v>
      </c>
      <c r="U36" s="163">
        <v>0</v>
      </c>
      <c r="V36" s="163">
        <f>ROUND(E36*U36,2)</f>
        <v>0</v>
      </c>
      <c r="W36" s="163"/>
      <c r="X36" s="163" t="s">
        <v>271</v>
      </c>
      <c r="Y36" s="163" t="s">
        <v>218</v>
      </c>
      <c r="Z36" s="275" t="s">
        <v>1163</v>
      </c>
      <c r="AA36" s="151"/>
      <c r="AB36" s="151"/>
      <c r="AC36" s="151"/>
      <c r="AD36" s="151"/>
      <c r="AE36" s="151"/>
      <c r="AF36" s="151"/>
      <c r="AG36" s="151" t="s">
        <v>272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x14ac:dyDescent="0.2">
      <c r="A37" s="167" t="s">
        <v>212</v>
      </c>
      <c r="B37" s="168" t="s">
        <v>130</v>
      </c>
      <c r="C37" s="187" t="s">
        <v>131</v>
      </c>
      <c r="D37" s="169"/>
      <c r="E37" s="170"/>
      <c r="F37" s="171"/>
      <c r="G37" s="172">
        <f>SUMIF(AG38:AG43,"&lt;&gt;NOR",G38:G43)</f>
        <v>0</v>
      </c>
      <c r="H37" s="166"/>
      <c r="I37" s="166">
        <f>SUM(I38:I43)</f>
        <v>0</v>
      </c>
      <c r="J37" s="166"/>
      <c r="K37" s="166">
        <f>SUM(K38:K43)</f>
        <v>0</v>
      </c>
      <c r="L37" s="166"/>
      <c r="M37" s="166">
        <f>SUM(M38:M43)</f>
        <v>0</v>
      </c>
      <c r="N37" s="165"/>
      <c r="O37" s="165">
        <f>SUM(O38:O43)</f>
        <v>0</v>
      </c>
      <c r="P37" s="165"/>
      <c r="Q37" s="165">
        <f>SUM(Q38:Q43)</f>
        <v>0</v>
      </c>
      <c r="R37" s="166"/>
      <c r="S37" s="166"/>
      <c r="T37" s="166"/>
      <c r="U37" s="166"/>
      <c r="V37" s="166">
        <f>SUM(V38:V43)</f>
        <v>0</v>
      </c>
      <c r="W37" s="166"/>
      <c r="X37" s="166"/>
      <c r="Y37" s="166"/>
      <c r="Z37" s="158"/>
      <c r="AG37" t="s">
        <v>213</v>
      </c>
    </row>
    <row r="38" spans="1:60" ht="56.25" outlineLevel="1" x14ac:dyDescent="0.2">
      <c r="A38" s="174">
        <v>22</v>
      </c>
      <c r="B38" s="175" t="s">
        <v>1141</v>
      </c>
      <c r="C38" s="188" t="s">
        <v>1142</v>
      </c>
      <c r="D38" s="176" t="s">
        <v>844</v>
      </c>
      <c r="E38" s="177">
        <v>1</v>
      </c>
      <c r="F38" s="178"/>
      <c r="G38" s="179">
        <f>ROUND(E38*F38,2)</f>
        <v>0</v>
      </c>
      <c r="H38" s="164"/>
      <c r="I38" s="163">
        <f>ROUND(E38*H38,2)</f>
        <v>0</v>
      </c>
      <c r="J38" s="164"/>
      <c r="K38" s="163">
        <f>ROUND(E38*J38,2)</f>
        <v>0</v>
      </c>
      <c r="L38" s="163">
        <v>21</v>
      </c>
      <c r="M38" s="163">
        <f>G38*(1+L38/100)</f>
        <v>0</v>
      </c>
      <c r="N38" s="162">
        <v>0</v>
      </c>
      <c r="O38" s="162">
        <f>ROUND(E38*N38,2)</f>
        <v>0</v>
      </c>
      <c r="P38" s="162">
        <v>0</v>
      </c>
      <c r="Q38" s="162">
        <f>ROUND(E38*P38,2)</f>
        <v>0</v>
      </c>
      <c r="R38" s="163"/>
      <c r="S38" s="163" t="s">
        <v>215</v>
      </c>
      <c r="T38" s="163" t="s">
        <v>216</v>
      </c>
      <c r="U38" s="163">
        <v>0</v>
      </c>
      <c r="V38" s="163">
        <f>ROUND(E38*U38,2)</f>
        <v>0</v>
      </c>
      <c r="W38" s="163"/>
      <c r="X38" s="163" t="s">
        <v>271</v>
      </c>
      <c r="Y38" s="163" t="s">
        <v>218</v>
      </c>
      <c r="Z38" s="275"/>
      <c r="AA38" s="151"/>
      <c r="AB38" s="151"/>
      <c r="AC38" s="151"/>
      <c r="AD38" s="151"/>
      <c r="AE38" s="151"/>
      <c r="AF38" s="151"/>
      <c r="AG38" s="151" t="s">
        <v>272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ht="22.5" outlineLevel="2" x14ac:dyDescent="0.2">
      <c r="A39" s="159"/>
      <c r="B39" s="160"/>
      <c r="C39" s="250" t="s">
        <v>1143</v>
      </c>
      <c r="D39" s="251"/>
      <c r="E39" s="251"/>
      <c r="F39" s="251"/>
      <c r="G39" s="251"/>
      <c r="H39" s="163"/>
      <c r="I39" s="163"/>
      <c r="J39" s="163"/>
      <c r="K39" s="163"/>
      <c r="L39" s="163"/>
      <c r="M39" s="163"/>
      <c r="N39" s="162"/>
      <c r="O39" s="162"/>
      <c r="P39" s="162"/>
      <c r="Q39" s="162"/>
      <c r="R39" s="163"/>
      <c r="S39" s="163"/>
      <c r="T39" s="163"/>
      <c r="U39" s="163"/>
      <c r="V39" s="163"/>
      <c r="W39" s="163"/>
      <c r="X39" s="163"/>
      <c r="Y39" s="163"/>
      <c r="Z39" s="275"/>
      <c r="AA39" s="151"/>
      <c r="AB39" s="151"/>
      <c r="AC39" s="151"/>
      <c r="AD39" s="151"/>
      <c r="AE39" s="151"/>
      <c r="AF39" s="151"/>
      <c r="AG39" s="151" t="s">
        <v>220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80" t="str">
        <f>C39</f>
        <v>vestavná, horní část 2x600x300x400 uzavřená, vše uzamykatelné, 2x pracovní desky 1800x600, postforming, zástěna HPL</v>
      </c>
      <c r="BB39" s="151"/>
      <c r="BC39" s="151"/>
      <c r="BD39" s="151"/>
      <c r="BE39" s="151"/>
      <c r="BF39" s="151"/>
      <c r="BG39" s="151"/>
      <c r="BH39" s="151"/>
    </row>
    <row r="40" spans="1:60" ht="22.5" outlineLevel="1" x14ac:dyDescent="0.2">
      <c r="A40" s="181">
        <v>23</v>
      </c>
      <c r="B40" s="182" t="s">
        <v>1144</v>
      </c>
      <c r="C40" s="189" t="s">
        <v>1145</v>
      </c>
      <c r="D40" s="183" t="s">
        <v>844</v>
      </c>
      <c r="E40" s="184">
        <v>1</v>
      </c>
      <c r="F40" s="185"/>
      <c r="G40" s="186">
        <f>ROUND(E40*F40,2)</f>
        <v>0</v>
      </c>
      <c r="H40" s="164"/>
      <c r="I40" s="163">
        <f>ROUND(E40*H40,2)</f>
        <v>0</v>
      </c>
      <c r="J40" s="164"/>
      <c r="K40" s="163">
        <f>ROUND(E40*J40,2)</f>
        <v>0</v>
      </c>
      <c r="L40" s="163">
        <v>21</v>
      </c>
      <c r="M40" s="163">
        <f>G40*(1+L40/100)</f>
        <v>0</v>
      </c>
      <c r="N40" s="162">
        <v>0</v>
      </c>
      <c r="O40" s="162">
        <f>ROUND(E40*N40,2)</f>
        <v>0</v>
      </c>
      <c r="P40" s="162">
        <v>0</v>
      </c>
      <c r="Q40" s="162">
        <f>ROUND(E40*P40,2)</f>
        <v>0</v>
      </c>
      <c r="R40" s="163"/>
      <c r="S40" s="163" t="s">
        <v>215</v>
      </c>
      <c r="T40" s="163" t="s">
        <v>216</v>
      </c>
      <c r="U40" s="163">
        <v>0</v>
      </c>
      <c r="V40" s="163">
        <f>ROUND(E40*U40,2)</f>
        <v>0</v>
      </c>
      <c r="W40" s="163"/>
      <c r="X40" s="163" t="s">
        <v>271</v>
      </c>
      <c r="Y40" s="163" t="s">
        <v>218</v>
      </c>
      <c r="Z40" s="275" t="s">
        <v>1163</v>
      </c>
      <c r="AA40" s="151"/>
      <c r="AB40" s="151"/>
      <c r="AC40" s="151"/>
      <c r="AD40" s="151"/>
      <c r="AE40" s="151"/>
      <c r="AF40" s="151"/>
      <c r="AG40" s="151" t="s">
        <v>272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ht="22.5" outlineLevel="1" x14ac:dyDescent="0.2">
      <c r="A41" s="181">
        <v>24</v>
      </c>
      <c r="B41" s="182" t="s">
        <v>1146</v>
      </c>
      <c r="C41" s="189" t="s">
        <v>1147</v>
      </c>
      <c r="D41" s="183" t="s">
        <v>844</v>
      </c>
      <c r="E41" s="184">
        <v>1</v>
      </c>
      <c r="F41" s="185"/>
      <c r="G41" s="186">
        <f>ROUND(E41*F41,2)</f>
        <v>0</v>
      </c>
      <c r="H41" s="164"/>
      <c r="I41" s="163">
        <f>ROUND(E41*H41,2)</f>
        <v>0</v>
      </c>
      <c r="J41" s="164"/>
      <c r="K41" s="163">
        <f>ROUND(E41*J41,2)</f>
        <v>0</v>
      </c>
      <c r="L41" s="163">
        <v>21</v>
      </c>
      <c r="M41" s="163">
        <f>G41*(1+L41/100)</f>
        <v>0</v>
      </c>
      <c r="N41" s="162">
        <v>0</v>
      </c>
      <c r="O41" s="162">
        <f>ROUND(E41*N41,2)</f>
        <v>0</v>
      </c>
      <c r="P41" s="162">
        <v>0</v>
      </c>
      <c r="Q41" s="162">
        <f>ROUND(E41*P41,2)</f>
        <v>0</v>
      </c>
      <c r="R41" s="163"/>
      <c r="S41" s="163" t="s">
        <v>215</v>
      </c>
      <c r="T41" s="163" t="s">
        <v>216</v>
      </c>
      <c r="U41" s="163">
        <v>0</v>
      </c>
      <c r="V41" s="163">
        <f>ROUND(E41*U41,2)</f>
        <v>0</v>
      </c>
      <c r="W41" s="163"/>
      <c r="X41" s="163" t="s">
        <v>271</v>
      </c>
      <c r="Y41" s="163" t="s">
        <v>218</v>
      </c>
      <c r="Z41" s="275" t="s">
        <v>1163</v>
      </c>
      <c r="AA41" s="151"/>
      <c r="AB41" s="151"/>
      <c r="AC41" s="151"/>
      <c r="AD41" s="151"/>
      <c r="AE41" s="151"/>
      <c r="AF41" s="151"/>
      <c r="AG41" s="151" t="s">
        <v>272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81">
        <v>25</v>
      </c>
      <c r="B42" s="182" t="s">
        <v>1148</v>
      </c>
      <c r="C42" s="189" t="s">
        <v>1149</v>
      </c>
      <c r="D42" s="183" t="s">
        <v>844</v>
      </c>
      <c r="E42" s="184">
        <v>1</v>
      </c>
      <c r="F42" s="185"/>
      <c r="G42" s="186">
        <f>ROUND(E42*F42,2)</f>
        <v>0</v>
      </c>
      <c r="H42" s="164"/>
      <c r="I42" s="163">
        <f>ROUND(E42*H42,2)</f>
        <v>0</v>
      </c>
      <c r="J42" s="164"/>
      <c r="K42" s="163">
        <f>ROUND(E42*J42,2)</f>
        <v>0</v>
      </c>
      <c r="L42" s="163">
        <v>21</v>
      </c>
      <c r="M42" s="163">
        <f>G42*(1+L42/100)</f>
        <v>0</v>
      </c>
      <c r="N42" s="162">
        <v>0</v>
      </c>
      <c r="O42" s="162">
        <f>ROUND(E42*N42,2)</f>
        <v>0</v>
      </c>
      <c r="P42" s="162">
        <v>0</v>
      </c>
      <c r="Q42" s="162">
        <f>ROUND(E42*P42,2)</f>
        <v>0</v>
      </c>
      <c r="R42" s="163"/>
      <c r="S42" s="163" t="s">
        <v>215</v>
      </c>
      <c r="T42" s="163" t="s">
        <v>216</v>
      </c>
      <c r="U42" s="163">
        <v>0</v>
      </c>
      <c r="V42" s="163">
        <f>ROUND(E42*U42,2)</f>
        <v>0</v>
      </c>
      <c r="W42" s="163"/>
      <c r="X42" s="163" t="s">
        <v>271</v>
      </c>
      <c r="Y42" s="163" t="s">
        <v>218</v>
      </c>
      <c r="Z42" s="275" t="s">
        <v>1163</v>
      </c>
      <c r="AA42" s="151"/>
      <c r="AB42" s="151"/>
      <c r="AC42" s="151"/>
      <c r="AD42" s="151"/>
      <c r="AE42" s="151"/>
      <c r="AF42" s="151"/>
      <c r="AG42" s="151" t="s">
        <v>272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81">
        <v>26</v>
      </c>
      <c r="B43" s="182" t="s">
        <v>1150</v>
      </c>
      <c r="C43" s="189" t="s">
        <v>1151</v>
      </c>
      <c r="D43" s="183" t="s">
        <v>844</v>
      </c>
      <c r="E43" s="184">
        <v>1</v>
      </c>
      <c r="F43" s="185"/>
      <c r="G43" s="186">
        <f>ROUND(E43*F43,2)</f>
        <v>0</v>
      </c>
      <c r="H43" s="164"/>
      <c r="I43" s="163">
        <f>ROUND(E43*H43,2)</f>
        <v>0</v>
      </c>
      <c r="J43" s="164"/>
      <c r="K43" s="163">
        <f>ROUND(E43*J43,2)</f>
        <v>0</v>
      </c>
      <c r="L43" s="163">
        <v>21</v>
      </c>
      <c r="M43" s="163">
        <f>G43*(1+L43/100)</f>
        <v>0</v>
      </c>
      <c r="N43" s="162">
        <v>0</v>
      </c>
      <c r="O43" s="162">
        <f>ROUND(E43*N43,2)</f>
        <v>0</v>
      </c>
      <c r="P43" s="162">
        <v>0</v>
      </c>
      <c r="Q43" s="162">
        <f>ROUND(E43*P43,2)</f>
        <v>0</v>
      </c>
      <c r="R43" s="163"/>
      <c r="S43" s="163" t="s">
        <v>215</v>
      </c>
      <c r="T43" s="163" t="s">
        <v>216</v>
      </c>
      <c r="U43" s="163">
        <v>0</v>
      </c>
      <c r="V43" s="163">
        <f>ROUND(E43*U43,2)</f>
        <v>0</v>
      </c>
      <c r="W43" s="163"/>
      <c r="X43" s="163" t="s">
        <v>271</v>
      </c>
      <c r="Y43" s="163" t="s">
        <v>218</v>
      </c>
      <c r="Z43" s="275" t="s">
        <v>1163</v>
      </c>
      <c r="AA43" s="151"/>
      <c r="AB43" s="151"/>
      <c r="AC43" s="151"/>
      <c r="AD43" s="151"/>
      <c r="AE43" s="151"/>
      <c r="AF43" s="151"/>
      <c r="AG43" s="151" t="s">
        <v>272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x14ac:dyDescent="0.2">
      <c r="A44" s="167" t="s">
        <v>212</v>
      </c>
      <c r="B44" s="168" t="s">
        <v>132</v>
      </c>
      <c r="C44" s="187" t="s">
        <v>133</v>
      </c>
      <c r="D44" s="169"/>
      <c r="E44" s="170"/>
      <c r="F44" s="171"/>
      <c r="G44" s="172">
        <f>SUMIF(AG45:AG47,"&lt;&gt;NOR",G45:G47)</f>
        <v>0</v>
      </c>
      <c r="H44" s="166"/>
      <c r="I44" s="166">
        <f>SUM(I45:I47)</f>
        <v>0</v>
      </c>
      <c r="J44" s="166"/>
      <c r="K44" s="166">
        <f>SUM(K45:K47)</f>
        <v>0</v>
      </c>
      <c r="L44" s="166"/>
      <c r="M44" s="166">
        <f>SUM(M45:M47)</f>
        <v>0</v>
      </c>
      <c r="N44" s="165"/>
      <c r="O44" s="165">
        <f>SUM(O45:O47)</f>
        <v>0</v>
      </c>
      <c r="P44" s="165"/>
      <c r="Q44" s="165">
        <f>SUM(Q45:Q47)</f>
        <v>0</v>
      </c>
      <c r="R44" s="166"/>
      <c r="S44" s="166"/>
      <c r="T44" s="166"/>
      <c r="U44" s="166"/>
      <c r="V44" s="166">
        <f>SUM(V45:V47)</f>
        <v>0</v>
      </c>
      <c r="W44" s="166"/>
      <c r="X44" s="166"/>
      <c r="Y44" s="166"/>
      <c r="Z44" s="158"/>
      <c r="AG44" t="s">
        <v>213</v>
      </c>
    </row>
    <row r="45" spans="1:60" ht="22.5" outlineLevel="1" x14ac:dyDescent="0.2">
      <c r="A45" s="181">
        <v>27</v>
      </c>
      <c r="B45" s="182" t="s">
        <v>1152</v>
      </c>
      <c r="C45" s="189" t="s">
        <v>1153</v>
      </c>
      <c r="D45" s="183" t="s">
        <v>844</v>
      </c>
      <c r="E45" s="184">
        <v>2</v>
      </c>
      <c r="F45" s="185"/>
      <c r="G45" s="186">
        <f>ROUND(E45*F45,2)</f>
        <v>0</v>
      </c>
      <c r="H45" s="164"/>
      <c r="I45" s="163">
        <f>ROUND(E45*H45,2)</f>
        <v>0</v>
      </c>
      <c r="J45" s="164"/>
      <c r="K45" s="163">
        <f>ROUND(E45*J45,2)</f>
        <v>0</v>
      </c>
      <c r="L45" s="163">
        <v>21</v>
      </c>
      <c r="M45" s="163">
        <f>G45*(1+L45/100)</f>
        <v>0</v>
      </c>
      <c r="N45" s="162">
        <v>0</v>
      </c>
      <c r="O45" s="162">
        <f>ROUND(E45*N45,2)</f>
        <v>0</v>
      </c>
      <c r="P45" s="162">
        <v>0</v>
      </c>
      <c r="Q45" s="162">
        <f>ROUND(E45*P45,2)</f>
        <v>0</v>
      </c>
      <c r="R45" s="163"/>
      <c r="S45" s="163" t="s">
        <v>215</v>
      </c>
      <c r="T45" s="163" t="s">
        <v>216</v>
      </c>
      <c r="U45" s="163">
        <v>0</v>
      </c>
      <c r="V45" s="163">
        <f>ROUND(E45*U45,2)</f>
        <v>0</v>
      </c>
      <c r="W45" s="163"/>
      <c r="X45" s="163" t="s">
        <v>271</v>
      </c>
      <c r="Y45" s="163" t="s">
        <v>218</v>
      </c>
      <c r="Z45" s="275" t="s">
        <v>1163</v>
      </c>
      <c r="AA45" s="151"/>
      <c r="AB45" s="151"/>
      <c r="AC45" s="151"/>
      <c r="AD45" s="151"/>
      <c r="AE45" s="151"/>
      <c r="AF45" s="151"/>
      <c r="AG45" s="151" t="s">
        <v>272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81">
        <v>28</v>
      </c>
      <c r="B46" s="182" t="s">
        <v>1154</v>
      </c>
      <c r="C46" s="189" t="s">
        <v>1155</v>
      </c>
      <c r="D46" s="183" t="s">
        <v>844</v>
      </c>
      <c r="E46" s="184">
        <v>2</v>
      </c>
      <c r="F46" s="185"/>
      <c r="G46" s="186">
        <f>ROUND(E46*F46,2)</f>
        <v>0</v>
      </c>
      <c r="H46" s="164"/>
      <c r="I46" s="163">
        <f>ROUND(E46*H46,2)</f>
        <v>0</v>
      </c>
      <c r="J46" s="164"/>
      <c r="K46" s="163">
        <f>ROUND(E46*J46,2)</f>
        <v>0</v>
      </c>
      <c r="L46" s="163">
        <v>21</v>
      </c>
      <c r="M46" s="163">
        <f>G46*(1+L46/100)</f>
        <v>0</v>
      </c>
      <c r="N46" s="162">
        <v>0</v>
      </c>
      <c r="O46" s="162">
        <f>ROUND(E46*N46,2)</f>
        <v>0</v>
      </c>
      <c r="P46" s="162">
        <v>0</v>
      </c>
      <c r="Q46" s="162">
        <f>ROUND(E46*P46,2)</f>
        <v>0</v>
      </c>
      <c r="R46" s="163"/>
      <c r="S46" s="163" t="s">
        <v>215</v>
      </c>
      <c r="T46" s="163" t="s">
        <v>216</v>
      </c>
      <c r="U46" s="163">
        <v>0</v>
      </c>
      <c r="V46" s="163">
        <f>ROUND(E46*U46,2)</f>
        <v>0</v>
      </c>
      <c r="W46" s="163"/>
      <c r="X46" s="163" t="s">
        <v>271</v>
      </c>
      <c r="Y46" s="163" t="s">
        <v>218</v>
      </c>
      <c r="Z46" s="275" t="s">
        <v>1163</v>
      </c>
      <c r="AA46" s="151"/>
      <c r="AB46" s="151"/>
      <c r="AC46" s="151"/>
      <c r="AD46" s="151"/>
      <c r="AE46" s="151"/>
      <c r="AF46" s="151"/>
      <c r="AG46" s="151" t="s">
        <v>272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81">
        <v>29</v>
      </c>
      <c r="B47" s="182" t="s">
        <v>1156</v>
      </c>
      <c r="C47" s="189" t="s">
        <v>1157</v>
      </c>
      <c r="D47" s="183" t="s">
        <v>844</v>
      </c>
      <c r="E47" s="184">
        <v>1</v>
      </c>
      <c r="F47" s="185"/>
      <c r="G47" s="186">
        <f>ROUND(E47*F47,2)</f>
        <v>0</v>
      </c>
      <c r="H47" s="164"/>
      <c r="I47" s="163">
        <f>ROUND(E47*H47,2)</f>
        <v>0</v>
      </c>
      <c r="J47" s="164"/>
      <c r="K47" s="163">
        <f>ROUND(E47*J47,2)</f>
        <v>0</v>
      </c>
      <c r="L47" s="163">
        <v>21</v>
      </c>
      <c r="M47" s="163">
        <f>G47*(1+L47/100)</f>
        <v>0</v>
      </c>
      <c r="N47" s="162">
        <v>0</v>
      </c>
      <c r="O47" s="162">
        <f>ROUND(E47*N47,2)</f>
        <v>0</v>
      </c>
      <c r="P47" s="162">
        <v>0</v>
      </c>
      <c r="Q47" s="162">
        <f>ROUND(E47*P47,2)</f>
        <v>0</v>
      </c>
      <c r="R47" s="163"/>
      <c r="S47" s="163" t="s">
        <v>215</v>
      </c>
      <c r="T47" s="163" t="s">
        <v>216</v>
      </c>
      <c r="U47" s="163">
        <v>0</v>
      </c>
      <c r="V47" s="163">
        <f>ROUND(E47*U47,2)</f>
        <v>0</v>
      </c>
      <c r="W47" s="163"/>
      <c r="X47" s="163" t="s">
        <v>271</v>
      </c>
      <c r="Y47" s="163" t="s">
        <v>218</v>
      </c>
      <c r="Z47" s="275" t="s">
        <v>1163</v>
      </c>
      <c r="AA47" s="151"/>
      <c r="AB47" s="151"/>
      <c r="AC47" s="151"/>
      <c r="AD47" s="151"/>
      <c r="AE47" s="151"/>
      <c r="AF47" s="151"/>
      <c r="AG47" s="151" t="s">
        <v>272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x14ac:dyDescent="0.2">
      <c r="A48" s="167" t="s">
        <v>212</v>
      </c>
      <c r="B48" s="168" t="s">
        <v>134</v>
      </c>
      <c r="C48" s="187" t="s">
        <v>135</v>
      </c>
      <c r="D48" s="169"/>
      <c r="E48" s="170"/>
      <c r="F48" s="171"/>
      <c r="G48" s="172">
        <f>SUMIF(AG49:AG50,"&lt;&gt;NOR",G49:G50)</f>
        <v>0</v>
      </c>
      <c r="H48" s="166"/>
      <c r="I48" s="166">
        <f>SUM(I49:I50)</f>
        <v>0</v>
      </c>
      <c r="J48" s="166"/>
      <c r="K48" s="166">
        <f>SUM(K49:K50)</f>
        <v>0</v>
      </c>
      <c r="L48" s="166"/>
      <c r="M48" s="166">
        <f>SUM(M49:M50)</f>
        <v>0</v>
      </c>
      <c r="N48" s="165"/>
      <c r="O48" s="165">
        <f>SUM(O49:O50)</f>
        <v>0</v>
      </c>
      <c r="P48" s="165"/>
      <c r="Q48" s="165">
        <f>SUM(Q49:Q50)</f>
        <v>0</v>
      </c>
      <c r="R48" s="166"/>
      <c r="S48" s="166"/>
      <c r="T48" s="166"/>
      <c r="U48" s="166"/>
      <c r="V48" s="166">
        <f>SUM(V49:V50)</f>
        <v>0</v>
      </c>
      <c r="W48" s="166"/>
      <c r="X48" s="166"/>
      <c r="Y48" s="166"/>
      <c r="Z48" s="158"/>
      <c r="AG48" t="s">
        <v>213</v>
      </c>
    </row>
    <row r="49" spans="1:60" ht="22.5" outlineLevel="1" x14ac:dyDescent="0.2">
      <c r="A49" s="181">
        <v>30</v>
      </c>
      <c r="B49" s="182" t="s">
        <v>1158</v>
      </c>
      <c r="C49" s="189" t="s">
        <v>1159</v>
      </c>
      <c r="D49" s="183" t="s">
        <v>844</v>
      </c>
      <c r="E49" s="184">
        <v>3</v>
      </c>
      <c r="F49" s="185"/>
      <c r="G49" s="186">
        <f>ROUND(E49*F49,2)</f>
        <v>0</v>
      </c>
      <c r="H49" s="164"/>
      <c r="I49" s="163">
        <f>ROUND(E49*H49,2)</f>
        <v>0</v>
      </c>
      <c r="J49" s="164"/>
      <c r="K49" s="163">
        <f>ROUND(E49*J49,2)</f>
        <v>0</v>
      </c>
      <c r="L49" s="163">
        <v>21</v>
      </c>
      <c r="M49" s="163">
        <f>G49*(1+L49/100)</f>
        <v>0</v>
      </c>
      <c r="N49" s="162">
        <v>0</v>
      </c>
      <c r="O49" s="162">
        <f>ROUND(E49*N49,2)</f>
        <v>0</v>
      </c>
      <c r="P49" s="162">
        <v>0</v>
      </c>
      <c r="Q49" s="162">
        <f>ROUND(E49*P49,2)</f>
        <v>0</v>
      </c>
      <c r="R49" s="163"/>
      <c r="S49" s="163" t="s">
        <v>215</v>
      </c>
      <c r="T49" s="163" t="s">
        <v>216</v>
      </c>
      <c r="U49" s="163">
        <v>0</v>
      </c>
      <c r="V49" s="163">
        <f>ROUND(E49*U49,2)</f>
        <v>0</v>
      </c>
      <c r="W49" s="163"/>
      <c r="X49" s="163" t="s">
        <v>271</v>
      </c>
      <c r="Y49" s="163" t="s">
        <v>218</v>
      </c>
      <c r="Z49" s="275" t="s">
        <v>1163</v>
      </c>
      <c r="AA49" s="151"/>
      <c r="AB49" s="151"/>
      <c r="AC49" s="151"/>
      <c r="AD49" s="151"/>
      <c r="AE49" s="151"/>
      <c r="AF49" s="151"/>
      <c r="AG49" s="151" t="s">
        <v>272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ht="22.5" outlineLevel="1" x14ac:dyDescent="0.2">
      <c r="A50" s="181">
        <v>31</v>
      </c>
      <c r="B50" s="182" t="s">
        <v>1160</v>
      </c>
      <c r="C50" s="189" t="s">
        <v>1161</v>
      </c>
      <c r="D50" s="183" t="s">
        <v>844</v>
      </c>
      <c r="E50" s="184">
        <v>3</v>
      </c>
      <c r="F50" s="185"/>
      <c r="G50" s="186">
        <f>ROUND(E50*F50,2)</f>
        <v>0</v>
      </c>
      <c r="H50" s="164"/>
      <c r="I50" s="163">
        <f>ROUND(E50*H50,2)</f>
        <v>0</v>
      </c>
      <c r="J50" s="164"/>
      <c r="K50" s="163">
        <f>ROUND(E50*J50,2)</f>
        <v>0</v>
      </c>
      <c r="L50" s="163">
        <v>21</v>
      </c>
      <c r="M50" s="163">
        <f>G50*(1+L50/100)</f>
        <v>0</v>
      </c>
      <c r="N50" s="162">
        <v>0</v>
      </c>
      <c r="O50" s="162">
        <f>ROUND(E50*N50,2)</f>
        <v>0</v>
      </c>
      <c r="P50" s="162">
        <v>0</v>
      </c>
      <c r="Q50" s="162">
        <f>ROUND(E50*P50,2)</f>
        <v>0</v>
      </c>
      <c r="R50" s="163"/>
      <c r="S50" s="163" t="s">
        <v>215</v>
      </c>
      <c r="T50" s="163" t="s">
        <v>216</v>
      </c>
      <c r="U50" s="163">
        <v>0</v>
      </c>
      <c r="V50" s="163">
        <f>ROUND(E50*U50,2)</f>
        <v>0</v>
      </c>
      <c r="W50" s="163"/>
      <c r="X50" s="163" t="s">
        <v>271</v>
      </c>
      <c r="Y50" s="163" t="s">
        <v>218</v>
      </c>
      <c r="Z50" s="275" t="s">
        <v>1163</v>
      </c>
      <c r="AA50" s="151"/>
      <c r="AB50" s="151"/>
      <c r="AC50" s="151"/>
      <c r="AD50" s="151"/>
      <c r="AE50" s="151"/>
      <c r="AF50" s="151"/>
      <c r="AG50" s="151" t="s">
        <v>272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x14ac:dyDescent="0.2">
      <c r="A51" s="167" t="s">
        <v>212</v>
      </c>
      <c r="B51" s="168" t="s">
        <v>104</v>
      </c>
      <c r="C51" s="187" t="s">
        <v>180</v>
      </c>
      <c r="D51" s="169"/>
      <c r="E51" s="170"/>
      <c r="F51" s="171"/>
      <c r="G51" s="172">
        <f>SUMIF(AG52:AG52,"&lt;&gt;NOR",G52:G52)</f>
        <v>0</v>
      </c>
      <c r="H51" s="166"/>
      <c r="I51" s="166">
        <f>SUM(I52:I52)</f>
        <v>0</v>
      </c>
      <c r="J51" s="166"/>
      <c r="K51" s="166">
        <f>SUM(K52:K52)</f>
        <v>0</v>
      </c>
      <c r="L51" s="166"/>
      <c r="M51" s="166">
        <f>SUM(M52:M52)</f>
        <v>0</v>
      </c>
      <c r="N51" s="165"/>
      <c r="O51" s="165">
        <f>SUM(O52:O52)</f>
        <v>0</v>
      </c>
      <c r="P51" s="165"/>
      <c r="Q51" s="165">
        <f>SUM(Q52:Q52)</f>
        <v>0</v>
      </c>
      <c r="R51" s="166"/>
      <c r="S51" s="166"/>
      <c r="T51" s="166"/>
      <c r="U51" s="166"/>
      <c r="V51" s="166">
        <f>SUM(V52:V52)</f>
        <v>0</v>
      </c>
      <c r="W51" s="166"/>
      <c r="X51" s="166"/>
      <c r="Y51" s="166"/>
      <c r="Z51" s="158"/>
      <c r="AG51" t="s">
        <v>213</v>
      </c>
    </row>
    <row r="52" spans="1:60" outlineLevel="1" x14ac:dyDescent="0.2">
      <c r="A52" s="174">
        <v>32</v>
      </c>
      <c r="B52" s="175" t="s">
        <v>104</v>
      </c>
      <c r="C52" s="188" t="s">
        <v>1162</v>
      </c>
      <c r="D52" s="176" t="s">
        <v>844</v>
      </c>
      <c r="E52" s="177">
        <v>1</v>
      </c>
      <c r="F52" s="178"/>
      <c r="G52" s="179">
        <f>ROUND(E52*F52,2)</f>
        <v>0</v>
      </c>
      <c r="H52" s="164"/>
      <c r="I52" s="163">
        <f>ROUND(E52*H52,2)</f>
        <v>0</v>
      </c>
      <c r="J52" s="164"/>
      <c r="K52" s="163">
        <f>ROUND(E52*J52,2)</f>
        <v>0</v>
      </c>
      <c r="L52" s="163">
        <v>21</v>
      </c>
      <c r="M52" s="163">
        <f>G52*(1+L52/100)</f>
        <v>0</v>
      </c>
      <c r="N52" s="162">
        <v>0</v>
      </c>
      <c r="O52" s="162">
        <f>ROUND(E52*N52,2)</f>
        <v>0</v>
      </c>
      <c r="P52" s="162">
        <v>0</v>
      </c>
      <c r="Q52" s="162">
        <f>ROUND(E52*P52,2)</f>
        <v>0</v>
      </c>
      <c r="R52" s="163"/>
      <c r="S52" s="163" t="s">
        <v>215</v>
      </c>
      <c r="T52" s="163" t="s">
        <v>216</v>
      </c>
      <c r="U52" s="163">
        <v>0</v>
      </c>
      <c r="V52" s="163">
        <f>ROUND(E52*U52,2)</f>
        <v>0</v>
      </c>
      <c r="W52" s="163"/>
      <c r="X52" s="163" t="s">
        <v>271</v>
      </c>
      <c r="Y52" s="163" t="s">
        <v>218</v>
      </c>
      <c r="Z52" s="275"/>
      <c r="AA52" s="151"/>
      <c r="AB52" s="151"/>
      <c r="AC52" s="151"/>
      <c r="AD52" s="151"/>
      <c r="AE52" s="151"/>
      <c r="AF52" s="151"/>
      <c r="AG52" s="151" t="s">
        <v>272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x14ac:dyDescent="0.2">
      <c r="A53" s="3"/>
      <c r="B53" s="4"/>
      <c r="C53" s="190"/>
      <c r="D53" s="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E53">
        <v>15</v>
      </c>
      <c r="AF53">
        <v>21</v>
      </c>
      <c r="AG53" t="s">
        <v>198</v>
      </c>
    </row>
    <row r="54" spans="1:60" x14ac:dyDescent="0.2">
      <c r="A54" s="154"/>
      <c r="B54" s="155" t="s">
        <v>31</v>
      </c>
      <c r="C54" s="191"/>
      <c r="D54" s="156"/>
      <c r="E54" s="157"/>
      <c r="F54" s="157"/>
      <c r="G54" s="173">
        <f>G8+G11+G18+G23+G25+G32+G34+G37+G44+G48+G51</f>
        <v>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AE54">
        <f>SUMIF(L7:L52,AE53,G7:G52)</f>
        <v>0</v>
      </c>
      <c r="AF54">
        <f>SUMIF(L7:L52,AF53,G7:G52)</f>
        <v>0</v>
      </c>
      <c r="AG54" t="s">
        <v>248</v>
      </c>
    </row>
    <row r="55" spans="1:60" x14ac:dyDescent="0.2">
      <c r="A55" s="3"/>
      <c r="B55" s="4"/>
      <c r="C55" s="190"/>
      <c r="D55" s="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60" x14ac:dyDescent="0.2">
      <c r="A56" s="3"/>
      <c r="B56" s="4"/>
      <c r="C56" s="190"/>
      <c r="D56" s="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60" x14ac:dyDescent="0.2">
      <c r="A57" s="261" t="s">
        <v>249</v>
      </c>
      <c r="B57" s="261"/>
      <c r="C57" s="262"/>
      <c r="D57" s="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60" x14ac:dyDescent="0.2">
      <c r="A58" s="263"/>
      <c r="B58" s="264"/>
      <c r="C58" s="265"/>
      <c r="D58" s="264"/>
      <c r="E58" s="264"/>
      <c r="F58" s="264"/>
      <c r="G58" s="266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AG58" t="s">
        <v>250</v>
      </c>
    </row>
    <row r="59" spans="1:60" x14ac:dyDescent="0.2">
      <c r="A59" s="267"/>
      <c r="B59" s="268"/>
      <c r="C59" s="269"/>
      <c r="D59" s="268"/>
      <c r="E59" s="268"/>
      <c r="F59" s="268"/>
      <c r="G59" s="270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60" x14ac:dyDescent="0.2">
      <c r="A60" s="267"/>
      <c r="B60" s="268"/>
      <c r="C60" s="269"/>
      <c r="D60" s="268"/>
      <c r="E60" s="268"/>
      <c r="F60" s="268"/>
      <c r="G60" s="270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60" x14ac:dyDescent="0.2">
      <c r="A61" s="267"/>
      <c r="B61" s="268"/>
      <c r="C61" s="269"/>
      <c r="D61" s="268"/>
      <c r="E61" s="268"/>
      <c r="F61" s="268"/>
      <c r="G61" s="270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60" x14ac:dyDescent="0.2">
      <c r="A62" s="271"/>
      <c r="B62" s="272"/>
      <c r="C62" s="273"/>
      <c r="D62" s="272"/>
      <c r="E62" s="272"/>
      <c r="F62" s="272"/>
      <c r="G62" s="27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60" x14ac:dyDescent="0.2">
      <c r="A63" s="3"/>
      <c r="B63" s="4"/>
      <c r="C63" s="190"/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60" x14ac:dyDescent="0.2">
      <c r="C64" s="192"/>
      <c r="D64" s="10"/>
      <c r="AG64" t="s">
        <v>266</v>
      </c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8">
    <mergeCell ref="A58:G62"/>
    <mergeCell ref="C27:G27"/>
    <mergeCell ref="C39:G39"/>
    <mergeCell ref="A1:G1"/>
    <mergeCell ref="C2:G2"/>
    <mergeCell ref="C3:G3"/>
    <mergeCell ref="C4:G4"/>
    <mergeCell ref="A57:C57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127"/>
  <sheetViews>
    <sheetView showGridLines="0" topLeftCell="B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29" t="s">
        <v>4</v>
      </c>
      <c r="C1" s="230"/>
      <c r="D1" s="230"/>
      <c r="E1" s="230"/>
      <c r="F1" s="230"/>
      <c r="G1" s="230"/>
      <c r="H1" s="230"/>
      <c r="I1" s="230"/>
      <c r="J1" s="231"/>
    </row>
    <row r="2" spans="1:15" ht="36" customHeight="1" x14ac:dyDescent="0.2">
      <c r="A2" s="2"/>
      <c r="B2" s="76" t="s">
        <v>24</v>
      </c>
      <c r="C2" s="77"/>
      <c r="D2" s="78" t="s">
        <v>43</v>
      </c>
      <c r="E2" s="235" t="s">
        <v>44</v>
      </c>
      <c r="F2" s="236"/>
      <c r="G2" s="236"/>
      <c r="H2" s="236"/>
      <c r="I2" s="236"/>
      <c r="J2" s="237"/>
      <c r="O2" s="1"/>
    </row>
    <row r="3" spans="1:15" ht="27" hidden="1" customHeight="1" x14ac:dyDescent="0.2">
      <c r="A3" s="2"/>
      <c r="B3" s="79"/>
      <c r="C3" s="77"/>
      <c r="D3" s="80"/>
      <c r="E3" s="238"/>
      <c r="F3" s="239"/>
      <c r="G3" s="239"/>
      <c r="H3" s="239"/>
      <c r="I3" s="239"/>
      <c r="J3" s="240"/>
    </row>
    <row r="4" spans="1:15" ht="23.25" customHeight="1" x14ac:dyDescent="0.2">
      <c r="A4" s="2"/>
      <c r="B4" s="81"/>
      <c r="C4" s="82"/>
      <c r="D4" s="83"/>
      <c r="E4" s="219"/>
      <c r="F4" s="219"/>
      <c r="G4" s="219"/>
      <c r="H4" s="219"/>
      <c r="I4" s="219"/>
      <c r="J4" s="220"/>
    </row>
    <row r="5" spans="1:15" ht="24" customHeight="1" x14ac:dyDescent="0.2">
      <c r="A5" s="2"/>
      <c r="B5" s="31" t="s">
        <v>23</v>
      </c>
      <c r="D5" s="223"/>
      <c r="E5" s="224"/>
      <c r="F5" s="224"/>
      <c r="G5" s="224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25"/>
      <c r="E6" s="226"/>
      <c r="F6" s="226"/>
      <c r="G6" s="226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27"/>
      <c r="F7" s="228"/>
      <c r="G7" s="228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42"/>
      <c r="E11" s="242"/>
      <c r="F11" s="242"/>
      <c r="G11" s="242"/>
      <c r="H11" s="18" t="s">
        <v>42</v>
      </c>
      <c r="I11" s="85"/>
      <c r="J11" s="8"/>
    </row>
    <row r="12" spans="1:15" ht="15.75" customHeight="1" x14ac:dyDescent="0.2">
      <c r="A12" s="2"/>
      <c r="B12" s="28"/>
      <c r="C12" s="55"/>
      <c r="D12" s="218"/>
      <c r="E12" s="218"/>
      <c r="F12" s="218"/>
      <c r="G12" s="218"/>
      <c r="H12" s="18" t="s">
        <v>36</v>
      </c>
      <c r="I12" s="85"/>
      <c r="J12" s="8"/>
    </row>
    <row r="13" spans="1:15" ht="15.75" customHeight="1" x14ac:dyDescent="0.2">
      <c r="A13" s="2"/>
      <c r="B13" s="29"/>
      <c r="C13" s="56"/>
      <c r="D13" s="84"/>
      <c r="E13" s="221"/>
      <c r="F13" s="222"/>
      <c r="G13" s="222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41"/>
      <c r="F15" s="241"/>
      <c r="G15" s="243"/>
      <c r="H15" s="243"/>
      <c r="I15" s="243" t="s">
        <v>31</v>
      </c>
      <c r="J15" s="244"/>
    </row>
    <row r="16" spans="1:15" ht="23.25" customHeight="1" x14ac:dyDescent="0.2">
      <c r="A16" s="142" t="s">
        <v>26</v>
      </c>
      <c r="B16" s="38" t="s">
        <v>26</v>
      </c>
      <c r="C16" s="62"/>
      <c r="D16" s="63"/>
      <c r="E16" s="207"/>
      <c r="F16" s="208"/>
      <c r="G16" s="207"/>
      <c r="H16" s="208"/>
      <c r="I16" s="207">
        <f>SUMIF(F68:F123,A16,I68:I123)+SUMIF(F68:F123,"PSU",I68:I123)</f>
        <v>0</v>
      </c>
      <c r="J16" s="209"/>
    </row>
    <row r="17" spans="1:10" ht="23.25" customHeight="1" x14ac:dyDescent="0.2">
      <c r="A17" s="142" t="s">
        <v>27</v>
      </c>
      <c r="B17" s="38" t="s">
        <v>27</v>
      </c>
      <c r="C17" s="62"/>
      <c r="D17" s="63"/>
      <c r="E17" s="207"/>
      <c r="F17" s="208"/>
      <c r="G17" s="207"/>
      <c r="H17" s="208"/>
      <c r="I17" s="207">
        <f>SUMIF(F68:F123,A17,I68:I123)</f>
        <v>0</v>
      </c>
      <c r="J17" s="209"/>
    </row>
    <row r="18" spans="1:10" ht="23.25" customHeight="1" x14ac:dyDescent="0.2">
      <c r="A18" s="142" t="s">
        <v>28</v>
      </c>
      <c r="B18" s="38" t="s">
        <v>28</v>
      </c>
      <c r="C18" s="62"/>
      <c r="D18" s="63"/>
      <c r="E18" s="207"/>
      <c r="F18" s="208"/>
      <c r="G18" s="207"/>
      <c r="H18" s="208"/>
      <c r="I18" s="207">
        <f>SUMIF(F68:F123,A18,I68:I123)</f>
        <v>0</v>
      </c>
      <c r="J18" s="209"/>
    </row>
    <row r="19" spans="1:10" ht="23.25" customHeight="1" x14ac:dyDescent="0.2">
      <c r="A19" s="142" t="s">
        <v>184</v>
      </c>
      <c r="B19" s="38" t="s">
        <v>29</v>
      </c>
      <c r="C19" s="62"/>
      <c r="D19" s="63"/>
      <c r="E19" s="207"/>
      <c r="F19" s="208"/>
      <c r="G19" s="207"/>
      <c r="H19" s="208"/>
      <c r="I19" s="207">
        <f>SUMIF(F68:F123,A19,I68:I123)</f>
        <v>0</v>
      </c>
      <c r="J19" s="209"/>
    </row>
    <row r="20" spans="1:10" ht="23.25" customHeight="1" x14ac:dyDescent="0.2">
      <c r="A20" s="142" t="s">
        <v>185</v>
      </c>
      <c r="B20" s="38" t="s">
        <v>30</v>
      </c>
      <c r="C20" s="62"/>
      <c r="D20" s="63"/>
      <c r="E20" s="207"/>
      <c r="F20" s="208"/>
      <c r="G20" s="207"/>
      <c r="H20" s="208"/>
      <c r="I20" s="207">
        <f>SUMIF(F68:F123,A20,I68:I123)</f>
        <v>0</v>
      </c>
      <c r="J20" s="209"/>
    </row>
    <row r="21" spans="1:10" ht="23.25" customHeight="1" x14ac:dyDescent="0.2">
      <c r="A21" s="2"/>
      <c r="B21" s="48" t="s">
        <v>31</v>
      </c>
      <c r="C21" s="64"/>
      <c r="D21" s="65"/>
      <c r="E21" s="210"/>
      <c r="F21" s="245"/>
      <c r="G21" s="210"/>
      <c r="H21" s="245"/>
      <c r="I21" s="210">
        <f>SUM(I16:J20)</f>
        <v>0</v>
      </c>
      <c r="J21" s="211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13</v>
      </c>
      <c r="C23" s="62"/>
      <c r="D23" s="63"/>
      <c r="E23" s="67">
        <v>15</v>
      </c>
      <c r="F23" s="39" t="s">
        <v>0</v>
      </c>
      <c r="G23" s="205">
        <f>ZakladDPHSniVypocet</f>
        <v>0</v>
      </c>
      <c r="H23" s="206"/>
      <c r="I23" s="206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203">
        <f>I23*E23/100</f>
        <v>0</v>
      </c>
      <c r="H24" s="204"/>
      <c r="I24" s="204"/>
      <c r="J24" s="40" t="str">
        <f t="shared" si="0"/>
        <v>CZK</v>
      </c>
    </row>
    <row r="25" spans="1:10" ht="23.25" customHeight="1" x14ac:dyDescent="0.2">
      <c r="A25" s="2"/>
      <c r="B25" s="38" t="s">
        <v>15</v>
      </c>
      <c r="C25" s="62"/>
      <c r="D25" s="63"/>
      <c r="E25" s="67">
        <v>21</v>
      </c>
      <c r="F25" s="39" t="s">
        <v>0</v>
      </c>
      <c r="G25" s="205">
        <f>ZakladDPHZaklVypocet</f>
        <v>0</v>
      </c>
      <c r="H25" s="206"/>
      <c r="I25" s="206"/>
      <c r="J25" s="40" t="str">
        <f t="shared" si="0"/>
        <v>CZK</v>
      </c>
    </row>
    <row r="26" spans="1:10" ht="23.25" hidden="1" customHeight="1" x14ac:dyDescent="0.2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32">
        <f>I25*E25/100</f>
        <v>0</v>
      </c>
      <c r="H26" s="233"/>
      <c r="I26" s="233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5</v>
      </c>
      <c r="C27" s="70"/>
      <c r="D27" s="71"/>
      <c r="E27" s="70"/>
      <c r="F27" s="16"/>
      <c r="G27" s="234">
        <f>CenaCelkemBezDPH-(ZakladDPHSni+ZakladDPHZakl)</f>
        <v>0</v>
      </c>
      <c r="H27" s="234"/>
      <c r="I27" s="234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5" t="s">
        <v>25</v>
      </c>
      <c r="C28" s="116"/>
      <c r="D28" s="116"/>
      <c r="E28" s="117"/>
      <c r="F28" s="118"/>
      <c r="G28" s="213">
        <f>A27</f>
        <v>0</v>
      </c>
      <c r="H28" s="213"/>
      <c r="I28" s="213"/>
      <c r="J28" s="119" t="str">
        <f t="shared" si="0"/>
        <v>CZK</v>
      </c>
    </row>
    <row r="29" spans="1:10" ht="27.75" hidden="1" customHeight="1" thickBot="1" x14ac:dyDescent="0.25">
      <c r="A29" s="2"/>
      <c r="B29" s="115" t="s">
        <v>37</v>
      </c>
      <c r="C29" s="120"/>
      <c r="D29" s="120"/>
      <c r="E29" s="120"/>
      <c r="F29" s="121"/>
      <c r="G29" s="212">
        <f>ZakladDPHSni+DPHSni+ZakladDPHZakl+DPHZakl+Zaokrouhleni</f>
        <v>0</v>
      </c>
      <c r="H29" s="212"/>
      <c r="I29" s="212"/>
      <c r="J29" s="122" t="s">
        <v>67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 t="s">
        <v>45</v>
      </c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4"/>
      <c r="E34" s="215"/>
      <c r="G34" s="216"/>
      <c r="H34" s="217"/>
      <c r="I34" s="217"/>
      <c r="J34" s="25"/>
    </row>
    <row r="35" spans="1:10" ht="12.75" customHeight="1" x14ac:dyDescent="0.2">
      <c r="A35" s="2"/>
      <c r="B35" s="2"/>
      <c r="D35" s="202" t="s">
        <v>2</v>
      </c>
      <c r="E35" s="202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88" t="s">
        <v>17</v>
      </c>
      <c r="C37" s="89"/>
      <c r="D37" s="89"/>
      <c r="E37" s="89"/>
      <c r="F37" s="90"/>
      <c r="G37" s="90"/>
      <c r="H37" s="90"/>
      <c r="I37" s="90"/>
      <c r="J37" s="91"/>
    </row>
    <row r="38" spans="1:10" ht="25.5" customHeight="1" x14ac:dyDescent="0.2">
      <c r="A38" s="87" t="s">
        <v>39</v>
      </c>
      <c r="B38" s="92" t="s">
        <v>18</v>
      </c>
      <c r="C38" s="93" t="s">
        <v>6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19</v>
      </c>
      <c r="I38" s="96" t="s">
        <v>1</v>
      </c>
      <c r="J38" s="97" t="s">
        <v>0</v>
      </c>
    </row>
    <row r="39" spans="1:10" ht="25.5" hidden="1" customHeight="1" x14ac:dyDescent="0.2">
      <c r="A39" s="87">
        <v>1</v>
      </c>
      <c r="B39" s="98" t="s">
        <v>46</v>
      </c>
      <c r="C39" s="198"/>
      <c r="D39" s="198"/>
      <c r="E39" s="198"/>
      <c r="F39" s="99">
        <f>'D.1 D.1.0 Pol'!AE42+'D.1 D.1.1, D.1.2 Pol'!AE200+'D.1 D.1.4.1 Pol'!AE156+'D.1 D.1.4.3 P1'!AE77+'D.1 D.1.4.3 Pol'!AE32+'D.1 D.1.4.4 Pol'!AE77+'D.1 D.1.4.5 Pol'!AE95+'D.2 D.2.1, D.2.2 Pol'!AE54</f>
        <v>0</v>
      </c>
      <c r="G39" s="100">
        <f>'D.1 D.1.0 Pol'!AF42+'D.1 D.1.1, D.1.2 Pol'!AF200+'D.1 D.1.4.1 Pol'!AF156+'D.1 D.1.4.3 P1'!AF77+'D.1 D.1.4.3 Pol'!AF32+'D.1 D.1.4.4 Pol'!AF77+'D.1 D.1.4.5 Pol'!AF95+'D.2 D.2.1, D.2.2 Pol'!AF54</f>
        <v>0</v>
      </c>
      <c r="H39" s="101"/>
      <c r="I39" s="102">
        <f t="shared" ref="I39:I49" si="1">F39+G39+H39</f>
        <v>0</v>
      </c>
      <c r="J39" s="103" t="str">
        <f>IF(_xlfn.SINGLE(CenaCelkemVypocet)=0,"",I39/_xlfn.SINGLE(CenaCelkemVypocet)*100)</f>
        <v/>
      </c>
    </row>
    <row r="40" spans="1:10" ht="25.5" customHeight="1" x14ac:dyDescent="0.2">
      <c r="A40" s="87">
        <v>2</v>
      </c>
      <c r="B40" s="104" t="s">
        <v>47</v>
      </c>
      <c r="C40" s="201" t="s">
        <v>48</v>
      </c>
      <c r="D40" s="201"/>
      <c r="E40" s="201"/>
      <c r="F40" s="105">
        <f>'D.1 D.1.0 Pol'!AE42+'D.1 D.1.1, D.1.2 Pol'!AE200+'D.1 D.1.4.1 Pol'!AE156+'D.1 D.1.4.3 P1'!AE77+'D.1 D.1.4.3 Pol'!AE32+'D.1 D.1.4.4 Pol'!AE77+'D.1 D.1.4.5 Pol'!AE95</f>
        <v>0</v>
      </c>
      <c r="G40" s="106">
        <f>'D.1 D.1.0 Pol'!AF42+'D.1 D.1.1, D.1.2 Pol'!AF200+'D.1 D.1.4.1 Pol'!AF156+'D.1 D.1.4.3 P1'!AF77+'D.1 D.1.4.3 Pol'!AF32+'D.1 D.1.4.4 Pol'!AF77+'D.1 D.1.4.5 Pol'!AF95</f>
        <v>0</v>
      </c>
      <c r="H40" s="106"/>
      <c r="I40" s="107">
        <f t="shared" si="1"/>
        <v>0</v>
      </c>
      <c r="J40" s="108" t="str">
        <f>IF(_xlfn.SINGLE(CenaCelkemVypocet)=0,"",I40/_xlfn.SINGLE(CenaCelkemVypocet)*100)</f>
        <v/>
      </c>
    </row>
    <row r="41" spans="1:10" ht="25.5" customHeight="1" x14ac:dyDescent="0.2">
      <c r="A41" s="87">
        <v>3</v>
      </c>
      <c r="B41" s="109" t="s">
        <v>49</v>
      </c>
      <c r="C41" s="198" t="s">
        <v>50</v>
      </c>
      <c r="D41" s="198"/>
      <c r="E41" s="198"/>
      <c r="F41" s="110">
        <f>'D.1 D.1.0 Pol'!AE42</f>
        <v>0</v>
      </c>
      <c r="G41" s="101">
        <f>'D.1 D.1.0 Pol'!AF42</f>
        <v>0</v>
      </c>
      <c r="H41" s="101"/>
      <c r="I41" s="102">
        <f t="shared" si="1"/>
        <v>0</v>
      </c>
      <c r="J41" s="103" t="str">
        <f>IF(_xlfn.SINGLE(CenaCelkemVypocet)=0,"",I41/_xlfn.SINGLE(CenaCelkemVypocet)*100)</f>
        <v/>
      </c>
    </row>
    <row r="42" spans="1:10" ht="25.5" customHeight="1" x14ac:dyDescent="0.2">
      <c r="A42" s="87">
        <v>3</v>
      </c>
      <c r="B42" s="109" t="s">
        <v>51</v>
      </c>
      <c r="C42" s="198" t="s">
        <v>52</v>
      </c>
      <c r="D42" s="198"/>
      <c r="E42" s="198"/>
      <c r="F42" s="110">
        <f>'D.1 D.1.1, D.1.2 Pol'!AE200</f>
        <v>0</v>
      </c>
      <c r="G42" s="101">
        <f>'D.1 D.1.1, D.1.2 Pol'!AF200</f>
        <v>0</v>
      </c>
      <c r="H42" s="101"/>
      <c r="I42" s="102">
        <f t="shared" si="1"/>
        <v>0</v>
      </c>
      <c r="J42" s="103" t="str">
        <f>IF(_xlfn.SINGLE(CenaCelkemVypocet)=0,"",I42/_xlfn.SINGLE(CenaCelkemVypocet)*100)</f>
        <v/>
      </c>
    </row>
    <row r="43" spans="1:10" ht="25.5" customHeight="1" x14ac:dyDescent="0.2">
      <c r="A43" s="87">
        <v>3</v>
      </c>
      <c r="B43" s="109" t="s">
        <v>53</v>
      </c>
      <c r="C43" s="198" t="s">
        <v>54</v>
      </c>
      <c r="D43" s="198"/>
      <c r="E43" s="198"/>
      <c r="F43" s="110">
        <f>'D.1 D.1.4.1 Pol'!AE156</f>
        <v>0</v>
      </c>
      <c r="G43" s="101">
        <f>'D.1 D.1.4.1 Pol'!AF156</f>
        <v>0</v>
      </c>
      <c r="H43" s="101"/>
      <c r="I43" s="102">
        <f t="shared" si="1"/>
        <v>0</v>
      </c>
      <c r="J43" s="103" t="str">
        <f>IF(_xlfn.SINGLE(CenaCelkemVypocet)=0,"",I43/_xlfn.SINGLE(CenaCelkemVypocet)*100)</f>
        <v/>
      </c>
    </row>
    <row r="44" spans="1:10" ht="25.5" customHeight="1" x14ac:dyDescent="0.2">
      <c r="A44" s="87">
        <v>3</v>
      </c>
      <c r="B44" s="109" t="s">
        <v>55</v>
      </c>
      <c r="C44" s="198" t="s">
        <v>56</v>
      </c>
      <c r="D44" s="198"/>
      <c r="E44" s="198"/>
      <c r="F44" s="110">
        <f>'D.1 D.1.4.3 P1'!AE77</f>
        <v>0</v>
      </c>
      <c r="G44" s="101">
        <f>'D.1 D.1.4.3 P1'!AF77</f>
        <v>0</v>
      </c>
      <c r="H44" s="101"/>
      <c r="I44" s="102">
        <f t="shared" si="1"/>
        <v>0</v>
      </c>
      <c r="J44" s="103" t="str">
        <f>IF(_xlfn.SINGLE(CenaCelkemVypocet)=0,"",I44/_xlfn.SINGLE(CenaCelkemVypocet)*100)</f>
        <v/>
      </c>
    </row>
    <row r="45" spans="1:10" ht="25.5" customHeight="1" x14ac:dyDescent="0.2">
      <c r="A45" s="87">
        <v>3</v>
      </c>
      <c r="B45" s="109" t="s">
        <v>55</v>
      </c>
      <c r="C45" s="198" t="s">
        <v>57</v>
      </c>
      <c r="D45" s="198"/>
      <c r="E45" s="198"/>
      <c r="F45" s="110">
        <f>'D.1 D.1.4.3 Pol'!AE32</f>
        <v>0</v>
      </c>
      <c r="G45" s="101">
        <f>'D.1 D.1.4.3 Pol'!AF32</f>
        <v>0</v>
      </c>
      <c r="H45" s="101"/>
      <c r="I45" s="102">
        <f t="shared" si="1"/>
        <v>0</v>
      </c>
      <c r="J45" s="103" t="str">
        <f>IF(_xlfn.SINGLE(CenaCelkemVypocet)=0,"",I45/_xlfn.SINGLE(CenaCelkemVypocet)*100)</f>
        <v/>
      </c>
    </row>
    <row r="46" spans="1:10" ht="25.5" customHeight="1" x14ac:dyDescent="0.2">
      <c r="A46" s="87">
        <v>3</v>
      </c>
      <c r="B46" s="109" t="s">
        <v>58</v>
      </c>
      <c r="C46" s="198" t="s">
        <v>59</v>
      </c>
      <c r="D46" s="198"/>
      <c r="E46" s="198"/>
      <c r="F46" s="110">
        <f>'D.1 D.1.4.4 Pol'!AE77</f>
        <v>0</v>
      </c>
      <c r="G46" s="101">
        <f>'D.1 D.1.4.4 Pol'!AF77</f>
        <v>0</v>
      </c>
      <c r="H46" s="101"/>
      <c r="I46" s="102">
        <f t="shared" si="1"/>
        <v>0</v>
      </c>
      <c r="J46" s="103" t="str">
        <f>IF(_xlfn.SINGLE(CenaCelkemVypocet)=0,"",I46/_xlfn.SINGLE(CenaCelkemVypocet)*100)</f>
        <v/>
      </c>
    </row>
    <row r="47" spans="1:10" ht="25.5" customHeight="1" x14ac:dyDescent="0.2">
      <c r="A47" s="87">
        <v>3</v>
      </c>
      <c r="B47" s="109" t="s">
        <v>60</v>
      </c>
      <c r="C47" s="198" t="s">
        <v>61</v>
      </c>
      <c r="D47" s="198"/>
      <c r="E47" s="198"/>
      <c r="F47" s="110">
        <f>'D.1 D.1.4.5 Pol'!AE95</f>
        <v>0</v>
      </c>
      <c r="G47" s="101">
        <f>'D.1 D.1.4.5 Pol'!AF95</f>
        <v>0</v>
      </c>
      <c r="H47" s="101"/>
      <c r="I47" s="102">
        <f t="shared" si="1"/>
        <v>0</v>
      </c>
      <c r="J47" s="103" t="str">
        <f>IF(_xlfn.SINGLE(CenaCelkemVypocet)=0,"",I47/_xlfn.SINGLE(CenaCelkemVypocet)*100)</f>
        <v/>
      </c>
    </row>
    <row r="48" spans="1:10" ht="25.5" customHeight="1" x14ac:dyDescent="0.2">
      <c r="A48" s="87">
        <v>2</v>
      </c>
      <c r="B48" s="104" t="s">
        <v>62</v>
      </c>
      <c r="C48" s="201" t="s">
        <v>63</v>
      </c>
      <c r="D48" s="201"/>
      <c r="E48" s="201"/>
      <c r="F48" s="105">
        <f>'D.2 D.2.1, D.2.2 Pol'!AE54</f>
        <v>0</v>
      </c>
      <c r="G48" s="106">
        <f>'D.2 D.2.1, D.2.2 Pol'!AF54</f>
        <v>0</v>
      </c>
      <c r="H48" s="106"/>
      <c r="I48" s="107">
        <f t="shared" si="1"/>
        <v>0</v>
      </c>
      <c r="J48" s="108" t="str">
        <f>IF(_xlfn.SINGLE(CenaCelkemVypocet)=0,"",I48/_xlfn.SINGLE(CenaCelkemVypocet)*100)</f>
        <v/>
      </c>
    </row>
    <row r="49" spans="1:10" ht="25.5" customHeight="1" x14ac:dyDescent="0.2">
      <c r="A49" s="87">
        <v>3</v>
      </c>
      <c r="B49" s="109" t="s">
        <v>64</v>
      </c>
      <c r="C49" s="198" t="s">
        <v>65</v>
      </c>
      <c r="D49" s="198"/>
      <c r="E49" s="198"/>
      <c r="F49" s="110">
        <f>'D.2 D.2.1, D.2.2 Pol'!AE54</f>
        <v>0</v>
      </c>
      <c r="G49" s="101">
        <f>'D.2 D.2.1, D.2.2 Pol'!AF54</f>
        <v>0</v>
      </c>
      <c r="H49" s="101"/>
      <c r="I49" s="102">
        <f t="shared" si="1"/>
        <v>0</v>
      </c>
      <c r="J49" s="103" t="str">
        <f>IF(_xlfn.SINGLE(CenaCelkemVypocet)=0,"",I49/_xlfn.SINGLE(CenaCelkemVypocet)*100)</f>
        <v/>
      </c>
    </row>
    <row r="50" spans="1:10" ht="25.5" customHeight="1" x14ac:dyDescent="0.2">
      <c r="A50" s="87"/>
      <c r="B50" s="199" t="s">
        <v>66</v>
      </c>
      <c r="C50" s="200"/>
      <c r="D50" s="200"/>
      <c r="E50" s="200"/>
      <c r="F50" s="111">
        <f>SUMIF(A39:A49,"=1",F39:F49)</f>
        <v>0</v>
      </c>
      <c r="G50" s="112">
        <f>SUMIF(A39:A49,"=1",G39:G49)</f>
        <v>0</v>
      </c>
      <c r="H50" s="112">
        <f>SUMIF(A39:A49,"=1",H39:H49)</f>
        <v>0</v>
      </c>
      <c r="I50" s="113">
        <f>SUMIF(A39:A49,"=1",I39:I49)</f>
        <v>0</v>
      </c>
      <c r="J50" s="114">
        <f>SUMIF(A39:A49,"=1",J39:J49)</f>
        <v>0</v>
      </c>
    </row>
    <row r="52" spans="1:10" x14ac:dyDescent="0.2">
      <c r="A52" t="s">
        <v>68</v>
      </c>
      <c r="B52" t="s">
        <v>69</v>
      </c>
    </row>
    <row r="53" spans="1:10" x14ac:dyDescent="0.2">
      <c r="A53" t="s">
        <v>70</v>
      </c>
      <c r="B53" t="s">
        <v>71</v>
      </c>
    </row>
    <row r="54" spans="1:10" x14ac:dyDescent="0.2">
      <c r="A54" t="s">
        <v>72</v>
      </c>
      <c r="B54" t="s">
        <v>73</v>
      </c>
    </row>
    <row r="55" spans="1:10" x14ac:dyDescent="0.2">
      <c r="A55" t="s">
        <v>72</v>
      </c>
      <c r="B55" t="s">
        <v>74</v>
      </c>
    </row>
    <row r="56" spans="1:10" x14ac:dyDescent="0.2">
      <c r="A56" t="s">
        <v>72</v>
      </c>
      <c r="B56" t="s">
        <v>75</v>
      </c>
    </row>
    <row r="57" spans="1:10" x14ac:dyDescent="0.2">
      <c r="A57" t="s">
        <v>72</v>
      </c>
      <c r="B57" t="s">
        <v>76</v>
      </c>
    </row>
    <row r="58" spans="1:10" x14ac:dyDescent="0.2">
      <c r="A58" t="s">
        <v>72</v>
      </c>
      <c r="B58" t="s">
        <v>77</v>
      </c>
    </row>
    <row r="59" spans="1:10" x14ac:dyDescent="0.2">
      <c r="A59" t="s">
        <v>72</v>
      </c>
      <c r="B59" t="s">
        <v>78</v>
      </c>
    </row>
    <row r="60" spans="1:10" x14ac:dyDescent="0.2">
      <c r="A60" t="s">
        <v>72</v>
      </c>
      <c r="B60" t="s">
        <v>79</v>
      </c>
    </row>
    <row r="61" spans="1:10" x14ac:dyDescent="0.2">
      <c r="A61" t="s">
        <v>70</v>
      </c>
      <c r="B61" t="s">
        <v>80</v>
      </c>
    </row>
    <row r="62" spans="1:10" x14ac:dyDescent="0.2">
      <c r="A62" t="s">
        <v>72</v>
      </c>
      <c r="B62" t="s">
        <v>81</v>
      </c>
    </row>
    <row r="65" spans="1:10" ht="15.75" x14ac:dyDescent="0.25">
      <c r="B65" s="123" t="s">
        <v>82</v>
      </c>
    </row>
    <row r="67" spans="1:10" ht="25.5" customHeight="1" x14ac:dyDescent="0.2">
      <c r="A67" s="125"/>
      <c r="B67" s="128" t="s">
        <v>18</v>
      </c>
      <c r="C67" s="128" t="s">
        <v>6</v>
      </c>
      <c r="D67" s="129"/>
      <c r="E67" s="129"/>
      <c r="F67" s="130" t="s">
        <v>83</v>
      </c>
      <c r="G67" s="130"/>
      <c r="H67" s="130"/>
      <c r="I67" s="130" t="s">
        <v>31</v>
      </c>
      <c r="J67" s="130" t="s">
        <v>0</v>
      </c>
    </row>
    <row r="68" spans="1:10" ht="36.75" customHeight="1" x14ac:dyDescent="0.2">
      <c r="A68" s="126"/>
      <c r="B68" s="131" t="s">
        <v>84</v>
      </c>
      <c r="C68" s="196" t="s">
        <v>85</v>
      </c>
      <c r="D68" s="197"/>
      <c r="E68" s="197"/>
      <c r="F68" s="138" t="s">
        <v>26</v>
      </c>
      <c r="G68" s="139"/>
      <c r="H68" s="139"/>
      <c r="I68" s="139">
        <f>'D.1 D.1.1, D.1.2 Pol'!G8</f>
        <v>0</v>
      </c>
      <c r="J68" s="135" t="str">
        <f>IF(I124=0,"",I68/I124*100)</f>
        <v/>
      </c>
    </row>
    <row r="69" spans="1:10" ht="36.75" customHeight="1" x14ac:dyDescent="0.2">
      <c r="A69" s="126"/>
      <c r="B69" s="131" t="s">
        <v>86</v>
      </c>
      <c r="C69" s="196" t="s">
        <v>87</v>
      </c>
      <c r="D69" s="197"/>
      <c r="E69" s="197"/>
      <c r="F69" s="138" t="s">
        <v>26</v>
      </c>
      <c r="G69" s="139"/>
      <c r="H69" s="139"/>
      <c r="I69" s="139">
        <f>'D.1 D.1.1, D.1.2 Pol'!G22</f>
        <v>0</v>
      </c>
      <c r="J69" s="135" t="str">
        <f>IF(I124=0,"",I69/I124*100)</f>
        <v/>
      </c>
    </row>
    <row r="70" spans="1:10" ht="36.75" customHeight="1" x14ac:dyDescent="0.2">
      <c r="A70" s="126"/>
      <c r="B70" s="131" t="s">
        <v>88</v>
      </c>
      <c r="C70" s="196" t="s">
        <v>89</v>
      </c>
      <c r="D70" s="197"/>
      <c r="E70" s="197"/>
      <c r="F70" s="138" t="s">
        <v>26</v>
      </c>
      <c r="G70" s="139"/>
      <c r="H70" s="139"/>
      <c r="I70" s="139">
        <f>'D.1 D.1.1, D.1.2 Pol'!G27</f>
        <v>0</v>
      </c>
      <c r="J70" s="135" t="str">
        <f>IF(I124=0,"",I70/I124*100)</f>
        <v/>
      </c>
    </row>
    <row r="71" spans="1:10" ht="36.75" customHeight="1" x14ac:dyDescent="0.2">
      <c r="A71" s="126"/>
      <c r="B71" s="131" t="s">
        <v>90</v>
      </c>
      <c r="C71" s="196" t="s">
        <v>91</v>
      </c>
      <c r="D71" s="197"/>
      <c r="E71" s="197"/>
      <c r="F71" s="138" t="s">
        <v>26</v>
      </c>
      <c r="G71" s="139"/>
      <c r="H71" s="139"/>
      <c r="I71" s="139">
        <f>'D.1 D.1.1, D.1.2 Pol'!G31</f>
        <v>0</v>
      </c>
      <c r="J71" s="135" t="str">
        <f>IF(I124=0,"",I71/I124*100)</f>
        <v/>
      </c>
    </row>
    <row r="72" spans="1:10" ht="36.75" customHeight="1" x14ac:dyDescent="0.2">
      <c r="A72" s="126"/>
      <c r="B72" s="131" t="s">
        <v>92</v>
      </c>
      <c r="C72" s="196" t="s">
        <v>93</v>
      </c>
      <c r="D72" s="197"/>
      <c r="E72" s="197"/>
      <c r="F72" s="138" t="s">
        <v>26</v>
      </c>
      <c r="G72" s="139"/>
      <c r="H72" s="139"/>
      <c r="I72" s="139">
        <f>'D.1 D.1.1, D.1.2 Pol'!G37</f>
        <v>0</v>
      </c>
      <c r="J72" s="135" t="str">
        <f>IF(I124=0,"",I72/I124*100)</f>
        <v/>
      </c>
    </row>
    <row r="73" spans="1:10" ht="36.75" customHeight="1" x14ac:dyDescent="0.2">
      <c r="A73" s="126"/>
      <c r="B73" s="131" t="s">
        <v>94</v>
      </c>
      <c r="C73" s="196" t="s">
        <v>95</v>
      </c>
      <c r="D73" s="197"/>
      <c r="E73" s="197"/>
      <c r="F73" s="138" t="s">
        <v>26</v>
      </c>
      <c r="G73" s="139"/>
      <c r="H73" s="139"/>
      <c r="I73" s="139">
        <f>'D.1 D.1.1, D.1.2 Pol'!G42</f>
        <v>0</v>
      </c>
      <c r="J73" s="135" t="str">
        <f>IF(I124=0,"",I73/I124*100)</f>
        <v/>
      </c>
    </row>
    <row r="74" spans="1:10" ht="36.75" customHeight="1" x14ac:dyDescent="0.2">
      <c r="A74" s="126"/>
      <c r="B74" s="131" t="s">
        <v>96</v>
      </c>
      <c r="C74" s="196" t="s">
        <v>97</v>
      </c>
      <c r="D74" s="197"/>
      <c r="E74" s="197"/>
      <c r="F74" s="138" t="s">
        <v>26</v>
      </c>
      <c r="G74" s="139"/>
      <c r="H74" s="139"/>
      <c r="I74" s="139">
        <f>'D.1 D.1.1, D.1.2 Pol'!G45</f>
        <v>0</v>
      </c>
      <c r="J74" s="135" t="str">
        <f>IF(I124=0,"",I74/I124*100)</f>
        <v/>
      </c>
    </row>
    <row r="75" spans="1:10" ht="36.75" customHeight="1" x14ac:dyDescent="0.2">
      <c r="A75" s="126"/>
      <c r="B75" s="131" t="s">
        <v>98</v>
      </c>
      <c r="C75" s="196" t="s">
        <v>99</v>
      </c>
      <c r="D75" s="197"/>
      <c r="E75" s="197"/>
      <c r="F75" s="138" t="s">
        <v>26</v>
      </c>
      <c r="G75" s="139"/>
      <c r="H75" s="139"/>
      <c r="I75" s="139">
        <f>'D.1 D.1.1, D.1.2 Pol'!G51</f>
        <v>0</v>
      </c>
      <c r="J75" s="135" t="str">
        <f>IF(I124=0,"",I75/I124*100)</f>
        <v/>
      </c>
    </row>
    <row r="76" spans="1:10" ht="36.75" customHeight="1" x14ac:dyDescent="0.2">
      <c r="A76" s="126"/>
      <c r="B76" s="131" t="s">
        <v>100</v>
      </c>
      <c r="C76" s="196" t="s">
        <v>101</v>
      </c>
      <c r="D76" s="197"/>
      <c r="E76" s="197"/>
      <c r="F76" s="138" t="s">
        <v>26</v>
      </c>
      <c r="G76" s="139"/>
      <c r="H76" s="139"/>
      <c r="I76" s="139">
        <f>'D.1 D.1.1, D.1.2 Pol'!G91</f>
        <v>0</v>
      </c>
      <c r="J76" s="135" t="str">
        <f>IF(I124=0,"",I76/I124*100)</f>
        <v/>
      </c>
    </row>
    <row r="77" spans="1:10" ht="36.75" customHeight="1" x14ac:dyDescent="0.2">
      <c r="A77" s="126"/>
      <c r="B77" s="131" t="s">
        <v>102</v>
      </c>
      <c r="C77" s="196" t="s">
        <v>103</v>
      </c>
      <c r="D77" s="197"/>
      <c r="E77" s="197"/>
      <c r="F77" s="138" t="s">
        <v>27</v>
      </c>
      <c r="G77" s="139"/>
      <c r="H77" s="139"/>
      <c r="I77" s="139">
        <f>'D.1 D.1.0 Pol'!G8</f>
        <v>0</v>
      </c>
      <c r="J77" s="135" t="str">
        <f>IF(I124=0,"",I77/I124*100)</f>
        <v/>
      </c>
    </row>
    <row r="78" spans="1:10" ht="36.75" customHeight="1" x14ac:dyDescent="0.2">
      <c r="A78" s="126"/>
      <c r="B78" s="131" t="s">
        <v>104</v>
      </c>
      <c r="C78" s="196" t="s">
        <v>105</v>
      </c>
      <c r="D78" s="197"/>
      <c r="E78" s="197"/>
      <c r="F78" s="138" t="s">
        <v>27</v>
      </c>
      <c r="G78" s="139"/>
      <c r="H78" s="139"/>
      <c r="I78" s="139">
        <f>'D.1 D.1.4.3 Pol'!G8</f>
        <v>0</v>
      </c>
      <c r="J78" s="135" t="str">
        <f>IF(I124=0,"",I78/I124*100)</f>
        <v/>
      </c>
    </row>
    <row r="79" spans="1:10" ht="36.75" customHeight="1" x14ac:dyDescent="0.2">
      <c r="A79" s="126"/>
      <c r="B79" s="131" t="s">
        <v>106</v>
      </c>
      <c r="C79" s="196" t="s">
        <v>107</v>
      </c>
      <c r="D79" s="197"/>
      <c r="E79" s="197"/>
      <c r="F79" s="138" t="s">
        <v>27</v>
      </c>
      <c r="G79" s="139"/>
      <c r="H79" s="139"/>
      <c r="I79" s="139">
        <f>'D.1 D.1.4.3 Pol'!G16</f>
        <v>0</v>
      </c>
      <c r="J79" s="135" t="str">
        <f>IF(I124=0,"",I79/I124*100)</f>
        <v/>
      </c>
    </row>
    <row r="80" spans="1:10" ht="36.75" customHeight="1" x14ac:dyDescent="0.2">
      <c r="A80" s="126"/>
      <c r="B80" s="131" t="s">
        <v>108</v>
      </c>
      <c r="C80" s="196" t="s">
        <v>109</v>
      </c>
      <c r="D80" s="197"/>
      <c r="E80" s="197"/>
      <c r="F80" s="138" t="s">
        <v>27</v>
      </c>
      <c r="G80" s="139"/>
      <c r="H80" s="139"/>
      <c r="I80" s="139">
        <f>'D.1 D.1.4.3 Pol'!G19</f>
        <v>0</v>
      </c>
      <c r="J80" s="135" t="str">
        <f>IF(I124=0,"",I80/I124*100)</f>
        <v/>
      </c>
    </row>
    <row r="81" spans="1:10" ht="36.75" customHeight="1" x14ac:dyDescent="0.2">
      <c r="A81" s="126"/>
      <c r="B81" s="131" t="s">
        <v>110</v>
      </c>
      <c r="C81" s="196" t="s">
        <v>111</v>
      </c>
      <c r="D81" s="197"/>
      <c r="E81" s="197"/>
      <c r="F81" s="138" t="s">
        <v>27</v>
      </c>
      <c r="G81" s="139"/>
      <c r="H81" s="139"/>
      <c r="I81" s="139">
        <f>'D.1 D.1.4.3 Pol'!G21</f>
        <v>0</v>
      </c>
      <c r="J81" s="135" t="str">
        <f>IF(I124=0,"",I81/I124*100)</f>
        <v/>
      </c>
    </row>
    <row r="82" spans="1:10" ht="36.75" customHeight="1" x14ac:dyDescent="0.2">
      <c r="A82" s="126"/>
      <c r="B82" s="131" t="s">
        <v>112</v>
      </c>
      <c r="C82" s="196" t="s">
        <v>113</v>
      </c>
      <c r="D82" s="197"/>
      <c r="E82" s="197"/>
      <c r="F82" s="138" t="s">
        <v>27</v>
      </c>
      <c r="G82" s="139"/>
      <c r="H82" s="139"/>
      <c r="I82" s="139">
        <f>'D.1 D.1.4.3 Pol'!G23</f>
        <v>0</v>
      </c>
      <c r="J82" s="135" t="str">
        <f>IF(I124=0,"",I82/I124*100)</f>
        <v/>
      </c>
    </row>
    <row r="83" spans="1:10" ht="36.75" customHeight="1" x14ac:dyDescent="0.2">
      <c r="A83" s="126"/>
      <c r="B83" s="131" t="s">
        <v>114</v>
      </c>
      <c r="C83" s="196" t="s">
        <v>115</v>
      </c>
      <c r="D83" s="197"/>
      <c r="E83" s="197"/>
      <c r="F83" s="138" t="s">
        <v>27</v>
      </c>
      <c r="G83" s="139"/>
      <c r="H83" s="139"/>
      <c r="I83" s="139">
        <f>'D.1 D.1.4.3 Pol'!G29</f>
        <v>0</v>
      </c>
      <c r="J83" s="135" t="str">
        <f>IF(I124=0,"",I83/I124*100)</f>
        <v/>
      </c>
    </row>
    <row r="84" spans="1:10" ht="36.75" customHeight="1" x14ac:dyDescent="0.2">
      <c r="A84" s="126"/>
      <c r="B84" s="131" t="s">
        <v>116</v>
      </c>
      <c r="C84" s="196" t="s">
        <v>117</v>
      </c>
      <c r="D84" s="197"/>
      <c r="E84" s="197"/>
      <c r="F84" s="138" t="s">
        <v>27</v>
      </c>
      <c r="G84" s="139"/>
      <c r="H84" s="139"/>
      <c r="I84" s="139">
        <f>'D.2 D.2.1, D.2.2 Pol'!G8</f>
        <v>0</v>
      </c>
      <c r="J84" s="135" t="str">
        <f>IF(I124=0,"",I84/I124*100)</f>
        <v/>
      </c>
    </row>
    <row r="85" spans="1:10" ht="36.75" customHeight="1" x14ac:dyDescent="0.2">
      <c r="A85" s="126"/>
      <c r="B85" s="131" t="s">
        <v>118</v>
      </c>
      <c r="C85" s="196" t="s">
        <v>119</v>
      </c>
      <c r="D85" s="197"/>
      <c r="E85" s="197"/>
      <c r="F85" s="138" t="s">
        <v>27</v>
      </c>
      <c r="G85" s="139"/>
      <c r="H85" s="139"/>
      <c r="I85" s="139">
        <f>'D.2 D.2.1, D.2.2 Pol'!G18</f>
        <v>0</v>
      </c>
      <c r="J85" s="135" t="str">
        <f>IF(I124=0,"",I85/I124*100)</f>
        <v/>
      </c>
    </row>
    <row r="86" spans="1:10" ht="36.75" customHeight="1" x14ac:dyDescent="0.2">
      <c r="A86" s="126"/>
      <c r="B86" s="131" t="s">
        <v>120</v>
      </c>
      <c r="C86" s="196" t="s">
        <v>121</v>
      </c>
      <c r="D86" s="197"/>
      <c r="E86" s="197"/>
      <c r="F86" s="138" t="s">
        <v>27</v>
      </c>
      <c r="G86" s="139"/>
      <c r="H86" s="139"/>
      <c r="I86" s="139">
        <f>'D.2 D.2.1, D.2.2 Pol'!G11</f>
        <v>0</v>
      </c>
      <c r="J86" s="135" t="str">
        <f>IF(I124=0,"",I86/I124*100)</f>
        <v/>
      </c>
    </row>
    <row r="87" spans="1:10" ht="36.75" customHeight="1" x14ac:dyDescent="0.2">
      <c r="A87" s="126"/>
      <c r="B87" s="131" t="s">
        <v>122</v>
      </c>
      <c r="C87" s="196" t="s">
        <v>123</v>
      </c>
      <c r="D87" s="197"/>
      <c r="E87" s="197"/>
      <c r="F87" s="138" t="s">
        <v>27</v>
      </c>
      <c r="G87" s="139"/>
      <c r="H87" s="139"/>
      <c r="I87" s="139">
        <f>'D.2 D.2.1, D.2.2 Pol'!G23</f>
        <v>0</v>
      </c>
      <c r="J87" s="135" t="str">
        <f>IF(I124=0,"",I87/I124*100)</f>
        <v/>
      </c>
    </row>
    <row r="88" spans="1:10" ht="36.75" customHeight="1" x14ac:dyDescent="0.2">
      <c r="A88" s="126"/>
      <c r="B88" s="131" t="s">
        <v>124</v>
      </c>
      <c r="C88" s="196" t="s">
        <v>125</v>
      </c>
      <c r="D88" s="197"/>
      <c r="E88" s="197"/>
      <c r="F88" s="138" t="s">
        <v>27</v>
      </c>
      <c r="G88" s="139"/>
      <c r="H88" s="139"/>
      <c r="I88" s="139">
        <f>'D.2 D.2.1, D.2.2 Pol'!G25</f>
        <v>0</v>
      </c>
      <c r="J88" s="135" t="str">
        <f>IF(I124=0,"",I88/I124*100)</f>
        <v/>
      </c>
    </row>
    <row r="89" spans="1:10" ht="36.75" customHeight="1" x14ac:dyDescent="0.2">
      <c r="A89" s="126"/>
      <c r="B89" s="131" t="s">
        <v>126</v>
      </c>
      <c r="C89" s="196" t="s">
        <v>127</v>
      </c>
      <c r="D89" s="197"/>
      <c r="E89" s="197"/>
      <c r="F89" s="138" t="s">
        <v>27</v>
      </c>
      <c r="G89" s="139"/>
      <c r="H89" s="139"/>
      <c r="I89" s="139">
        <f>'D.2 D.2.1, D.2.2 Pol'!G32</f>
        <v>0</v>
      </c>
      <c r="J89" s="135" t="str">
        <f>IF(I124=0,"",I89/I124*100)</f>
        <v/>
      </c>
    </row>
    <row r="90" spans="1:10" ht="36.75" customHeight="1" x14ac:dyDescent="0.2">
      <c r="A90" s="126"/>
      <c r="B90" s="131" t="s">
        <v>128</v>
      </c>
      <c r="C90" s="196" t="s">
        <v>129</v>
      </c>
      <c r="D90" s="197"/>
      <c r="E90" s="197"/>
      <c r="F90" s="138" t="s">
        <v>27</v>
      </c>
      <c r="G90" s="139"/>
      <c r="H90" s="139"/>
      <c r="I90" s="139">
        <f>'D.2 D.2.1, D.2.2 Pol'!G34</f>
        <v>0</v>
      </c>
      <c r="J90" s="135" t="str">
        <f>IF(I124=0,"",I90/I124*100)</f>
        <v/>
      </c>
    </row>
    <row r="91" spans="1:10" ht="36.75" customHeight="1" x14ac:dyDescent="0.2">
      <c r="A91" s="126"/>
      <c r="B91" s="131" t="s">
        <v>130</v>
      </c>
      <c r="C91" s="196" t="s">
        <v>131</v>
      </c>
      <c r="D91" s="197"/>
      <c r="E91" s="197"/>
      <c r="F91" s="138" t="s">
        <v>27</v>
      </c>
      <c r="G91" s="139"/>
      <c r="H91" s="139"/>
      <c r="I91" s="139">
        <f>'D.2 D.2.1, D.2.2 Pol'!G37</f>
        <v>0</v>
      </c>
      <c r="J91" s="135" t="str">
        <f>IF(I124=0,"",I91/I124*100)</f>
        <v/>
      </c>
    </row>
    <row r="92" spans="1:10" ht="36.75" customHeight="1" x14ac:dyDescent="0.2">
      <c r="A92" s="126"/>
      <c r="B92" s="131" t="s">
        <v>132</v>
      </c>
      <c r="C92" s="196" t="s">
        <v>133</v>
      </c>
      <c r="D92" s="197"/>
      <c r="E92" s="197"/>
      <c r="F92" s="138" t="s">
        <v>27</v>
      </c>
      <c r="G92" s="139"/>
      <c r="H92" s="139"/>
      <c r="I92" s="139">
        <f>'D.2 D.2.1, D.2.2 Pol'!G44</f>
        <v>0</v>
      </c>
      <c r="J92" s="135" t="str">
        <f>IF(I124=0,"",I92/I124*100)</f>
        <v/>
      </c>
    </row>
    <row r="93" spans="1:10" ht="36.75" customHeight="1" x14ac:dyDescent="0.2">
      <c r="A93" s="126"/>
      <c r="B93" s="131" t="s">
        <v>134</v>
      </c>
      <c r="C93" s="196" t="s">
        <v>135</v>
      </c>
      <c r="D93" s="197"/>
      <c r="E93" s="197"/>
      <c r="F93" s="138" t="s">
        <v>27</v>
      </c>
      <c r="G93" s="139"/>
      <c r="H93" s="139"/>
      <c r="I93" s="139">
        <f>'D.2 D.2.1, D.2.2 Pol'!G48</f>
        <v>0</v>
      </c>
      <c r="J93" s="135" t="str">
        <f>IF(I124=0,"",I93/I124*100)</f>
        <v/>
      </c>
    </row>
    <row r="94" spans="1:10" ht="36.75" customHeight="1" x14ac:dyDescent="0.2">
      <c r="A94" s="126"/>
      <c r="B94" s="131" t="s">
        <v>136</v>
      </c>
      <c r="C94" s="196" t="s">
        <v>137</v>
      </c>
      <c r="D94" s="197"/>
      <c r="E94" s="197"/>
      <c r="F94" s="138" t="s">
        <v>27</v>
      </c>
      <c r="G94" s="139"/>
      <c r="H94" s="139"/>
      <c r="I94" s="139">
        <f>'D.1 D.1.1, D.1.2 Pol'!G93</f>
        <v>0</v>
      </c>
      <c r="J94" s="135" t="str">
        <f>IF(I124=0,"",I94/I124*100)</f>
        <v/>
      </c>
    </row>
    <row r="95" spans="1:10" ht="36.75" customHeight="1" x14ac:dyDescent="0.2">
      <c r="A95" s="126"/>
      <c r="B95" s="131" t="s">
        <v>138</v>
      </c>
      <c r="C95" s="196" t="s">
        <v>139</v>
      </c>
      <c r="D95" s="197"/>
      <c r="E95" s="197"/>
      <c r="F95" s="138" t="s">
        <v>27</v>
      </c>
      <c r="G95" s="139"/>
      <c r="H95" s="139"/>
      <c r="I95" s="139">
        <f>'D.1 D.1.1, D.1.2 Pol'!G96</f>
        <v>0</v>
      </c>
      <c r="J95" s="135" t="str">
        <f>IF(I124=0,"",I95/I124*100)</f>
        <v/>
      </c>
    </row>
    <row r="96" spans="1:10" ht="36.75" customHeight="1" x14ac:dyDescent="0.2">
      <c r="A96" s="126"/>
      <c r="B96" s="131" t="s">
        <v>140</v>
      </c>
      <c r="C96" s="196" t="s">
        <v>141</v>
      </c>
      <c r="D96" s="197"/>
      <c r="E96" s="197"/>
      <c r="F96" s="138" t="s">
        <v>27</v>
      </c>
      <c r="G96" s="139"/>
      <c r="H96" s="139"/>
      <c r="I96" s="139">
        <f>'D.1 D.1.1, D.1.2 Pol'!G101</f>
        <v>0</v>
      </c>
      <c r="J96" s="135" t="str">
        <f>IF(I124=0,"",I96/I124*100)</f>
        <v/>
      </c>
    </row>
    <row r="97" spans="1:10" ht="36.75" customHeight="1" x14ac:dyDescent="0.2">
      <c r="A97" s="126"/>
      <c r="B97" s="131" t="s">
        <v>142</v>
      </c>
      <c r="C97" s="196" t="s">
        <v>143</v>
      </c>
      <c r="D97" s="197"/>
      <c r="E97" s="197"/>
      <c r="F97" s="138" t="s">
        <v>27</v>
      </c>
      <c r="G97" s="139"/>
      <c r="H97" s="139"/>
      <c r="I97" s="139">
        <f>'D.1 D.1.1, D.1.2 Pol'!G104</f>
        <v>0</v>
      </c>
      <c r="J97" s="135" t="str">
        <f>IF(I124=0,"",I97/I124*100)</f>
        <v/>
      </c>
    </row>
    <row r="98" spans="1:10" ht="36.75" customHeight="1" x14ac:dyDescent="0.2">
      <c r="A98" s="126"/>
      <c r="B98" s="131" t="s">
        <v>144</v>
      </c>
      <c r="C98" s="196" t="s">
        <v>145</v>
      </c>
      <c r="D98" s="197"/>
      <c r="E98" s="197"/>
      <c r="F98" s="138" t="s">
        <v>27</v>
      </c>
      <c r="G98" s="139"/>
      <c r="H98" s="139"/>
      <c r="I98" s="139">
        <f>'D.1 D.1.4.1 Pol'!G8</f>
        <v>0</v>
      </c>
      <c r="J98" s="135" t="str">
        <f>IF(I124=0,"",I98/I124*100)</f>
        <v/>
      </c>
    </row>
    <row r="99" spans="1:10" ht="36.75" customHeight="1" x14ac:dyDescent="0.2">
      <c r="A99" s="126"/>
      <c r="B99" s="131" t="s">
        <v>146</v>
      </c>
      <c r="C99" s="196" t="s">
        <v>147</v>
      </c>
      <c r="D99" s="197"/>
      <c r="E99" s="197"/>
      <c r="F99" s="138" t="s">
        <v>27</v>
      </c>
      <c r="G99" s="139"/>
      <c r="H99" s="139"/>
      <c r="I99" s="139">
        <f>'D.1 D.1.4.1 Pol'!G31</f>
        <v>0</v>
      </c>
      <c r="J99" s="135" t="str">
        <f>IF(I124=0,"",I99/I124*100)</f>
        <v/>
      </c>
    </row>
    <row r="100" spans="1:10" ht="36.75" customHeight="1" x14ac:dyDescent="0.2">
      <c r="A100" s="126"/>
      <c r="B100" s="131" t="s">
        <v>148</v>
      </c>
      <c r="C100" s="196" t="s">
        <v>149</v>
      </c>
      <c r="D100" s="197"/>
      <c r="E100" s="197"/>
      <c r="F100" s="138" t="s">
        <v>27</v>
      </c>
      <c r="G100" s="139"/>
      <c r="H100" s="139"/>
      <c r="I100" s="139">
        <f>'D.1 D.1.4.1 Pol'!G82</f>
        <v>0</v>
      </c>
      <c r="J100" s="135" t="str">
        <f>IF(I124=0,"",I100/I124*100)</f>
        <v/>
      </c>
    </row>
    <row r="101" spans="1:10" ht="36.75" customHeight="1" x14ac:dyDescent="0.2">
      <c r="A101" s="126"/>
      <c r="B101" s="131" t="s">
        <v>150</v>
      </c>
      <c r="C101" s="196" t="s">
        <v>151</v>
      </c>
      <c r="D101" s="197"/>
      <c r="E101" s="197"/>
      <c r="F101" s="138" t="s">
        <v>27</v>
      </c>
      <c r="G101" s="139"/>
      <c r="H101" s="139"/>
      <c r="I101" s="139">
        <f>'D.1 D.1.4.1 Pol'!G107</f>
        <v>0</v>
      </c>
      <c r="J101" s="135" t="str">
        <f>IF(I124=0,"",I101/I124*100)</f>
        <v/>
      </c>
    </row>
    <row r="102" spans="1:10" ht="36.75" customHeight="1" x14ac:dyDescent="0.2">
      <c r="A102" s="126"/>
      <c r="B102" s="131" t="s">
        <v>152</v>
      </c>
      <c r="C102" s="196" t="s">
        <v>153</v>
      </c>
      <c r="D102" s="197"/>
      <c r="E102" s="197"/>
      <c r="F102" s="138" t="s">
        <v>27</v>
      </c>
      <c r="G102" s="139"/>
      <c r="H102" s="139"/>
      <c r="I102" s="139">
        <f>'D.1 D.1.4.3 P1'!G8</f>
        <v>0</v>
      </c>
      <c r="J102" s="135" t="str">
        <f>IF(I124=0,"",I102/I124*100)</f>
        <v/>
      </c>
    </row>
    <row r="103" spans="1:10" ht="36.75" customHeight="1" x14ac:dyDescent="0.2">
      <c r="A103" s="126"/>
      <c r="B103" s="131" t="s">
        <v>154</v>
      </c>
      <c r="C103" s="196" t="s">
        <v>155</v>
      </c>
      <c r="D103" s="197"/>
      <c r="E103" s="197"/>
      <c r="F103" s="138" t="s">
        <v>27</v>
      </c>
      <c r="G103" s="139"/>
      <c r="H103" s="139"/>
      <c r="I103" s="139">
        <f>'D.1 D.1.4.3 P1'!G63</f>
        <v>0</v>
      </c>
      <c r="J103" s="135" t="str">
        <f>IF(I124=0,"",I103/I124*100)</f>
        <v/>
      </c>
    </row>
    <row r="104" spans="1:10" ht="36.75" customHeight="1" x14ac:dyDescent="0.2">
      <c r="A104" s="126"/>
      <c r="B104" s="131" t="s">
        <v>156</v>
      </c>
      <c r="C104" s="196" t="s">
        <v>157</v>
      </c>
      <c r="D104" s="197"/>
      <c r="E104" s="197"/>
      <c r="F104" s="138" t="s">
        <v>27</v>
      </c>
      <c r="G104" s="139"/>
      <c r="H104" s="139"/>
      <c r="I104" s="139">
        <f>'D.1 D.1.1, D.1.2 Pol'!G108</f>
        <v>0</v>
      </c>
      <c r="J104" s="135" t="str">
        <f>IF(I124=0,"",I104/I124*100)</f>
        <v/>
      </c>
    </row>
    <row r="105" spans="1:10" ht="36.75" customHeight="1" x14ac:dyDescent="0.2">
      <c r="A105" s="126"/>
      <c r="B105" s="131" t="s">
        <v>158</v>
      </c>
      <c r="C105" s="196" t="s">
        <v>159</v>
      </c>
      <c r="D105" s="197"/>
      <c r="E105" s="197"/>
      <c r="F105" s="138" t="s">
        <v>27</v>
      </c>
      <c r="G105" s="139"/>
      <c r="H105" s="139"/>
      <c r="I105" s="139">
        <f>'D.1 D.1.1, D.1.2 Pol'!G112</f>
        <v>0</v>
      </c>
      <c r="J105" s="135" t="str">
        <f>IF(I124=0,"",I105/I124*100)</f>
        <v/>
      </c>
    </row>
    <row r="106" spans="1:10" ht="36.75" customHeight="1" x14ac:dyDescent="0.2">
      <c r="A106" s="126"/>
      <c r="B106" s="131" t="s">
        <v>160</v>
      </c>
      <c r="C106" s="196" t="s">
        <v>161</v>
      </c>
      <c r="D106" s="197"/>
      <c r="E106" s="197"/>
      <c r="F106" s="138" t="s">
        <v>27</v>
      </c>
      <c r="G106" s="139"/>
      <c r="H106" s="139"/>
      <c r="I106" s="139">
        <f>'D.1 D.1.1, D.1.2 Pol'!G123</f>
        <v>0</v>
      </c>
      <c r="J106" s="135" t="str">
        <f>IF(I124=0,"",I106/I124*100)</f>
        <v/>
      </c>
    </row>
    <row r="107" spans="1:10" ht="36.75" customHeight="1" x14ac:dyDescent="0.2">
      <c r="A107" s="126"/>
      <c r="B107" s="131" t="s">
        <v>162</v>
      </c>
      <c r="C107" s="196" t="s">
        <v>163</v>
      </c>
      <c r="D107" s="197"/>
      <c r="E107" s="197"/>
      <c r="F107" s="138" t="s">
        <v>27</v>
      </c>
      <c r="G107" s="139"/>
      <c r="H107" s="139"/>
      <c r="I107" s="139">
        <f>'D.1 D.1.1, D.1.2 Pol'!G132</f>
        <v>0</v>
      </c>
      <c r="J107" s="135" t="str">
        <f>IF(I124=0,"",I107/I124*100)</f>
        <v/>
      </c>
    </row>
    <row r="108" spans="1:10" ht="36.75" customHeight="1" x14ac:dyDescent="0.2">
      <c r="A108" s="126"/>
      <c r="B108" s="131" t="s">
        <v>164</v>
      </c>
      <c r="C108" s="196" t="s">
        <v>165</v>
      </c>
      <c r="D108" s="197"/>
      <c r="E108" s="197"/>
      <c r="F108" s="138" t="s">
        <v>27</v>
      </c>
      <c r="G108" s="139"/>
      <c r="H108" s="139"/>
      <c r="I108" s="139">
        <f>'D.1 D.1.1, D.1.2 Pol'!G138</f>
        <v>0</v>
      </c>
      <c r="J108" s="135" t="str">
        <f>IF(I124=0,"",I108/I124*100)</f>
        <v/>
      </c>
    </row>
    <row r="109" spans="1:10" ht="36.75" customHeight="1" x14ac:dyDescent="0.2">
      <c r="A109" s="126"/>
      <c r="B109" s="131" t="s">
        <v>166</v>
      </c>
      <c r="C109" s="196" t="s">
        <v>167</v>
      </c>
      <c r="D109" s="197"/>
      <c r="E109" s="197"/>
      <c r="F109" s="138" t="s">
        <v>27</v>
      </c>
      <c r="G109" s="139"/>
      <c r="H109" s="139"/>
      <c r="I109" s="139">
        <f>'D.1 D.1.1, D.1.2 Pol'!G148</f>
        <v>0</v>
      </c>
      <c r="J109" s="135" t="str">
        <f>IF(I124=0,"",I109/I124*100)</f>
        <v/>
      </c>
    </row>
    <row r="110" spans="1:10" ht="36.75" customHeight="1" x14ac:dyDescent="0.2">
      <c r="A110" s="126"/>
      <c r="B110" s="131" t="s">
        <v>168</v>
      </c>
      <c r="C110" s="196" t="s">
        <v>169</v>
      </c>
      <c r="D110" s="197"/>
      <c r="E110" s="197"/>
      <c r="F110" s="138" t="s">
        <v>27</v>
      </c>
      <c r="G110" s="139"/>
      <c r="H110" s="139"/>
      <c r="I110" s="139">
        <f>'D.1 D.1.1, D.1.2 Pol'!G153</f>
        <v>0</v>
      </c>
      <c r="J110" s="135" t="str">
        <f>IF(I124=0,"",I110/I124*100)</f>
        <v/>
      </c>
    </row>
    <row r="111" spans="1:10" ht="36.75" customHeight="1" x14ac:dyDescent="0.2">
      <c r="A111" s="126"/>
      <c r="B111" s="131" t="s">
        <v>170</v>
      </c>
      <c r="C111" s="196" t="s">
        <v>171</v>
      </c>
      <c r="D111" s="197"/>
      <c r="E111" s="197"/>
      <c r="F111" s="138" t="s">
        <v>27</v>
      </c>
      <c r="G111" s="139"/>
      <c r="H111" s="139"/>
      <c r="I111" s="139">
        <f>'D.1 D.1.1, D.1.2 Pol'!G167</f>
        <v>0</v>
      </c>
      <c r="J111" s="135" t="str">
        <f>IF(I124=0,"",I111/I124*100)</f>
        <v/>
      </c>
    </row>
    <row r="112" spans="1:10" ht="36.75" customHeight="1" x14ac:dyDescent="0.2">
      <c r="A112" s="126"/>
      <c r="B112" s="131" t="s">
        <v>172</v>
      </c>
      <c r="C112" s="196" t="s">
        <v>173</v>
      </c>
      <c r="D112" s="197"/>
      <c r="E112" s="197"/>
      <c r="F112" s="138" t="s">
        <v>27</v>
      </c>
      <c r="G112" s="139"/>
      <c r="H112" s="139"/>
      <c r="I112" s="139">
        <f>'D.1 D.1.1, D.1.2 Pol'!G174</f>
        <v>0</v>
      </c>
      <c r="J112" s="135" t="str">
        <f>IF(I124=0,"",I112/I124*100)</f>
        <v/>
      </c>
    </row>
    <row r="113" spans="1:10" ht="36.75" customHeight="1" x14ac:dyDescent="0.2">
      <c r="A113" s="126"/>
      <c r="B113" s="131" t="s">
        <v>174</v>
      </c>
      <c r="C113" s="196" t="s">
        <v>175</v>
      </c>
      <c r="D113" s="197"/>
      <c r="E113" s="197"/>
      <c r="F113" s="138" t="s">
        <v>27</v>
      </c>
      <c r="G113" s="139"/>
      <c r="H113" s="139"/>
      <c r="I113" s="139">
        <f>'D.1 D.1.1, D.1.2 Pol'!G179</f>
        <v>0</v>
      </c>
      <c r="J113" s="135" t="str">
        <f>IF(I124=0,"",I113/I124*100)</f>
        <v/>
      </c>
    </row>
    <row r="114" spans="1:10" ht="36.75" customHeight="1" x14ac:dyDescent="0.2">
      <c r="A114" s="126"/>
      <c r="B114" s="131" t="s">
        <v>104</v>
      </c>
      <c r="C114" s="196" t="s">
        <v>176</v>
      </c>
      <c r="D114" s="197"/>
      <c r="E114" s="197"/>
      <c r="F114" s="138" t="s">
        <v>28</v>
      </c>
      <c r="G114" s="139"/>
      <c r="H114" s="139"/>
      <c r="I114" s="139">
        <f>'D.1 D.1.4.5 Pol'!G8</f>
        <v>0</v>
      </c>
      <c r="J114" s="135" t="str">
        <f>IF(I124=0,"",I114/I124*100)</f>
        <v/>
      </c>
    </row>
    <row r="115" spans="1:10" ht="36.75" customHeight="1" x14ac:dyDescent="0.2">
      <c r="A115" s="126"/>
      <c r="B115" s="131" t="s">
        <v>104</v>
      </c>
      <c r="C115" s="196" t="s">
        <v>177</v>
      </c>
      <c r="D115" s="197"/>
      <c r="E115" s="197"/>
      <c r="F115" s="138" t="s">
        <v>28</v>
      </c>
      <c r="G115" s="139"/>
      <c r="H115" s="139"/>
      <c r="I115" s="139">
        <f>'D.1 D.1.4.4 Pol'!G8</f>
        <v>0</v>
      </c>
      <c r="J115" s="135" t="str">
        <f>IF(I124=0,"",I115/I124*100)</f>
        <v/>
      </c>
    </row>
    <row r="116" spans="1:10" ht="36.75" customHeight="1" x14ac:dyDescent="0.2">
      <c r="A116" s="126"/>
      <c r="B116" s="131" t="s">
        <v>106</v>
      </c>
      <c r="C116" s="196" t="s">
        <v>178</v>
      </c>
      <c r="D116" s="197"/>
      <c r="E116" s="197"/>
      <c r="F116" s="138" t="s">
        <v>28</v>
      </c>
      <c r="G116" s="139"/>
      <c r="H116" s="139"/>
      <c r="I116" s="139">
        <f>'D.1 D.1.4.4 Pol'!G15+'D.1 D.1.4.5 Pol'!G65+'D.1 D.1.4.5 Pol'!G77</f>
        <v>0</v>
      </c>
      <c r="J116" s="135" t="str">
        <f>IF(I124=0,"",I116/I124*100)</f>
        <v/>
      </c>
    </row>
    <row r="117" spans="1:10" ht="36.75" customHeight="1" x14ac:dyDescent="0.2">
      <c r="A117" s="126"/>
      <c r="B117" s="131" t="s">
        <v>108</v>
      </c>
      <c r="C117" s="196" t="s">
        <v>179</v>
      </c>
      <c r="D117" s="197"/>
      <c r="E117" s="197"/>
      <c r="F117" s="138" t="s">
        <v>28</v>
      </c>
      <c r="G117" s="139"/>
      <c r="H117" s="139"/>
      <c r="I117" s="139">
        <f>'D.1 D.1.4.4 Pol'!G66</f>
        <v>0</v>
      </c>
      <c r="J117" s="135" t="str">
        <f>IF(I124=0,"",I117/I124*100)</f>
        <v/>
      </c>
    </row>
    <row r="118" spans="1:10" ht="36.75" customHeight="1" x14ac:dyDescent="0.2">
      <c r="A118" s="126"/>
      <c r="B118" s="131" t="s">
        <v>108</v>
      </c>
      <c r="C118" s="196" t="s">
        <v>180</v>
      </c>
      <c r="D118" s="197"/>
      <c r="E118" s="197"/>
      <c r="F118" s="138" t="s">
        <v>28</v>
      </c>
      <c r="G118" s="139"/>
      <c r="H118" s="139"/>
      <c r="I118" s="139">
        <f>'D.1 D.1.4.5 Pol'!G74</f>
        <v>0</v>
      </c>
      <c r="J118" s="135" t="str">
        <f>IF(I124=0,"",I118/I124*100)</f>
        <v/>
      </c>
    </row>
    <row r="119" spans="1:10" ht="36.75" customHeight="1" x14ac:dyDescent="0.2">
      <c r="A119" s="126"/>
      <c r="B119" s="131" t="s">
        <v>110</v>
      </c>
      <c r="C119" s="196" t="s">
        <v>180</v>
      </c>
      <c r="D119" s="197"/>
      <c r="E119" s="197"/>
      <c r="F119" s="138" t="s">
        <v>28</v>
      </c>
      <c r="G119" s="139"/>
      <c r="H119" s="139"/>
      <c r="I119" s="139">
        <f>'D.1 D.1.4.4 Pol'!G63</f>
        <v>0</v>
      </c>
      <c r="J119" s="135" t="str">
        <f>IF(I124=0,"",I119/I124*100)</f>
        <v/>
      </c>
    </row>
    <row r="120" spans="1:10" ht="36.75" customHeight="1" x14ac:dyDescent="0.2">
      <c r="A120" s="126"/>
      <c r="B120" s="131" t="s">
        <v>181</v>
      </c>
      <c r="C120" s="196" t="s">
        <v>182</v>
      </c>
      <c r="D120" s="197"/>
      <c r="E120" s="197"/>
      <c r="F120" s="138" t="s">
        <v>183</v>
      </c>
      <c r="G120" s="139"/>
      <c r="H120" s="139"/>
      <c r="I120" s="139">
        <f>'D.1 D.1.1, D.1.2 Pol'!G190+'D.1 D.1.4.1 Pol'!G146</f>
        <v>0</v>
      </c>
      <c r="J120" s="135" t="str">
        <f>IF(I124=0,"",I120/I124*100)</f>
        <v/>
      </c>
    </row>
    <row r="121" spans="1:10" ht="36.75" customHeight="1" x14ac:dyDescent="0.2">
      <c r="A121" s="126"/>
      <c r="B121" s="131" t="s">
        <v>104</v>
      </c>
      <c r="C121" s="196" t="s">
        <v>180</v>
      </c>
      <c r="D121" s="197"/>
      <c r="E121" s="197"/>
      <c r="F121" s="138" t="s">
        <v>184</v>
      </c>
      <c r="G121" s="139"/>
      <c r="H121" s="139"/>
      <c r="I121" s="139">
        <f>'D.2 D.2.1, D.2.2 Pol'!G51</f>
        <v>0</v>
      </c>
      <c r="J121" s="135" t="str">
        <f>IF(I124=0,"",I121/I124*100)</f>
        <v/>
      </c>
    </row>
    <row r="122" spans="1:10" ht="36.75" customHeight="1" x14ac:dyDescent="0.2">
      <c r="A122" s="126"/>
      <c r="B122" s="131" t="s">
        <v>184</v>
      </c>
      <c r="C122" s="196" t="s">
        <v>29</v>
      </c>
      <c r="D122" s="197"/>
      <c r="E122" s="197"/>
      <c r="F122" s="138" t="s">
        <v>184</v>
      </c>
      <c r="G122" s="139"/>
      <c r="H122" s="139"/>
      <c r="I122" s="139">
        <f>'D.1 D.1.0 Pol'!G26</f>
        <v>0</v>
      </c>
      <c r="J122" s="135" t="str">
        <f>IF(I124=0,"",I122/I124*100)</f>
        <v/>
      </c>
    </row>
    <row r="123" spans="1:10" ht="36.75" customHeight="1" x14ac:dyDescent="0.2">
      <c r="A123" s="126"/>
      <c r="B123" s="131" t="s">
        <v>185</v>
      </c>
      <c r="C123" s="196" t="s">
        <v>30</v>
      </c>
      <c r="D123" s="197"/>
      <c r="E123" s="197"/>
      <c r="F123" s="138" t="s">
        <v>185</v>
      </c>
      <c r="G123" s="139"/>
      <c r="H123" s="139"/>
      <c r="I123" s="139">
        <f>'D.1 D.1.0 Pol'!G31</f>
        <v>0</v>
      </c>
      <c r="J123" s="135" t="str">
        <f>IF(I124=0,"",I123/I124*100)</f>
        <v/>
      </c>
    </row>
    <row r="124" spans="1:10" ht="25.5" customHeight="1" x14ac:dyDescent="0.2">
      <c r="A124" s="127"/>
      <c r="B124" s="132" t="s">
        <v>1</v>
      </c>
      <c r="C124" s="133"/>
      <c r="D124" s="134"/>
      <c r="E124" s="134"/>
      <c r="F124" s="140"/>
      <c r="G124" s="141"/>
      <c r="H124" s="141"/>
      <c r="I124" s="141">
        <f>SUM(I68:I123)</f>
        <v>0</v>
      </c>
      <c r="J124" s="136">
        <f>SUM(J68:J123)</f>
        <v>0</v>
      </c>
    </row>
    <row r="125" spans="1:10" x14ac:dyDescent="0.2">
      <c r="F125" s="86"/>
      <c r="G125" s="86"/>
      <c r="H125" s="86"/>
      <c r="I125" s="86"/>
      <c r="J125" s="137"/>
    </row>
    <row r="126" spans="1:10" x14ac:dyDescent="0.2">
      <c r="F126" s="86"/>
      <c r="G126" s="86"/>
      <c r="H126" s="86"/>
      <c r="I126" s="86"/>
      <c r="J126" s="137"/>
    </row>
    <row r="127" spans="1:10" x14ac:dyDescent="0.2">
      <c r="F127" s="86"/>
      <c r="G127" s="86"/>
      <c r="H127" s="86"/>
      <c r="I127" s="86"/>
      <c r="J127" s="137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09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49:E49"/>
    <mergeCell ref="B50:E50"/>
    <mergeCell ref="C68:E68"/>
    <mergeCell ref="C69:E69"/>
    <mergeCell ref="C70:E70"/>
    <mergeCell ref="C44:E44"/>
    <mergeCell ref="C45:E45"/>
    <mergeCell ref="C46:E46"/>
    <mergeCell ref="C47:E47"/>
    <mergeCell ref="C48:E48"/>
    <mergeCell ref="C76:E76"/>
    <mergeCell ref="C77:E77"/>
    <mergeCell ref="C78:E78"/>
    <mergeCell ref="C79:E79"/>
    <mergeCell ref="C80:E80"/>
    <mergeCell ref="C71:E71"/>
    <mergeCell ref="C72:E72"/>
    <mergeCell ref="C73:E73"/>
    <mergeCell ref="C74:E74"/>
    <mergeCell ref="C75:E75"/>
    <mergeCell ref="C86:E86"/>
    <mergeCell ref="C87:E87"/>
    <mergeCell ref="C88:E88"/>
    <mergeCell ref="C89:E89"/>
    <mergeCell ref="C90:E90"/>
    <mergeCell ref="C81:E81"/>
    <mergeCell ref="C82:E82"/>
    <mergeCell ref="C83:E83"/>
    <mergeCell ref="C84:E84"/>
    <mergeCell ref="C85:E85"/>
    <mergeCell ref="C96:E96"/>
    <mergeCell ref="C97:E97"/>
    <mergeCell ref="C98:E98"/>
    <mergeCell ref="C99:E99"/>
    <mergeCell ref="C100:E100"/>
    <mergeCell ref="C91:E91"/>
    <mergeCell ref="C92:E92"/>
    <mergeCell ref="C93:E93"/>
    <mergeCell ref="C94:E94"/>
    <mergeCell ref="C95:E95"/>
    <mergeCell ref="C106:E106"/>
    <mergeCell ref="C107:E107"/>
    <mergeCell ref="C108:E108"/>
    <mergeCell ref="C109:E109"/>
    <mergeCell ref="C110:E110"/>
    <mergeCell ref="C101:E101"/>
    <mergeCell ref="C102:E102"/>
    <mergeCell ref="C103:E103"/>
    <mergeCell ref="C104:E104"/>
    <mergeCell ref="C105:E105"/>
    <mergeCell ref="C121:E121"/>
    <mergeCell ref="C122:E122"/>
    <mergeCell ref="C123:E123"/>
    <mergeCell ref="C116:E116"/>
    <mergeCell ref="C117:E117"/>
    <mergeCell ref="C118:E118"/>
    <mergeCell ref="C119:E119"/>
    <mergeCell ref="C120:E120"/>
    <mergeCell ref="C111:E111"/>
    <mergeCell ref="C112:E112"/>
    <mergeCell ref="C113:E113"/>
    <mergeCell ref="C114:E114"/>
    <mergeCell ref="C115:E115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62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6" t="s">
        <v>7</v>
      </c>
      <c r="B1" s="246"/>
      <c r="C1" s="247"/>
      <c r="D1" s="246"/>
      <c r="E1" s="246"/>
      <c r="F1" s="246"/>
      <c r="G1" s="246"/>
    </row>
    <row r="2" spans="1:7" ht="24.95" customHeight="1" x14ac:dyDescent="0.2">
      <c r="A2" s="50" t="s">
        <v>8</v>
      </c>
      <c r="B2" s="49"/>
      <c r="C2" s="248"/>
      <c r="D2" s="248"/>
      <c r="E2" s="248"/>
      <c r="F2" s="248"/>
      <c r="G2" s="249"/>
    </row>
    <row r="3" spans="1:7" ht="24.95" customHeight="1" x14ac:dyDescent="0.2">
      <c r="A3" s="50" t="s">
        <v>9</v>
      </c>
      <c r="B3" s="49"/>
      <c r="C3" s="248"/>
      <c r="D3" s="248"/>
      <c r="E3" s="248"/>
      <c r="F3" s="248"/>
      <c r="G3" s="249"/>
    </row>
    <row r="4" spans="1:7" ht="24.95" customHeight="1" x14ac:dyDescent="0.2">
      <c r="A4" s="50" t="s">
        <v>10</v>
      </c>
      <c r="B4" s="49"/>
      <c r="C4" s="248"/>
      <c r="D4" s="248"/>
      <c r="E4" s="248"/>
      <c r="F4" s="248"/>
      <c r="G4" s="249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16A71-441C-4299-ACF9-E9961FEC9192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24" customWidth="1"/>
    <col min="3" max="3" width="38.28515625" style="12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254" t="s">
        <v>7</v>
      </c>
      <c r="B1" s="254"/>
      <c r="C1" s="254"/>
      <c r="D1" s="254"/>
      <c r="E1" s="254"/>
      <c r="F1" s="254"/>
      <c r="G1" s="254"/>
      <c r="AG1" t="s">
        <v>186</v>
      </c>
    </row>
    <row r="2" spans="1:60" ht="24.95" customHeight="1" x14ac:dyDescent="0.2">
      <c r="A2" s="143" t="s">
        <v>8</v>
      </c>
      <c r="B2" s="49" t="s">
        <v>43</v>
      </c>
      <c r="C2" s="255" t="s">
        <v>44</v>
      </c>
      <c r="D2" s="256"/>
      <c r="E2" s="256"/>
      <c r="F2" s="256"/>
      <c r="G2" s="257"/>
      <c r="AG2" t="s">
        <v>187</v>
      </c>
    </row>
    <row r="3" spans="1:60" ht="24.95" customHeight="1" x14ac:dyDescent="0.2">
      <c r="A3" s="143" t="s">
        <v>9</v>
      </c>
      <c r="B3" s="49" t="s">
        <v>47</v>
      </c>
      <c r="C3" s="255" t="s">
        <v>48</v>
      </c>
      <c r="D3" s="256"/>
      <c r="E3" s="256"/>
      <c r="F3" s="256"/>
      <c r="G3" s="257"/>
      <c r="AC3" s="124" t="s">
        <v>187</v>
      </c>
      <c r="AG3" t="s">
        <v>188</v>
      </c>
    </row>
    <row r="4" spans="1:60" ht="24.95" customHeight="1" x14ac:dyDescent="0.2">
      <c r="A4" s="144" t="s">
        <v>10</v>
      </c>
      <c r="B4" s="145" t="s">
        <v>49</v>
      </c>
      <c r="C4" s="258" t="s">
        <v>50</v>
      </c>
      <c r="D4" s="259"/>
      <c r="E4" s="259"/>
      <c r="F4" s="259"/>
      <c r="G4" s="260"/>
      <c r="AG4" t="s">
        <v>189</v>
      </c>
    </row>
    <row r="5" spans="1:60" x14ac:dyDescent="0.2">
      <c r="D5" s="10"/>
    </row>
    <row r="6" spans="1:60" ht="38.25" x14ac:dyDescent="0.2">
      <c r="A6" s="147" t="s">
        <v>190</v>
      </c>
      <c r="B6" s="149" t="s">
        <v>191</v>
      </c>
      <c r="C6" s="149" t="s">
        <v>192</v>
      </c>
      <c r="D6" s="148" t="s">
        <v>193</v>
      </c>
      <c r="E6" s="147" t="s">
        <v>194</v>
      </c>
      <c r="F6" s="146" t="s">
        <v>195</v>
      </c>
      <c r="G6" s="147" t="s">
        <v>31</v>
      </c>
      <c r="H6" s="150" t="s">
        <v>32</v>
      </c>
      <c r="I6" s="150" t="s">
        <v>196</v>
      </c>
      <c r="J6" s="150" t="s">
        <v>33</v>
      </c>
      <c r="K6" s="150" t="s">
        <v>197</v>
      </c>
      <c r="L6" s="150" t="s">
        <v>198</v>
      </c>
      <c r="M6" s="150" t="s">
        <v>199</v>
      </c>
      <c r="N6" s="150" t="s">
        <v>200</v>
      </c>
      <c r="O6" s="150" t="s">
        <v>201</v>
      </c>
      <c r="P6" s="150" t="s">
        <v>202</v>
      </c>
      <c r="Q6" s="150" t="s">
        <v>203</v>
      </c>
      <c r="R6" s="150" t="s">
        <v>204</v>
      </c>
      <c r="S6" s="150" t="s">
        <v>205</v>
      </c>
      <c r="T6" s="150" t="s">
        <v>206</v>
      </c>
      <c r="U6" s="150" t="s">
        <v>207</v>
      </c>
      <c r="V6" s="150" t="s">
        <v>208</v>
      </c>
      <c r="W6" s="150" t="s">
        <v>209</v>
      </c>
      <c r="X6" s="150" t="s">
        <v>210</v>
      </c>
      <c r="Y6" s="150" t="s">
        <v>211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  <c r="Y7" s="153"/>
    </row>
    <row r="8" spans="1:60" x14ac:dyDescent="0.2">
      <c r="A8" s="167" t="s">
        <v>212</v>
      </c>
      <c r="B8" s="168" t="s">
        <v>102</v>
      </c>
      <c r="C8" s="187" t="s">
        <v>103</v>
      </c>
      <c r="D8" s="169"/>
      <c r="E8" s="170"/>
      <c r="F8" s="171"/>
      <c r="G8" s="172">
        <f>SUMIF(AG9:AG25,"&lt;&gt;NOR",G9:G25)</f>
        <v>0</v>
      </c>
      <c r="H8" s="166"/>
      <c r="I8" s="166">
        <f>SUM(I9:I25)</f>
        <v>0</v>
      </c>
      <c r="J8" s="166"/>
      <c r="K8" s="166">
        <f>SUM(K9:K25)</f>
        <v>0</v>
      </c>
      <c r="L8" s="166"/>
      <c r="M8" s="166">
        <f>SUM(M9:M25)</f>
        <v>0</v>
      </c>
      <c r="N8" s="165"/>
      <c r="O8" s="165">
        <f>SUM(O9:O25)</f>
        <v>0</v>
      </c>
      <c r="P8" s="165"/>
      <c r="Q8" s="165">
        <f>SUM(Q9:Q25)</f>
        <v>0</v>
      </c>
      <c r="R8" s="166"/>
      <c r="S8" s="166"/>
      <c r="T8" s="166"/>
      <c r="U8" s="166"/>
      <c r="V8" s="166">
        <f>SUM(V9:V25)</f>
        <v>0</v>
      </c>
      <c r="W8" s="166"/>
      <c r="X8" s="166"/>
      <c r="Y8" s="166"/>
      <c r="AG8" t="s">
        <v>213</v>
      </c>
    </row>
    <row r="9" spans="1:60" outlineLevel="1" x14ac:dyDescent="0.2">
      <c r="A9" s="174">
        <v>1</v>
      </c>
      <c r="B9" s="175" t="s">
        <v>102</v>
      </c>
      <c r="C9" s="188" t="s">
        <v>103</v>
      </c>
      <c r="D9" s="176" t="s">
        <v>214</v>
      </c>
      <c r="E9" s="177">
        <v>1</v>
      </c>
      <c r="F9" s="178"/>
      <c r="G9" s="179">
        <f>ROUND(E9*F9,2)</f>
        <v>0</v>
      </c>
      <c r="H9" s="164"/>
      <c r="I9" s="163">
        <f>ROUND(E9*H9,2)</f>
        <v>0</v>
      </c>
      <c r="J9" s="164"/>
      <c r="K9" s="163">
        <f>ROUND(E9*J9,2)</f>
        <v>0</v>
      </c>
      <c r="L9" s="163">
        <v>21</v>
      </c>
      <c r="M9" s="163">
        <f>G9*(1+L9/100)</f>
        <v>0</v>
      </c>
      <c r="N9" s="162">
        <v>0</v>
      </c>
      <c r="O9" s="162">
        <f>ROUND(E9*N9,2)</f>
        <v>0</v>
      </c>
      <c r="P9" s="162">
        <v>0</v>
      </c>
      <c r="Q9" s="162">
        <f>ROUND(E9*P9,2)</f>
        <v>0</v>
      </c>
      <c r="R9" s="163"/>
      <c r="S9" s="163" t="s">
        <v>215</v>
      </c>
      <c r="T9" s="163" t="s">
        <v>216</v>
      </c>
      <c r="U9" s="163">
        <v>0</v>
      </c>
      <c r="V9" s="163">
        <f>ROUND(E9*U9,2)</f>
        <v>0</v>
      </c>
      <c r="W9" s="163"/>
      <c r="X9" s="163" t="s">
        <v>217</v>
      </c>
      <c r="Y9" s="163" t="s">
        <v>218</v>
      </c>
      <c r="Z9" s="151"/>
      <c r="AA9" s="151"/>
      <c r="AB9" s="151"/>
      <c r="AC9" s="151"/>
      <c r="AD9" s="151"/>
      <c r="AE9" s="151"/>
      <c r="AF9" s="151"/>
      <c r="AG9" s="151" t="s">
        <v>219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33.75" outlineLevel="2" x14ac:dyDescent="0.2">
      <c r="A10" s="159"/>
      <c r="B10" s="160"/>
      <c r="C10" s="250" t="s">
        <v>251</v>
      </c>
      <c r="D10" s="251"/>
      <c r="E10" s="251"/>
      <c r="F10" s="251"/>
      <c r="G10" s="251"/>
      <c r="H10" s="163"/>
      <c r="I10" s="163"/>
      <c r="J10" s="163"/>
      <c r="K10" s="163"/>
      <c r="L10" s="163"/>
      <c r="M10" s="163"/>
      <c r="N10" s="162"/>
      <c r="O10" s="162"/>
      <c r="P10" s="162"/>
      <c r="Q10" s="162"/>
      <c r="R10" s="163"/>
      <c r="S10" s="163"/>
      <c r="T10" s="163"/>
      <c r="U10" s="163"/>
      <c r="V10" s="163"/>
      <c r="W10" s="163"/>
      <c r="X10" s="163"/>
      <c r="Y10" s="163"/>
      <c r="Z10" s="151"/>
      <c r="AA10" s="151"/>
      <c r="AB10" s="151"/>
      <c r="AC10" s="151"/>
      <c r="AD10" s="151"/>
      <c r="AE10" s="151"/>
      <c r="AF10" s="151"/>
      <c r="AG10" s="151" t="s">
        <v>220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80" t="str">
        <f>C10</f>
        <v>POLOŽKY VLASTNÍ VYTVOŘENY INDIVIDIULNÍ KALKULACÍ DLE OBOROVÉHO KALKULAČNÍHO VZORCE S NASTAVENÍM  REŽIÍ A MÍRY ZISKU  DLE RTS S INDIVIDUÁLNÍMI VSTUPY MATERIÁLŮ A VÝKONŮ, KTERÉ NEOBSAHUJÍ KMENOVÉ POLOŽKY CENÍKŮ RTS. :</v>
      </c>
      <c r="BB10" s="151"/>
      <c r="BC10" s="151"/>
      <c r="BD10" s="151"/>
      <c r="BE10" s="151"/>
      <c r="BF10" s="151"/>
      <c r="BG10" s="151"/>
      <c r="BH10" s="151"/>
    </row>
    <row r="11" spans="1:60" outlineLevel="3" x14ac:dyDescent="0.2">
      <c r="A11" s="159"/>
      <c r="B11" s="160"/>
      <c r="C11" s="252" t="s">
        <v>252</v>
      </c>
      <c r="D11" s="253"/>
      <c r="E11" s="253"/>
      <c r="F11" s="253"/>
      <c r="G11" s="253"/>
      <c r="H11" s="163"/>
      <c r="I11" s="163"/>
      <c r="J11" s="163"/>
      <c r="K11" s="163"/>
      <c r="L11" s="163"/>
      <c r="M11" s="163"/>
      <c r="N11" s="162"/>
      <c r="O11" s="162"/>
      <c r="P11" s="162"/>
      <c r="Q11" s="162"/>
      <c r="R11" s="163"/>
      <c r="S11" s="163"/>
      <c r="T11" s="163"/>
      <c r="U11" s="163"/>
      <c r="V11" s="163"/>
      <c r="W11" s="163"/>
      <c r="X11" s="163"/>
      <c r="Y11" s="163"/>
      <c r="Z11" s="151"/>
      <c r="AA11" s="151"/>
      <c r="AB11" s="151"/>
      <c r="AC11" s="151"/>
      <c r="AD11" s="151"/>
      <c r="AE11" s="151"/>
      <c r="AF11" s="151"/>
      <c r="AG11" s="151" t="s">
        <v>220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2.5" outlineLevel="3" x14ac:dyDescent="0.2">
      <c r="A12" s="159"/>
      <c r="B12" s="160"/>
      <c r="C12" s="252" t="s">
        <v>253</v>
      </c>
      <c r="D12" s="253"/>
      <c r="E12" s="253"/>
      <c r="F12" s="253"/>
      <c r="G12" s="253"/>
      <c r="H12" s="163"/>
      <c r="I12" s="163"/>
      <c r="J12" s="163"/>
      <c r="K12" s="163"/>
      <c r="L12" s="163"/>
      <c r="M12" s="163"/>
      <c r="N12" s="162"/>
      <c r="O12" s="162"/>
      <c r="P12" s="162"/>
      <c r="Q12" s="162"/>
      <c r="R12" s="163"/>
      <c r="S12" s="163"/>
      <c r="T12" s="163"/>
      <c r="U12" s="163"/>
      <c r="V12" s="163"/>
      <c r="W12" s="163"/>
      <c r="X12" s="163"/>
      <c r="Y12" s="163"/>
      <c r="Z12" s="151"/>
      <c r="AA12" s="151"/>
      <c r="AB12" s="151"/>
      <c r="AC12" s="151"/>
      <c r="AD12" s="151"/>
      <c r="AE12" s="151"/>
      <c r="AF12" s="151"/>
      <c r="AG12" s="151" t="s">
        <v>220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80" t="str">
        <f>C12</f>
        <v>a) veškeré položky na přípomoce,  dopravu, montáž, zpevněné montážní plochy, atd...  zahrnout do jednotlivých jednotkových cen. :</v>
      </c>
      <c r="BB12" s="151"/>
      <c r="BC12" s="151"/>
      <c r="BD12" s="151"/>
      <c r="BE12" s="151"/>
      <c r="BF12" s="151"/>
      <c r="BG12" s="151"/>
      <c r="BH12" s="151"/>
    </row>
    <row r="13" spans="1:60" ht="33.75" outlineLevel="3" x14ac:dyDescent="0.2">
      <c r="A13" s="159"/>
      <c r="B13" s="160"/>
      <c r="C13" s="252" t="s">
        <v>254</v>
      </c>
      <c r="D13" s="253"/>
      <c r="E13" s="253"/>
      <c r="F13" s="253"/>
      <c r="G13" s="253"/>
      <c r="H13" s="163"/>
      <c r="I13" s="163"/>
      <c r="J13" s="163"/>
      <c r="K13" s="163"/>
      <c r="L13" s="163"/>
      <c r="M13" s="163"/>
      <c r="N13" s="162"/>
      <c r="O13" s="162"/>
      <c r="P13" s="162"/>
      <c r="Q13" s="162"/>
      <c r="R13" s="163"/>
      <c r="S13" s="163"/>
      <c r="T13" s="163"/>
      <c r="U13" s="163"/>
      <c r="V13" s="163"/>
      <c r="W13" s="163"/>
      <c r="X13" s="163"/>
      <c r="Y13" s="163"/>
      <c r="Z13" s="151"/>
      <c r="AA13" s="151"/>
      <c r="AB13" s="151"/>
      <c r="AC13" s="151"/>
      <c r="AD13" s="151"/>
      <c r="AE13" s="151"/>
      <c r="AF13" s="151"/>
      <c r="AG13" s="151" t="s">
        <v>220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80" t="str">
        <f>C13</f>
        <v>b) součásti prací jsou veškeré zkoušky, potřebná měření, inspekce, uvedení zařízení do provozu, zaškolení obsluhy, provozní řády, manuály a revize v českém jazyce. Za komplexní vyzkoušení se považuje bezporuchový provoz po dobu minimálně 96 hod. :</v>
      </c>
      <c r="BB13" s="151"/>
      <c r="BC13" s="151"/>
      <c r="BD13" s="151"/>
      <c r="BE13" s="151"/>
      <c r="BF13" s="151"/>
      <c r="BG13" s="151"/>
      <c r="BH13" s="151"/>
    </row>
    <row r="14" spans="1:60" outlineLevel="3" x14ac:dyDescent="0.2">
      <c r="A14" s="159"/>
      <c r="B14" s="160"/>
      <c r="C14" s="252" t="s">
        <v>255</v>
      </c>
      <c r="D14" s="253"/>
      <c r="E14" s="253"/>
      <c r="F14" s="253"/>
      <c r="G14" s="253"/>
      <c r="H14" s="163"/>
      <c r="I14" s="163"/>
      <c r="J14" s="163"/>
      <c r="K14" s="163"/>
      <c r="L14" s="163"/>
      <c r="M14" s="163"/>
      <c r="N14" s="162"/>
      <c r="O14" s="162"/>
      <c r="P14" s="162"/>
      <c r="Q14" s="162"/>
      <c r="R14" s="163"/>
      <c r="S14" s="163"/>
      <c r="T14" s="163"/>
      <c r="U14" s="163"/>
      <c r="V14" s="163"/>
      <c r="W14" s="163"/>
      <c r="X14" s="163"/>
      <c r="Y14" s="163"/>
      <c r="Z14" s="151"/>
      <c r="AA14" s="151"/>
      <c r="AB14" s="151"/>
      <c r="AC14" s="151"/>
      <c r="AD14" s="151"/>
      <c r="AE14" s="151"/>
      <c r="AF14" s="151"/>
      <c r="AG14" s="151" t="s">
        <v>220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3" x14ac:dyDescent="0.2">
      <c r="A15" s="159"/>
      <c r="B15" s="160"/>
      <c r="C15" s="252" t="s">
        <v>256</v>
      </c>
      <c r="D15" s="253"/>
      <c r="E15" s="253"/>
      <c r="F15" s="253"/>
      <c r="G15" s="253"/>
      <c r="H15" s="163"/>
      <c r="I15" s="163"/>
      <c r="J15" s="163"/>
      <c r="K15" s="163"/>
      <c r="L15" s="163"/>
      <c r="M15" s="163"/>
      <c r="N15" s="162"/>
      <c r="O15" s="162"/>
      <c r="P15" s="162"/>
      <c r="Q15" s="162"/>
      <c r="R15" s="163"/>
      <c r="S15" s="163"/>
      <c r="T15" s="163"/>
      <c r="U15" s="163"/>
      <c r="V15" s="163"/>
      <c r="W15" s="163"/>
      <c r="X15" s="163"/>
      <c r="Y15" s="163"/>
      <c r="Z15" s="151"/>
      <c r="AA15" s="151"/>
      <c r="AB15" s="151"/>
      <c r="AC15" s="151"/>
      <c r="AD15" s="151"/>
      <c r="AE15" s="151"/>
      <c r="AF15" s="151"/>
      <c r="AG15" s="151" t="s">
        <v>220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ht="33.75" outlineLevel="3" x14ac:dyDescent="0.2">
      <c r="A16" s="159"/>
      <c r="B16" s="160"/>
      <c r="C16" s="252" t="s">
        <v>257</v>
      </c>
      <c r="D16" s="253"/>
      <c r="E16" s="253"/>
      <c r="F16" s="253"/>
      <c r="G16" s="253"/>
      <c r="H16" s="163"/>
      <c r="I16" s="163"/>
      <c r="J16" s="163"/>
      <c r="K16" s="163"/>
      <c r="L16" s="163"/>
      <c r="M16" s="163"/>
      <c r="N16" s="162"/>
      <c r="O16" s="162"/>
      <c r="P16" s="162"/>
      <c r="Q16" s="162"/>
      <c r="R16" s="163"/>
      <c r="S16" s="163"/>
      <c r="T16" s="163"/>
      <c r="U16" s="163"/>
      <c r="V16" s="163"/>
      <c r="W16" s="163"/>
      <c r="X16" s="163"/>
      <c r="Y16" s="163"/>
      <c r="Z16" s="151"/>
      <c r="AA16" s="151"/>
      <c r="AB16" s="151"/>
      <c r="AC16" s="151"/>
      <c r="AD16" s="151"/>
      <c r="AE16" s="151"/>
      <c r="AF16" s="151"/>
      <c r="AG16" s="151" t="s">
        <v>220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80" t="str">
        <f>C16</f>
        <v>e) v rozsahu prací zhotovitele jsou rovněž jakékoliv prvky, zařízení, práce a pomocné materiály, neuvedené v tomto soupisu výkonů, které jsou ale nezbytně nutné k dodání, instalaci , dokončení a provozování díla, včetně ztratného a prořezů :</v>
      </c>
      <c r="BB16" s="151"/>
      <c r="BC16" s="151"/>
      <c r="BD16" s="151"/>
      <c r="BE16" s="151"/>
      <c r="BF16" s="151"/>
      <c r="BG16" s="151"/>
      <c r="BH16" s="151"/>
    </row>
    <row r="17" spans="1:60" ht="22.5" outlineLevel="3" x14ac:dyDescent="0.2">
      <c r="A17" s="159"/>
      <c r="B17" s="160"/>
      <c r="C17" s="252" t="s">
        <v>258</v>
      </c>
      <c r="D17" s="253"/>
      <c r="E17" s="253"/>
      <c r="F17" s="253"/>
      <c r="G17" s="253"/>
      <c r="H17" s="163"/>
      <c r="I17" s="163"/>
      <c r="J17" s="163"/>
      <c r="K17" s="163"/>
      <c r="L17" s="163"/>
      <c r="M17" s="163"/>
      <c r="N17" s="162"/>
      <c r="O17" s="162"/>
      <c r="P17" s="162"/>
      <c r="Q17" s="162"/>
      <c r="R17" s="163"/>
      <c r="S17" s="163"/>
      <c r="T17" s="163"/>
      <c r="U17" s="163"/>
      <c r="V17" s="163"/>
      <c r="W17" s="163"/>
      <c r="X17" s="163"/>
      <c r="Y17" s="163"/>
      <c r="Z17" s="151"/>
      <c r="AA17" s="151"/>
      <c r="AB17" s="151"/>
      <c r="AC17" s="151"/>
      <c r="AD17" s="151"/>
      <c r="AE17" s="151"/>
      <c r="AF17" s="151"/>
      <c r="AG17" s="151" t="s">
        <v>220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80" t="str">
        <f>C17</f>
        <v>f) součástí dodávky jsou veškerá geodetická měření jako například vytyčení konstrukcí, kontrolní měření, zaměření skutečného stavu apod. :</v>
      </c>
      <c r="BB17" s="151"/>
      <c r="BC17" s="151"/>
      <c r="BD17" s="151"/>
      <c r="BE17" s="151"/>
      <c r="BF17" s="151"/>
      <c r="BG17" s="151"/>
      <c r="BH17" s="151"/>
    </row>
    <row r="18" spans="1:60" ht="22.5" outlineLevel="3" x14ac:dyDescent="0.2">
      <c r="A18" s="159"/>
      <c r="B18" s="160"/>
      <c r="C18" s="252" t="s">
        <v>259</v>
      </c>
      <c r="D18" s="253"/>
      <c r="E18" s="253"/>
      <c r="F18" s="253"/>
      <c r="G18" s="253"/>
      <c r="H18" s="163"/>
      <c r="I18" s="163"/>
      <c r="J18" s="163"/>
      <c r="K18" s="163"/>
      <c r="L18" s="163"/>
      <c r="M18" s="163"/>
      <c r="N18" s="162"/>
      <c r="O18" s="162"/>
      <c r="P18" s="162"/>
      <c r="Q18" s="162"/>
      <c r="R18" s="163"/>
      <c r="S18" s="163"/>
      <c r="T18" s="163"/>
      <c r="U18" s="163"/>
      <c r="V18" s="163"/>
      <c r="W18" s="163"/>
      <c r="X18" s="163"/>
      <c r="Y18" s="163"/>
      <c r="Z18" s="151"/>
      <c r="AA18" s="151"/>
      <c r="AB18" s="151"/>
      <c r="AC18" s="151"/>
      <c r="AD18" s="151"/>
      <c r="AE18" s="151"/>
      <c r="AF18" s="151"/>
      <c r="AG18" s="151" t="s">
        <v>220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80" t="str">
        <f>C18</f>
        <v>g) součástí dodávky jsou i náklady na případná  opatření související s ochranou stávajících sítí, komunikací či staveb :</v>
      </c>
      <c r="BB18" s="151"/>
      <c r="BC18" s="151"/>
      <c r="BD18" s="151"/>
      <c r="BE18" s="151"/>
      <c r="BF18" s="151"/>
      <c r="BG18" s="151"/>
      <c r="BH18" s="151"/>
    </row>
    <row r="19" spans="1:60" ht="22.5" outlineLevel="3" x14ac:dyDescent="0.2">
      <c r="A19" s="159"/>
      <c r="B19" s="160"/>
      <c r="C19" s="252" t="s">
        <v>260</v>
      </c>
      <c r="D19" s="253"/>
      <c r="E19" s="253"/>
      <c r="F19" s="253"/>
      <c r="G19" s="253"/>
      <c r="H19" s="163"/>
      <c r="I19" s="163"/>
      <c r="J19" s="163"/>
      <c r="K19" s="163"/>
      <c r="L19" s="163"/>
      <c r="M19" s="163"/>
      <c r="N19" s="162"/>
      <c r="O19" s="162"/>
      <c r="P19" s="162"/>
      <c r="Q19" s="162"/>
      <c r="R19" s="163"/>
      <c r="S19" s="163"/>
      <c r="T19" s="163"/>
      <c r="U19" s="163"/>
      <c r="V19" s="163"/>
      <c r="W19" s="163"/>
      <c r="X19" s="163"/>
      <c r="Y19" s="163"/>
      <c r="Z19" s="151"/>
      <c r="AA19" s="151"/>
      <c r="AB19" s="151"/>
      <c r="AC19" s="151"/>
      <c r="AD19" s="151"/>
      <c r="AE19" s="151"/>
      <c r="AF19" s="151"/>
      <c r="AG19" s="151" t="s">
        <v>220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80" t="str">
        <f>C19</f>
        <v>h) součástí jednotkových cen jsou i vícenáklady související s výstavbou v zimním období, průběžný úklid staveniště a přilehlých komunikací, likvidaci odpadů, dočasná dopravní omezení atd. :</v>
      </c>
      <c r="BB19" s="151"/>
      <c r="BC19" s="151"/>
      <c r="BD19" s="151"/>
      <c r="BE19" s="151"/>
      <c r="BF19" s="151"/>
      <c r="BG19" s="151"/>
      <c r="BH19" s="151"/>
    </row>
    <row r="20" spans="1:60" ht="33.75" outlineLevel="3" x14ac:dyDescent="0.2">
      <c r="A20" s="159"/>
      <c r="B20" s="160"/>
      <c r="C20" s="252" t="s">
        <v>261</v>
      </c>
      <c r="D20" s="253"/>
      <c r="E20" s="253"/>
      <c r="F20" s="253"/>
      <c r="G20" s="253"/>
      <c r="H20" s="163"/>
      <c r="I20" s="163"/>
      <c r="J20" s="163"/>
      <c r="K20" s="163"/>
      <c r="L20" s="163"/>
      <c r="M20" s="163"/>
      <c r="N20" s="162"/>
      <c r="O20" s="162"/>
      <c r="P20" s="162"/>
      <c r="Q20" s="162"/>
      <c r="R20" s="163"/>
      <c r="S20" s="163"/>
      <c r="T20" s="163"/>
      <c r="U20" s="163"/>
      <c r="V20" s="163"/>
      <c r="W20" s="163"/>
      <c r="X20" s="163"/>
      <c r="Y20" s="163"/>
      <c r="Z20" s="151"/>
      <c r="AA20" s="151"/>
      <c r="AB20" s="151"/>
      <c r="AC20" s="151"/>
      <c r="AD20" s="151"/>
      <c r="AE20" s="151"/>
      <c r="AF20" s="151"/>
      <c r="AG20" s="151" t="s">
        <v>220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80" t="str">
        <f>C20</f>
        <v>h)pokud se v dokumentaci vyskytují obchodní názvy, jedná se pouze o vymezení minimálních požadovaných standardů výrobku, technologie či materiálu a zadavatel připouští použití i jiného, kvalitativně či technologicky obdobného řešení, které splňuje minimál :</v>
      </c>
      <c r="BB20" s="151"/>
      <c r="BC20" s="151"/>
      <c r="BD20" s="151"/>
      <c r="BE20" s="151"/>
      <c r="BF20" s="151"/>
      <c r="BG20" s="151"/>
      <c r="BH20" s="151"/>
    </row>
    <row r="21" spans="1:60" outlineLevel="3" x14ac:dyDescent="0.2">
      <c r="A21" s="159"/>
      <c r="B21" s="160"/>
      <c r="C21" s="252" t="s">
        <v>262</v>
      </c>
      <c r="D21" s="253"/>
      <c r="E21" s="253"/>
      <c r="F21" s="253"/>
      <c r="G21" s="253"/>
      <c r="H21" s="163"/>
      <c r="I21" s="163"/>
      <c r="J21" s="163"/>
      <c r="K21" s="163"/>
      <c r="L21" s="163"/>
      <c r="M21" s="163"/>
      <c r="N21" s="162"/>
      <c r="O21" s="162"/>
      <c r="P21" s="162"/>
      <c r="Q21" s="162"/>
      <c r="R21" s="163"/>
      <c r="S21" s="163"/>
      <c r="T21" s="163"/>
      <c r="U21" s="163"/>
      <c r="V21" s="163"/>
      <c r="W21" s="163"/>
      <c r="X21" s="163"/>
      <c r="Y21" s="163"/>
      <c r="Z21" s="151"/>
      <c r="AA21" s="151"/>
      <c r="AB21" s="151"/>
      <c r="AC21" s="151"/>
      <c r="AD21" s="151"/>
      <c r="AE21" s="151"/>
      <c r="AF21" s="151"/>
      <c r="AG21" s="151" t="s">
        <v>220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3" x14ac:dyDescent="0.2">
      <c r="A22" s="159"/>
      <c r="B22" s="160"/>
      <c r="C22" s="252" t="s">
        <v>263</v>
      </c>
      <c r="D22" s="253"/>
      <c r="E22" s="253"/>
      <c r="F22" s="253"/>
      <c r="G22" s="253"/>
      <c r="H22" s="163"/>
      <c r="I22" s="163"/>
      <c r="J22" s="163"/>
      <c r="K22" s="163"/>
      <c r="L22" s="163"/>
      <c r="M22" s="163"/>
      <c r="N22" s="162"/>
      <c r="O22" s="162"/>
      <c r="P22" s="162"/>
      <c r="Q22" s="162"/>
      <c r="R22" s="163"/>
      <c r="S22" s="163"/>
      <c r="T22" s="163"/>
      <c r="U22" s="163"/>
      <c r="V22" s="163"/>
      <c r="W22" s="163"/>
      <c r="X22" s="163"/>
      <c r="Y22" s="163"/>
      <c r="Z22" s="151"/>
      <c r="AA22" s="151"/>
      <c r="AB22" s="151"/>
      <c r="AC22" s="151"/>
      <c r="AD22" s="151"/>
      <c r="AE22" s="151"/>
      <c r="AF22" s="151"/>
      <c r="AG22" s="151" t="s">
        <v>220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3" x14ac:dyDescent="0.2">
      <c r="A23" s="159"/>
      <c r="B23" s="160"/>
      <c r="C23" s="252" t="s">
        <v>264</v>
      </c>
      <c r="D23" s="253"/>
      <c r="E23" s="253"/>
      <c r="F23" s="253"/>
      <c r="G23" s="253"/>
      <c r="H23" s="163"/>
      <c r="I23" s="163"/>
      <c r="J23" s="163"/>
      <c r="K23" s="163"/>
      <c r="L23" s="163"/>
      <c r="M23" s="163"/>
      <c r="N23" s="162"/>
      <c r="O23" s="162"/>
      <c r="P23" s="162"/>
      <c r="Q23" s="162"/>
      <c r="R23" s="163"/>
      <c r="S23" s="163"/>
      <c r="T23" s="163"/>
      <c r="U23" s="163"/>
      <c r="V23" s="163"/>
      <c r="W23" s="163"/>
      <c r="X23" s="163"/>
      <c r="Y23" s="163"/>
      <c r="Z23" s="151"/>
      <c r="AA23" s="151"/>
      <c r="AB23" s="151"/>
      <c r="AC23" s="151"/>
      <c r="AD23" s="151"/>
      <c r="AE23" s="151"/>
      <c r="AF23" s="151"/>
      <c r="AG23" s="151" t="s">
        <v>220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3" x14ac:dyDescent="0.2">
      <c r="A24" s="159"/>
      <c r="B24" s="160"/>
      <c r="C24" s="252" t="s">
        <v>265</v>
      </c>
      <c r="D24" s="253"/>
      <c r="E24" s="253"/>
      <c r="F24" s="253"/>
      <c r="G24" s="253"/>
      <c r="H24" s="163"/>
      <c r="I24" s="163"/>
      <c r="J24" s="163"/>
      <c r="K24" s="163"/>
      <c r="L24" s="163"/>
      <c r="M24" s="163"/>
      <c r="N24" s="162"/>
      <c r="O24" s="162"/>
      <c r="P24" s="162"/>
      <c r="Q24" s="162"/>
      <c r="R24" s="163"/>
      <c r="S24" s="163"/>
      <c r="T24" s="163"/>
      <c r="U24" s="163"/>
      <c r="V24" s="163"/>
      <c r="W24" s="163"/>
      <c r="X24" s="163"/>
      <c r="Y24" s="163"/>
      <c r="Z24" s="151"/>
      <c r="AA24" s="151"/>
      <c r="AB24" s="151"/>
      <c r="AC24" s="151"/>
      <c r="AD24" s="151"/>
      <c r="AE24" s="151"/>
      <c r="AF24" s="151"/>
      <c r="AG24" s="151" t="s">
        <v>220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ht="22.5" outlineLevel="3" x14ac:dyDescent="0.2">
      <c r="A25" s="159"/>
      <c r="B25" s="160"/>
      <c r="C25" s="252" t="s">
        <v>221</v>
      </c>
      <c r="D25" s="253"/>
      <c r="E25" s="253"/>
      <c r="F25" s="253"/>
      <c r="G25" s="253"/>
      <c r="H25" s="163"/>
      <c r="I25" s="163"/>
      <c r="J25" s="163"/>
      <c r="K25" s="163"/>
      <c r="L25" s="163"/>
      <c r="M25" s="163"/>
      <c r="N25" s="162"/>
      <c r="O25" s="162"/>
      <c r="P25" s="162"/>
      <c r="Q25" s="162"/>
      <c r="R25" s="163"/>
      <c r="S25" s="163"/>
      <c r="T25" s="163"/>
      <c r="U25" s="163"/>
      <c r="V25" s="163"/>
      <c r="W25" s="163"/>
      <c r="X25" s="163"/>
      <c r="Y25" s="163"/>
      <c r="Z25" s="151"/>
      <c r="AA25" s="151"/>
      <c r="AB25" s="151"/>
      <c r="AC25" s="151"/>
      <c r="AD25" s="151"/>
      <c r="AE25" s="151"/>
      <c r="AF25" s="151"/>
      <c r="AG25" s="151" t="s">
        <v>220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80" t="str">
        <f>C25</f>
        <v>prostřednictvím žádosti o dodatečné informace k zadávacím podmínkám.  Následné změny výměr v průběhu realizace nebudou akceptovány.</v>
      </c>
      <c r="BB25" s="151"/>
      <c r="BC25" s="151"/>
      <c r="BD25" s="151"/>
      <c r="BE25" s="151"/>
      <c r="BF25" s="151"/>
      <c r="BG25" s="151"/>
      <c r="BH25" s="151"/>
    </row>
    <row r="26" spans="1:60" x14ac:dyDescent="0.2">
      <c r="A26" s="167" t="s">
        <v>212</v>
      </c>
      <c r="B26" s="168" t="s">
        <v>184</v>
      </c>
      <c r="C26" s="187" t="s">
        <v>29</v>
      </c>
      <c r="D26" s="169"/>
      <c r="E26" s="170"/>
      <c r="F26" s="171"/>
      <c r="G26" s="172">
        <f>SUMIF(AG27:AG30,"&lt;&gt;NOR",G27:G30)</f>
        <v>0</v>
      </c>
      <c r="H26" s="166"/>
      <c r="I26" s="166">
        <f>SUM(I27:I30)</f>
        <v>0</v>
      </c>
      <c r="J26" s="166"/>
      <c r="K26" s="166">
        <f>SUM(K27:K30)</f>
        <v>0</v>
      </c>
      <c r="L26" s="166"/>
      <c r="M26" s="166">
        <f>SUM(M27:M30)</f>
        <v>0</v>
      </c>
      <c r="N26" s="165"/>
      <c r="O26" s="165">
        <f>SUM(O27:O30)</f>
        <v>0</v>
      </c>
      <c r="P26" s="165"/>
      <c r="Q26" s="165">
        <f>SUM(Q27:Q30)</f>
        <v>0</v>
      </c>
      <c r="R26" s="166"/>
      <c r="S26" s="166"/>
      <c r="T26" s="166"/>
      <c r="U26" s="166"/>
      <c r="V26" s="166">
        <f>SUM(V27:V30)</f>
        <v>0</v>
      </c>
      <c r="W26" s="166"/>
      <c r="X26" s="166"/>
      <c r="Y26" s="166"/>
      <c r="AG26" t="s">
        <v>213</v>
      </c>
    </row>
    <row r="27" spans="1:60" outlineLevel="1" x14ac:dyDescent="0.2">
      <c r="A27" s="174">
        <v>2</v>
      </c>
      <c r="B27" s="175" t="s">
        <v>222</v>
      </c>
      <c r="C27" s="188" t="s">
        <v>223</v>
      </c>
      <c r="D27" s="176" t="s">
        <v>224</v>
      </c>
      <c r="E27" s="177">
        <v>1</v>
      </c>
      <c r="F27" s="178"/>
      <c r="G27" s="179">
        <f>ROUND(E27*F27,2)</f>
        <v>0</v>
      </c>
      <c r="H27" s="164"/>
      <c r="I27" s="163">
        <f>ROUND(E27*H27,2)</f>
        <v>0</v>
      </c>
      <c r="J27" s="164"/>
      <c r="K27" s="163">
        <f>ROUND(E27*J27,2)</f>
        <v>0</v>
      </c>
      <c r="L27" s="163">
        <v>21</v>
      </c>
      <c r="M27" s="163">
        <f>G27*(1+L27/100)</f>
        <v>0</v>
      </c>
      <c r="N27" s="162">
        <v>0</v>
      </c>
      <c r="O27" s="162">
        <f>ROUND(E27*N27,2)</f>
        <v>0</v>
      </c>
      <c r="P27" s="162">
        <v>0</v>
      </c>
      <c r="Q27" s="162">
        <f>ROUND(E27*P27,2)</f>
        <v>0</v>
      </c>
      <c r="R27" s="163"/>
      <c r="S27" s="163" t="s">
        <v>225</v>
      </c>
      <c r="T27" s="163" t="s">
        <v>216</v>
      </c>
      <c r="U27" s="163">
        <v>0</v>
      </c>
      <c r="V27" s="163">
        <f>ROUND(E27*U27,2)</f>
        <v>0</v>
      </c>
      <c r="W27" s="163"/>
      <c r="X27" s="163" t="s">
        <v>217</v>
      </c>
      <c r="Y27" s="163" t="s">
        <v>218</v>
      </c>
      <c r="Z27" s="151"/>
      <c r="AA27" s="151"/>
      <c r="AB27" s="151"/>
      <c r="AC27" s="151"/>
      <c r="AD27" s="151"/>
      <c r="AE27" s="151"/>
      <c r="AF27" s="151"/>
      <c r="AG27" s="151" t="s">
        <v>226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ht="22.5" outlineLevel="2" x14ac:dyDescent="0.2">
      <c r="A28" s="159"/>
      <c r="B28" s="160"/>
      <c r="C28" s="250" t="s">
        <v>227</v>
      </c>
      <c r="D28" s="251"/>
      <c r="E28" s="251"/>
      <c r="F28" s="251"/>
      <c r="G28" s="251"/>
      <c r="H28" s="163"/>
      <c r="I28" s="163"/>
      <c r="J28" s="163"/>
      <c r="K28" s="163"/>
      <c r="L28" s="163"/>
      <c r="M28" s="163"/>
      <c r="N28" s="162"/>
      <c r="O28" s="162"/>
      <c r="P28" s="162"/>
      <c r="Q28" s="162"/>
      <c r="R28" s="163"/>
      <c r="S28" s="163"/>
      <c r="T28" s="163"/>
      <c r="U28" s="163"/>
      <c r="V28" s="163"/>
      <c r="W28" s="163"/>
      <c r="X28" s="163"/>
      <c r="Y28" s="163"/>
      <c r="Z28" s="151"/>
      <c r="AA28" s="151"/>
      <c r="AB28" s="151"/>
      <c r="AC28" s="151"/>
      <c r="AD28" s="151"/>
      <c r="AE28" s="151"/>
      <c r="AF28" s="151"/>
      <c r="AG28" s="151" t="s">
        <v>220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80" t="str">
        <f>C28</f>
        <v>Oplocení staveniště v délce 14m, volná skládka v oploceném prostoru staveniště 253m2, mobilní WC, stavební buňky kancelářské 2ks vč.vybavení.</v>
      </c>
      <c r="BB28" s="151"/>
      <c r="BC28" s="151"/>
      <c r="BD28" s="151"/>
      <c r="BE28" s="151"/>
      <c r="BF28" s="151"/>
      <c r="BG28" s="151"/>
      <c r="BH28" s="151"/>
    </row>
    <row r="29" spans="1:60" ht="22.5" outlineLevel="1" x14ac:dyDescent="0.2">
      <c r="A29" s="181">
        <v>3</v>
      </c>
      <c r="B29" s="182" t="s">
        <v>228</v>
      </c>
      <c r="C29" s="189" t="s">
        <v>229</v>
      </c>
      <c r="D29" s="183" t="s">
        <v>230</v>
      </c>
      <c r="E29" s="184">
        <v>1</v>
      </c>
      <c r="F29" s="185"/>
      <c r="G29" s="186">
        <f>ROUND(E29*F29,2)</f>
        <v>0</v>
      </c>
      <c r="H29" s="164"/>
      <c r="I29" s="163">
        <f>ROUND(E29*H29,2)</f>
        <v>0</v>
      </c>
      <c r="J29" s="164"/>
      <c r="K29" s="163">
        <f>ROUND(E29*J29,2)</f>
        <v>0</v>
      </c>
      <c r="L29" s="163">
        <v>21</v>
      </c>
      <c r="M29" s="163">
        <f>G29*(1+L29/100)</f>
        <v>0</v>
      </c>
      <c r="N29" s="162">
        <v>0</v>
      </c>
      <c r="O29" s="162">
        <f>ROUND(E29*N29,2)</f>
        <v>0</v>
      </c>
      <c r="P29" s="162">
        <v>0</v>
      </c>
      <c r="Q29" s="162">
        <f>ROUND(E29*P29,2)</f>
        <v>0</v>
      </c>
      <c r="R29" s="163"/>
      <c r="S29" s="163" t="s">
        <v>215</v>
      </c>
      <c r="T29" s="163" t="s">
        <v>216</v>
      </c>
      <c r="U29" s="163">
        <v>0</v>
      </c>
      <c r="V29" s="163">
        <f>ROUND(E29*U29,2)</f>
        <v>0</v>
      </c>
      <c r="W29" s="163"/>
      <c r="X29" s="163" t="s">
        <v>217</v>
      </c>
      <c r="Y29" s="163" t="s">
        <v>218</v>
      </c>
      <c r="Z29" s="151"/>
      <c r="AA29" s="151"/>
      <c r="AB29" s="151"/>
      <c r="AC29" s="151"/>
      <c r="AD29" s="151"/>
      <c r="AE29" s="151"/>
      <c r="AF29" s="151"/>
      <c r="AG29" s="151" t="s">
        <v>226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81">
        <v>4</v>
      </c>
      <c r="B30" s="182" t="s">
        <v>231</v>
      </c>
      <c r="C30" s="189" t="s">
        <v>232</v>
      </c>
      <c r="D30" s="183" t="s">
        <v>230</v>
      </c>
      <c r="E30" s="184">
        <v>1</v>
      </c>
      <c r="F30" s="185"/>
      <c r="G30" s="186">
        <f>ROUND(E30*F30,2)</f>
        <v>0</v>
      </c>
      <c r="H30" s="164"/>
      <c r="I30" s="163">
        <f>ROUND(E30*H30,2)</f>
        <v>0</v>
      </c>
      <c r="J30" s="164"/>
      <c r="K30" s="163">
        <f>ROUND(E30*J30,2)</f>
        <v>0</v>
      </c>
      <c r="L30" s="163">
        <v>21</v>
      </c>
      <c r="M30" s="163">
        <f>G30*(1+L30/100)</f>
        <v>0</v>
      </c>
      <c r="N30" s="162">
        <v>0</v>
      </c>
      <c r="O30" s="162">
        <f>ROUND(E30*N30,2)</f>
        <v>0</v>
      </c>
      <c r="P30" s="162">
        <v>0</v>
      </c>
      <c r="Q30" s="162">
        <f>ROUND(E30*P30,2)</f>
        <v>0</v>
      </c>
      <c r="R30" s="163"/>
      <c r="S30" s="163" t="s">
        <v>215</v>
      </c>
      <c r="T30" s="163" t="s">
        <v>216</v>
      </c>
      <c r="U30" s="163">
        <v>0</v>
      </c>
      <c r="V30" s="163">
        <f>ROUND(E30*U30,2)</f>
        <v>0</v>
      </c>
      <c r="W30" s="163"/>
      <c r="X30" s="163" t="s">
        <v>217</v>
      </c>
      <c r="Y30" s="163" t="s">
        <v>218</v>
      </c>
      <c r="Z30" s="151"/>
      <c r="AA30" s="151"/>
      <c r="AB30" s="151"/>
      <c r="AC30" s="151"/>
      <c r="AD30" s="151"/>
      <c r="AE30" s="151"/>
      <c r="AF30" s="151"/>
      <c r="AG30" s="151" t="s">
        <v>226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x14ac:dyDescent="0.2">
      <c r="A31" s="167" t="s">
        <v>212</v>
      </c>
      <c r="B31" s="168" t="s">
        <v>185</v>
      </c>
      <c r="C31" s="187" t="s">
        <v>30</v>
      </c>
      <c r="D31" s="169"/>
      <c r="E31" s="170"/>
      <c r="F31" s="171"/>
      <c r="G31" s="172">
        <f>SUMIF(AG32:AG40,"&lt;&gt;NOR",G32:G40)</f>
        <v>0</v>
      </c>
      <c r="H31" s="166"/>
      <c r="I31" s="166">
        <f>SUM(I32:I40)</f>
        <v>0</v>
      </c>
      <c r="J31" s="166"/>
      <c r="K31" s="166">
        <f>SUM(K32:K40)</f>
        <v>0</v>
      </c>
      <c r="L31" s="166"/>
      <c r="M31" s="166">
        <f>SUM(M32:M40)</f>
        <v>0</v>
      </c>
      <c r="N31" s="165"/>
      <c r="O31" s="165">
        <f>SUM(O32:O40)</f>
        <v>0</v>
      </c>
      <c r="P31" s="165"/>
      <c r="Q31" s="165">
        <f>SUM(Q32:Q40)</f>
        <v>0</v>
      </c>
      <c r="R31" s="166"/>
      <c r="S31" s="166"/>
      <c r="T31" s="166"/>
      <c r="U31" s="166"/>
      <c r="V31" s="166">
        <f>SUM(V32:V40)</f>
        <v>0</v>
      </c>
      <c r="W31" s="166"/>
      <c r="X31" s="166"/>
      <c r="Y31" s="166"/>
      <c r="AG31" t="s">
        <v>213</v>
      </c>
    </row>
    <row r="32" spans="1:60" outlineLevel="1" x14ac:dyDescent="0.2">
      <c r="A32" s="174">
        <v>5</v>
      </c>
      <c r="B32" s="175" t="s">
        <v>233</v>
      </c>
      <c r="C32" s="188" t="s">
        <v>234</v>
      </c>
      <c r="D32" s="176" t="s">
        <v>224</v>
      </c>
      <c r="E32" s="177">
        <v>1</v>
      </c>
      <c r="F32" s="178"/>
      <c r="G32" s="179">
        <f>ROUND(E32*F32,2)</f>
        <v>0</v>
      </c>
      <c r="H32" s="164"/>
      <c r="I32" s="163">
        <f>ROUND(E32*H32,2)</f>
        <v>0</v>
      </c>
      <c r="J32" s="164"/>
      <c r="K32" s="163">
        <f>ROUND(E32*J32,2)</f>
        <v>0</v>
      </c>
      <c r="L32" s="163">
        <v>21</v>
      </c>
      <c r="M32" s="163">
        <f>G32*(1+L32/100)</f>
        <v>0</v>
      </c>
      <c r="N32" s="162">
        <v>0</v>
      </c>
      <c r="O32" s="162">
        <f>ROUND(E32*N32,2)</f>
        <v>0</v>
      </c>
      <c r="P32" s="162">
        <v>0</v>
      </c>
      <c r="Q32" s="162">
        <f>ROUND(E32*P32,2)</f>
        <v>0</v>
      </c>
      <c r="R32" s="163"/>
      <c r="S32" s="163" t="s">
        <v>225</v>
      </c>
      <c r="T32" s="163" t="s">
        <v>216</v>
      </c>
      <c r="U32" s="163">
        <v>0</v>
      </c>
      <c r="V32" s="163">
        <f>ROUND(E32*U32,2)</f>
        <v>0</v>
      </c>
      <c r="W32" s="163"/>
      <c r="X32" s="163" t="s">
        <v>217</v>
      </c>
      <c r="Y32" s="163" t="s">
        <v>218</v>
      </c>
      <c r="Z32" s="151"/>
      <c r="AA32" s="151"/>
      <c r="AB32" s="151"/>
      <c r="AC32" s="151"/>
      <c r="AD32" s="151"/>
      <c r="AE32" s="151"/>
      <c r="AF32" s="151"/>
      <c r="AG32" s="151" t="s">
        <v>226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ht="45" outlineLevel="2" x14ac:dyDescent="0.2">
      <c r="A33" s="159"/>
      <c r="B33" s="160"/>
      <c r="C33" s="250" t="s">
        <v>235</v>
      </c>
      <c r="D33" s="251"/>
      <c r="E33" s="251"/>
      <c r="F33" s="251"/>
      <c r="G33" s="251"/>
      <c r="H33" s="163"/>
      <c r="I33" s="163"/>
      <c r="J33" s="163"/>
      <c r="K33" s="163"/>
      <c r="L33" s="163"/>
      <c r="M33" s="163"/>
      <c r="N33" s="162"/>
      <c r="O33" s="162"/>
      <c r="P33" s="162"/>
      <c r="Q33" s="162"/>
      <c r="R33" s="163"/>
      <c r="S33" s="163"/>
      <c r="T33" s="163"/>
      <c r="U33" s="163"/>
      <c r="V33" s="163"/>
      <c r="W33" s="163"/>
      <c r="X33" s="163"/>
      <c r="Y33" s="163"/>
      <c r="Z33" s="151"/>
      <c r="AA33" s="151"/>
      <c r="AB33" s="151"/>
      <c r="AC33" s="151"/>
      <c r="AD33" s="151"/>
      <c r="AE33" s="151"/>
      <c r="AF33" s="151"/>
      <c r="AG33" s="151" t="s">
        <v>220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80" t="str">
        <f>C33</f>
        <v>Náklady na ochranu staveniště před vstupem nepovolaných osob, včetně příslušného značení, nepřetžité ostrahy v průběhu výstavby,  náklady na oplocení staveniště či na jeho osvětlení, náklady na vypracování potřebné dokumentace pro provoz staveniště z hlediska požární ochrany (požární řád a poplachová směrnice) a z hlediska provozu staveniště (provozně dopravní řád).</v>
      </c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74">
        <v>6</v>
      </c>
      <c r="B34" s="175" t="s">
        <v>236</v>
      </c>
      <c r="C34" s="188" t="s">
        <v>237</v>
      </c>
      <c r="D34" s="176" t="s">
        <v>224</v>
      </c>
      <c r="E34" s="177">
        <v>1</v>
      </c>
      <c r="F34" s="178"/>
      <c r="G34" s="179">
        <f>ROUND(E34*F34,2)</f>
        <v>0</v>
      </c>
      <c r="H34" s="164"/>
      <c r="I34" s="163">
        <f>ROUND(E34*H34,2)</f>
        <v>0</v>
      </c>
      <c r="J34" s="164"/>
      <c r="K34" s="163">
        <f>ROUND(E34*J34,2)</f>
        <v>0</v>
      </c>
      <c r="L34" s="163">
        <v>21</v>
      </c>
      <c r="M34" s="163">
        <f>G34*(1+L34/100)</f>
        <v>0</v>
      </c>
      <c r="N34" s="162">
        <v>0</v>
      </c>
      <c r="O34" s="162">
        <f>ROUND(E34*N34,2)</f>
        <v>0</v>
      </c>
      <c r="P34" s="162">
        <v>0</v>
      </c>
      <c r="Q34" s="162">
        <f>ROUND(E34*P34,2)</f>
        <v>0</v>
      </c>
      <c r="R34" s="163"/>
      <c r="S34" s="163" t="s">
        <v>225</v>
      </c>
      <c r="T34" s="163" t="s">
        <v>216</v>
      </c>
      <c r="U34" s="163">
        <v>0</v>
      </c>
      <c r="V34" s="163">
        <f>ROUND(E34*U34,2)</f>
        <v>0</v>
      </c>
      <c r="W34" s="163"/>
      <c r="X34" s="163" t="s">
        <v>217</v>
      </c>
      <c r="Y34" s="163" t="s">
        <v>218</v>
      </c>
      <c r="Z34" s="151"/>
      <c r="AA34" s="151"/>
      <c r="AB34" s="151"/>
      <c r="AC34" s="151"/>
      <c r="AD34" s="151"/>
      <c r="AE34" s="151"/>
      <c r="AF34" s="151"/>
      <c r="AG34" s="151" t="s">
        <v>226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ht="22.5" outlineLevel="2" x14ac:dyDescent="0.2">
      <c r="A35" s="159"/>
      <c r="B35" s="160"/>
      <c r="C35" s="250" t="s">
        <v>238</v>
      </c>
      <c r="D35" s="251"/>
      <c r="E35" s="251"/>
      <c r="F35" s="251"/>
      <c r="G35" s="251"/>
      <c r="H35" s="163"/>
      <c r="I35" s="163"/>
      <c r="J35" s="163"/>
      <c r="K35" s="163"/>
      <c r="L35" s="163"/>
      <c r="M35" s="163"/>
      <c r="N35" s="162"/>
      <c r="O35" s="162"/>
      <c r="P35" s="162"/>
      <c r="Q35" s="162"/>
      <c r="R35" s="163"/>
      <c r="S35" s="163"/>
      <c r="T35" s="163"/>
      <c r="U35" s="163"/>
      <c r="V35" s="163"/>
      <c r="W35" s="163"/>
      <c r="X35" s="163"/>
      <c r="Y35" s="163"/>
      <c r="Z35" s="151"/>
      <c r="AA35" s="151"/>
      <c r="AB35" s="151"/>
      <c r="AC35" s="151"/>
      <c r="AD35" s="151"/>
      <c r="AE35" s="151"/>
      <c r="AF35" s="151"/>
      <c r="AG35" s="151" t="s">
        <v>220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80" t="str">
        <f>C35</f>
        <v>Náklady spojené s povinným pojištěním dodavatele nebo stavebního díla či jeho části, v rozsahu obchodních podmínek.</v>
      </c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81">
        <v>7</v>
      </c>
      <c r="B36" s="182" t="s">
        <v>239</v>
      </c>
      <c r="C36" s="189" t="s">
        <v>240</v>
      </c>
      <c r="D36" s="183" t="s">
        <v>230</v>
      </c>
      <c r="E36" s="184">
        <v>1</v>
      </c>
      <c r="F36" s="185"/>
      <c r="G36" s="186">
        <f>ROUND(E36*F36,2)</f>
        <v>0</v>
      </c>
      <c r="H36" s="164"/>
      <c r="I36" s="163">
        <f>ROUND(E36*H36,2)</f>
        <v>0</v>
      </c>
      <c r="J36" s="164"/>
      <c r="K36" s="163">
        <f>ROUND(E36*J36,2)</f>
        <v>0</v>
      </c>
      <c r="L36" s="163">
        <v>21</v>
      </c>
      <c r="M36" s="163">
        <f>G36*(1+L36/100)</f>
        <v>0</v>
      </c>
      <c r="N36" s="162">
        <v>0</v>
      </c>
      <c r="O36" s="162">
        <f>ROUND(E36*N36,2)</f>
        <v>0</v>
      </c>
      <c r="P36" s="162">
        <v>0</v>
      </c>
      <c r="Q36" s="162">
        <f>ROUND(E36*P36,2)</f>
        <v>0</v>
      </c>
      <c r="R36" s="163"/>
      <c r="S36" s="163" t="s">
        <v>215</v>
      </c>
      <c r="T36" s="163" t="s">
        <v>216</v>
      </c>
      <c r="U36" s="163">
        <v>0</v>
      </c>
      <c r="V36" s="163">
        <f>ROUND(E36*U36,2)</f>
        <v>0</v>
      </c>
      <c r="W36" s="163"/>
      <c r="X36" s="163" t="s">
        <v>217</v>
      </c>
      <c r="Y36" s="163" t="s">
        <v>218</v>
      </c>
      <c r="Z36" s="151"/>
      <c r="AA36" s="151"/>
      <c r="AB36" s="151"/>
      <c r="AC36" s="151"/>
      <c r="AD36" s="151"/>
      <c r="AE36" s="151"/>
      <c r="AF36" s="151"/>
      <c r="AG36" s="151" t="s">
        <v>226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ht="33.75" outlineLevel="1" x14ac:dyDescent="0.2">
      <c r="A37" s="181">
        <v>8</v>
      </c>
      <c r="B37" s="182" t="s">
        <v>241</v>
      </c>
      <c r="C37" s="189" t="s">
        <v>242</v>
      </c>
      <c r="D37" s="183" t="s">
        <v>230</v>
      </c>
      <c r="E37" s="184">
        <v>1</v>
      </c>
      <c r="F37" s="185"/>
      <c r="G37" s="186">
        <f>ROUND(E37*F37,2)</f>
        <v>0</v>
      </c>
      <c r="H37" s="164"/>
      <c r="I37" s="163">
        <f>ROUND(E37*H37,2)</f>
        <v>0</v>
      </c>
      <c r="J37" s="164"/>
      <c r="K37" s="163">
        <f>ROUND(E37*J37,2)</f>
        <v>0</v>
      </c>
      <c r="L37" s="163">
        <v>21</v>
      </c>
      <c r="M37" s="163">
        <f>G37*(1+L37/100)</f>
        <v>0</v>
      </c>
      <c r="N37" s="162">
        <v>0</v>
      </c>
      <c r="O37" s="162">
        <f>ROUND(E37*N37,2)</f>
        <v>0</v>
      </c>
      <c r="P37" s="162">
        <v>0</v>
      </c>
      <c r="Q37" s="162">
        <f>ROUND(E37*P37,2)</f>
        <v>0</v>
      </c>
      <c r="R37" s="163"/>
      <c r="S37" s="163" t="s">
        <v>215</v>
      </c>
      <c r="T37" s="163" t="s">
        <v>216</v>
      </c>
      <c r="U37" s="163">
        <v>0</v>
      </c>
      <c r="V37" s="163">
        <f>ROUND(E37*U37,2)</f>
        <v>0</v>
      </c>
      <c r="W37" s="163"/>
      <c r="X37" s="163" t="s">
        <v>217</v>
      </c>
      <c r="Y37" s="163" t="s">
        <v>218</v>
      </c>
      <c r="Z37" s="151"/>
      <c r="AA37" s="151"/>
      <c r="AB37" s="151"/>
      <c r="AC37" s="151"/>
      <c r="AD37" s="151"/>
      <c r="AE37" s="151"/>
      <c r="AF37" s="151"/>
      <c r="AG37" s="151" t="s">
        <v>226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ht="56.25" outlineLevel="1" x14ac:dyDescent="0.2">
      <c r="A38" s="174">
        <v>9</v>
      </c>
      <c r="B38" s="175" t="s">
        <v>243</v>
      </c>
      <c r="C38" s="188" t="s">
        <v>244</v>
      </c>
      <c r="D38" s="176" t="s">
        <v>230</v>
      </c>
      <c r="E38" s="177">
        <v>1</v>
      </c>
      <c r="F38" s="178"/>
      <c r="G38" s="179">
        <f>ROUND(E38*F38,2)</f>
        <v>0</v>
      </c>
      <c r="H38" s="164"/>
      <c r="I38" s="163">
        <f>ROUND(E38*H38,2)</f>
        <v>0</v>
      </c>
      <c r="J38" s="164"/>
      <c r="K38" s="163">
        <f>ROUND(E38*J38,2)</f>
        <v>0</v>
      </c>
      <c r="L38" s="163">
        <v>21</v>
      </c>
      <c r="M38" s="163">
        <f>G38*(1+L38/100)</f>
        <v>0</v>
      </c>
      <c r="N38" s="162">
        <v>0</v>
      </c>
      <c r="O38" s="162">
        <f>ROUND(E38*N38,2)</f>
        <v>0</v>
      </c>
      <c r="P38" s="162">
        <v>0</v>
      </c>
      <c r="Q38" s="162">
        <f>ROUND(E38*P38,2)</f>
        <v>0</v>
      </c>
      <c r="R38" s="163"/>
      <c r="S38" s="163" t="s">
        <v>215</v>
      </c>
      <c r="T38" s="163" t="s">
        <v>216</v>
      </c>
      <c r="U38" s="163">
        <v>0</v>
      </c>
      <c r="V38" s="163">
        <f>ROUND(E38*U38,2)</f>
        <v>0</v>
      </c>
      <c r="W38" s="163"/>
      <c r="X38" s="163" t="s">
        <v>217</v>
      </c>
      <c r="Y38" s="163" t="s">
        <v>218</v>
      </c>
      <c r="Z38" s="151"/>
      <c r="AA38" s="151"/>
      <c r="AB38" s="151"/>
      <c r="AC38" s="151"/>
      <c r="AD38" s="151"/>
      <c r="AE38" s="151"/>
      <c r="AF38" s="151"/>
      <c r="AG38" s="151" t="s">
        <v>226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2" x14ac:dyDescent="0.2">
      <c r="A39" s="159"/>
      <c r="B39" s="160"/>
      <c r="C39" s="250" t="s">
        <v>245</v>
      </c>
      <c r="D39" s="251"/>
      <c r="E39" s="251"/>
      <c r="F39" s="251"/>
      <c r="G39" s="251"/>
      <c r="H39" s="163"/>
      <c r="I39" s="163"/>
      <c r="J39" s="163"/>
      <c r="K39" s="163"/>
      <c r="L39" s="163"/>
      <c r="M39" s="163"/>
      <c r="N39" s="162"/>
      <c r="O39" s="162"/>
      <c r="P39" s="162"/>
      <c r="Q39" s="162"/>
      <c r="R39" s="163"/>
      <c r="S39" s="163"/>
      <c r="T39" s="163"/>
      <c r="U39" s="163"/>
      <c r="V39" s="163"/>
      <c r="W39" s="163"/>
      <c r="X39" s="163"/>
      <c r="Y39" s="163"/>
      <c r="Z39" s="151"/>
      <c r="AA39" s="151"/>
      <c r="AB39" s="151"/>
      <c r="AC39" s="151"/>
      <c r="AD39" s="151"/>
      <c r="AE39" s="151"/>
      <c r="AF39" s="151"/>
      <c r="AG39" s="151" t="s">
        <v>220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ht="22.5" outlineLevel="1" x14ac:dyDescent="0.2">
      <c r="A40" s="174">
        <v>10</v>
      </c>
      <c r="B40" s="175" t="s">
        <v>246</v>
      </c>
      <c r="C40" s="188" t="s">
        <v>247</v>
      </c>
      <c r="D40" s="176" t="s">
        <v>230</v>
      </c>
      <c r="E40" s="177">
        <v>1</v>
      </c>
      <c r="F40" s="178"/>
      <c r="G40" s="179">
        <f>ROUND(E40*F40,2)</f>
        <v>0</v>
      </c>
      <c r="H40" s="164"/>
      <c r="I40" s="163">
        <f>ROUND(E40*H40,2)</f>
        <v>0</v>
      </c>
      <c r="J40" s="164"/>
      <c r="K40" s="163">
        <f>ROUND(E40*J40,2)</f>
        <v>0</v>
      </c>
      <c r="L40" s="163">
        <v>21</v>
      </c>
      <c r="M40" s="163">
        <f>G40*(1+L40/100)</f>
        <v>0</v>
      </c>
      <c r="N40" s="162">
        <v>0</v>
      </c>
      <c r="O40" s="162">
        <f>ROUND(E40*N40,2)</f>
        <v>0</v>
      </c>
      <c r="P40" s="162">
        <v>0</v>
      </c>
      <c r="Q40" s="162">
        <f>ROUND(E40*P40,2)</f>
        <v>0</v>
      </c>
      <c r="R40" s="163"/>
      <c r="S40" s="163" t="s">
        <v>215</v>
      </c>
      <c r="T40" s="163" t="s">
        <v>216</v>
      </c>
      <c r="U40" s="163">
        <v>0</v>
      </c>
      <c r="V40" s="163">
        <f>ROUND(E40*U40,2)</f>
        <v>0</v>
      </c>
      <c r="W40" s="163"/>
      <c r="X40" s="163" t="s">
        <v>217</v>
      </c>
      <c r="Y40" s="163" t="s">
        <v>218</v>
      </c>
      <c r="Z40" s="151"/>
      <c r="AA40" s="151"/>
      <c r="AB40" s="151"/>
      <c r="AC40" s="151"/>
      <c r="AD40" s="151"/>
      <c r="AE40" s="151"/>
      <c r="AF40" s="151"/>
      <c r="AG40" s="151" t="s">
        <v>226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x14ac:dyDescent="0.2">
      <c r="A41" s="3"/>
      <c r="B41" s="4"/>
      <c r="C41" s="190"/>
      <c r="D41" s="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E41">
        <v>15</v>
      </c>
      <c r="AF41">
        <v>21</v>
      </c>
      <c r="AG41" t="s">
        <v>198</v>
      </c>
    </row>
    <row r="42" spans="1:60" x14ac:dyDescent="0.2">
      <c r="A42" s="154"/>
      <c r="B42" s="155" t="s">
        <v>31</v>
      </c>
      <c r="C42" s="191"/>
      <c r="D42" s="156"/>
      <c r="E42" s="157"/>
      <c r="F42" s="157"/>
      <c r="G42" s="173">
        <f>G8+G26+G31</f>
        <v>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E42">
        <f>SUMIF(L7:L40,AE41,G7:G40)</f>
        <v>0</v>
      </c>
      <c r="AF42">
        <f>SUMIF(L7:L40,AF41,G7:G40)</f>
        <v>0</v>
      </c>
      <c r="AG42" t="s">
        <v>248</v>
      </c>
    </row>
    <row r="43" spans="1:60" x14ac:dyDescent="0.2">
      <c r="A43" s="3"/>
      <c r="B43" s="4"/>
      <c r="C43" s="190"/>
      <c r="D43" s="6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60" x14ac:dyDescent="0.2">
      <c r="A44" s="3"/>
      <c r="B44" s="4"/>
      <c r="C44" s="190"/>
      <c r="D44" s="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60" x14ac:dyDescent="0.2">
      <c r="A45" s="261" t="s">
        <v>249</v>
      </c>
      <c r="B45" s="261"/>
      <c r="C45" s="262"/>
      <c r="D45" s="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60" x14ac:dyDescent="0.2">
      <c r="A46" s="263"/>
      <c r="B46" s="264"/>
      <c r="C46" s="265"/>
      <c r="D46" s="264"/>
      <c r="E46" s="264"/>
      <c r="F46" s="264"/>
      <c r="G46" s="266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G46" t="s">
        <v>250</v>
      </c>
    </row>
    <row r="47" spans="1:60" x14ac:dyDescent="0.2">
      <c r="A47" s="267"/>
      <c r="B47" s="268"/>
      <c r="C47" s="269"/>
      <c r="D47" s="268"/>
      <c r="E47" s="268"/>
      <c r="F47" s="268"/>
      <c r="G47" s="270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60" x14ac:dyDescent="0.2">
      <c r="A48" s="267"/>
      <c r="B48" s="268"/>
      <c r="C48" s="269"/>
      <c r="D48" s="268"/>
      <c r="E48" s="268"/>
      <c r="F48" s="268"/>
      <c r="G48" s="270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33" x14ac:dyDescent="0.2">
      <c r="A49" s="267"/>
      <c r="B49" s="268"/>
      <c r="C49" s="269"/>
      <c r="D49" s="268"/>
      <c r="E49" s="268"/>
      <c r="F49" s="268"/>
      <c r="G49" s="270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33" x14ac:dyDescent="0.2">
      <c r="A50" s="271"/>
      <c r="B50" s="272"/>
      <c r="C50" s="273"/>
      <c r="D50" s="272"/>
      <c r="E50" s="272"/>
      <c r="F50" s="272"/>
      <c r="G50" s="27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33" x14ac:dyDescent="0.2">
      <c r="A51" s="3"/>
      <c r="B51" s="4"/>
      <c r="C51" s="190"/>
      <c r="D51" s="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33" x14ac:dyDescent="0.2">
      <c r="C52" s="192"/>
      <c r="D52" s="10"/>
      <c r="AG52" t="s">
        <v>266</v>
      </c>
    </row>
    <row r="53" spans="1:33" x14ac:dyDescent="0.2">
      <c r="D53" s="10"/>
    </row>
    <row r="54" spans="1:33" x14ac:dyDescent="0.2">
      <c r="D54" s="10"/>
    </row>
    <row r="55" spans="1:33" x14ac:dyDescent="0.2">
      <c r="D55" s="10"/>
    </row>
    <row r="56" spans="1:33" x14ac:dyDescent="0.2">
      <c r="D56" s="10"/>
    </row>
    <row r="57" spans="1:33" x14ac:dyDescent="0.2">
      <c r="D57" s="10"/>
    </row>
    <row r="58" spans="1:33" x14ac:dyDescent="0.2">
      <c r="D58" s="10"/>
    </row>
    <row r="59" spans="1:33" x14ac:dyDescent="0.2">
      <c r="D59" s="10"/>
    </row>
    <row r="60" spans="1:33" x14ac:dyDescent="0.2">
      <c r="D60" s="10"/>
    </row>
    <row r="61" spans="1:33" x14ac:dyDescent="0.2">
      <c r="D61" s="10"/>
    </row>
    <row r="62" spans="1:33" x14ac:dyDescent="0.2">
      <c r="D62" s="10"/>
    </row>
    <row r="63" spans="1:33" x14ac:dyDescent="0.2">
      <c r="D63" s="10"/>
    </row>
    <row r="64" spans="1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26">
    <mergeCell ref="A45:C45"/>
    <mergeCell ref="A46:G50"/>
    <mergeCell ref="C10:G10"/>
    <mergeCell ref="C11:G11"/>
    <mergeCell ref="C12:G12"/>
    <mergeCell ref="C13:G13"/>
    <mergeCell ref="C19:G19"/>
    <mergeCell ref="A1:G1"/>
    <mergeCell ref="C2:G2"/>
    <mergeCell ref="C3:G3"/>
    <mergeCell ref="C4:G4"/>
    <mergeCell ref="C14:G14"/>
    <mergeCell ref="C15:G15"/>
    <mergeCell ref="C16:G16"/>
    <mergeCell ref="C17:G17"/>
    <mergeCell ref="C18:G18"/>
    <mergeCell ref="C28:G28"/>
    <mergeCell ref="C33:G33"/>
    <mergeCell ref="C35:G35"/>
    <mergeCell ref="C39:G39"/>
    <mergeCell ref="C20:G20"/>
    <mergeCell ref="C21:G21"/>
    <mergeCell ref="C22:G22"/>
    <mergeCell ref="C23:G23"/>
    <mergeCell ref="C24:G24"/>
    <mergeCell ref="C25:G25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CC64A-B60C-411E-9867-06E4BAE9C95E}">
  <sheetPr>
    <outlinePr summaryBelow="0"/>
  </sheetPr>
  <dimension ref="A1:BH5000"/>
  <sheetViews>
    <sheetView workbookViewId="0">
      <pane ySplit="7" topLeftCell="A164" activePane="bottomLeft" state="frozen"/>
      <selection pane="bottomLeft" activeCell="C181" sqref="C181"/>
    </sheetView>
  </sheetViews>
  <sheetFormatPr defaultRowHeight="12.75" outlineLevelRow="2" x14ac:dyDescent="0.2"/>
  <cols>
    <col min="1" max="1" width="3.42578125" customWidth="1"/>
    <col min="2" max="2" width="12.5703125" style="124" customWidth="1"/>
    <col min="3" max="3" width="38.28515625" style="12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254" t="s">
        <v>7</v>
      </c>
      <c r="B1" s="254"/>
      <c r="C1" s="254"/>
      <c r="D1" s="254"/>
      <c r="E1" s="254"/>
      <c r="F1" s="254"/>
      <c r="G1" s="254"/>
      <c r="AG1" t="s">
        <v>186</v>
      </c>
    </row>
    <row r="2" spans="1:60" ht="24.95" customHeight="1" x14ac:dyDescent="0.2">
      <c r="A2" s="143" t="s">
        <v>8</v>
      </c>
      <c r="B2" s="49" t="s">
        <v>43</v>
      </c>
      <c r="C2" s="255" t="s">
        <v>44</v>
      </c>
      <c r="D2" s="256"/>
      <c r="E2" s="256"/>
      <c r="F2" s="256"/>
      <c r="G2" s="257"/>
      <c r="AG2" t="s">
        <v>187</v>
      </c>
    </row>
    <row r="3" spans="1:60" ht="24.95" customHeight="1" x14ac:dyDescent="0.2">
      <c r="A3" s="143" t="s">
        <v>9</v>
      </c>
      <c r="B3" s="49" t="s">
        <v>47</v>
      </c>
      <c r="C3" s="255" t="s">
        <v>48</v>
      </c>
      <c r="D3" s="256"/>
      <c r="E3" s="256"/>
      <c r="F3" s="256"/>
      <c r="G3" s="257"/>
      <c r="AC3" s="124" t="s">
        <v>187</v>
      </c>
      <c r="AG3" t="s">
        <v>188</v>
      </c>
    </row>
    <row r="4" spans="1:60" ht="24.95" customHeight="1" x14ac:dyDescent="0.2">
      <c r="A4" s="144" t="s">
        <v>10</v>
      </c>
      <c r="B4" s="145" t="s">
        <v>51</v>
      </c>
      <c r="C4" s="258" t="s">
        <v>52</v>
      </c>
      <c r="D4" s="259"/>
      <c r="E4" s="259"/>
      <c r="F4" s="259"/>
      <c r="G4" s="260"/>
      <c r="AG4" t="s">
        <v>189</v>
      </c>
    </row>
    <row r="5" spans="1:60" x14ac:dyDescent="0.2">
      <c r="D5" s="10"/>
    </row>
    <row r="6" spans="1:60" ht="38.25" x14ac:dyDescent="0.2">
      <c r="A6" s="147" t="s">
        <v>190</v>
      </c>
      <c r="B6" s="149" t="s">
        <v>191</v>
      </c>
      <c r="C6" s="149" t="s">
        <v>192</v>
      </c>
      <c r="D6" s="148" t="s">
        <v>193</v>
      </c>
      <c r="E6" s="147" t="s">
        <v>194</v>
      </c>
      <c r="F6" s="146" t="s">
        <v>195</v>
      </c>
      <c r="G6" s="147" t="s">
        <v>31</v>
      </c>
      <c r="H6" s="150" t="s">
        <v>32</v>
      </c>
      <c r="I6" s="150" t="s">
        <v>196</v>
      </c>
      <c r="J6" s="150" t="s">
        <v>33</v>
      </c>
      <c r="K6" s="150" t="s">
        <v>197</v>
      </c>
      <c r="L6" s="150" t="s">
        <v>198</v>
      </c>
      <c r="M6" s="150" t="s">
        <v>199</v>
      </c>
      <c r="N6" s="150" t="s">
        <v>200</v>
      </c>
      <c r="O6" s="150" t="s">
        <v>201</v>
      </c>
      <c r="P6" s="150" t="s">
        <v>202</v>
      </c>
      <c r="Q6" s="150" t="s">
        <v>203</v>
      </c>
      <c r="R6" s="150" t="s">
        <v>204</v>
      </c>
      <c r="S6" s="150" t="s">
        <v>205</v>
      </c>
      <c r="T6" s="150" t="s">
        <v>206</v>
      </c>
      <c r="U6" s="150" t="s">
        <v>207</v>
      </c>
      <c r="V6" s="150" t="s">
        <v>208</v>
      </c>
      <c r="W6" s="150" t="s">
        <v>209</v>
      </c>
      <c r="X6" s="150" t="s">
        <v>210</v>
      </c>
      <c r="Y6" s="150" t="s">
        <v>211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  <c r="Y7" s="153"/>
    </row>
    <row r="8" spans="1:60" x14ac:dyDescent="0.2">
      <c r="A8" s="167" t="s">
        <v>212</v>
      </c>
      <c r="B8" s="168" t="s">
        <v>84</v>
      </c>
      <c r="C8" s="187" t="s">
        <v>85</v>
      </c>
      <c r="D8" s="169"/>
      <c r="E8" s="170"/>
      <c r="F8" s="171"/>
      <c r="G8" s="172">
        <f>SUMIF(AG9:AG21,"&lt;&gt;NOR",G9:G21)</f>
        <v>0</v>
      </c>
      <c r="H8" s="166"/>
      <c r="I8" s="166">
        <f>SUM(I9:I21)</f>
        <v>0</v>
      </c>
      <c r="J8" s="166"/>
      <c r="K8" s="166">
        <f>SUM(K9:K21)</f>
        <v>0</v>
      </c>
      <c r="L8" s="166"/>
      <c r="M8" s="166">
        <f>SUM(M9:M21)</f>
        <v>0</v>
      </c>
      <c r="N8" s="165"/>
      <c r="O8" s="165">
        <f>SUM(O9:O21)</f>
        <v>2.0499999999999998</v>
      </c>
      <c r="P8" s="165"/>
      <c r="Q8" s="165">
        <f>SUM(Q9:Q21)</f>
        <v>0</v>
      </c>
      <c r="R8" s="166"/>
      <c r="S8" s="166"/>
      <c r="T8" s="166"/>
      <c r="U8" s="166"/>
      <c r="V8" s="166">
        <f>SUM(V9:V21)</f>
        <v>75.66</v>
      </c>
      <c r="W8" s="166"/>
      <c r="X8" s="166"/>
      <c r="Y8" s="166"/>
      <c r="AG8" t="s">
        <v>213</v>
      </c>
    </row>
    <row r="9" spans="1:60" ht="22.5" outlineLevel="1" x14ac:dyDescent="0.2">
      <c r="A9" s="181">
        <v>1</v>
      </c>
      <c r="B9" s="182" t="s">
        <v>267</v>
      </c>
      <c r="C9" s="189" t="s">
        <v>268</v>
      </c>
      <c r="D9" s="183" t="s">
        <v>269</v>
      </c>
      <c r="E9" s="184">
        <v>1.4E-2</v>
      </c>
      <c r="F9" s="185"/>
      <c r="G9" s="186">
        <f t="shared" ref="G9:G21" si="0">ROUND(E9*F9,2)</f>
        <v>0</v>
      </c>
      <c r="H9" s="164"/>
      <c r="I9" s="163">
        <f t="shared" ref="I9:I21" si="1">ROUND(E9*H9,2)</f>
        <v>0</v>
      </c>
      <c r="J9" s="164"/>
      <c r="K9" s="163">
        <f t="shared" ref="K9:K21" si="2">ROUND(E9*J9,2)</f>
        <v>0</v>
      </c>
      <c r="L9" s="163">
        <v>21</v>
      </c>
      <c r="M9" s="163">
        <f t="shared" ref="M9:M21" si="3">G9*(1+L9/100)</f>
        <v>0</v>
      </c>
      <c r="N9" s="162">
        <v>1.0900000000000001</v>
      </c>
      <c r="O9" s="162">
        <f t="shared" ref="O9:O21" si="4">ROUND(E9*N9,2)</f>
        <v>0.02</v>
      </c>
      <c r="P9" s="162">
        <v>0</v>
      </c>
      <c r="Q9" s="162">
        <f t="shared" ref="Q9:Q21" si="5">ROUND(E9*P9,2)</f>
        <v>0</v>
      </c>
      <c r="R9" s="163"/>
      <c r="S9" s="163" t="s">
        <v>225</v>
      </c>
      <c r="T9" s="163" t="s">
        <v>270</v>
      </c>
      <c r="U9" s="163">
        <v>20.6</v>
      </c>
      <c r="V9" s="163">
        <f t="shared" ref="V9:V21" si="6">ROUND(E9*U9,2)</f>
        <v>0.28999999999999998</v>
      </c>
      <c r="W9" s="163"/>
      <c r="X9" s="163" t="s">
        <v>271</v>
      </c>
      <c r="Y9" s="163" t="s">
        <v>218</v>
      </c>
      <c r="Z9" s="151"/>
      <c r="AA9" s="151"/>
      <c r="AB9" s="151"/>
      <c r="AC9" s="151"/>
      <c r="AD9" s="151"/>
      <c r="AE9" s="151"/>
      <c r="AF9" s="151"/>
      <c r="AG9" s="151" t="s">
        <v>272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22.5" outlineLevel="1" x14ac:dyDescent="0.2">
      <c r="A10" s="181">
        <v>2</v>
      </c>
      <c r="B10" s="182" t="s">
        <v>273</v>
      </c>
      <c r="C10" s="189" t="s">
        <v>274</v>
      </c>
      <c r="D10" s="183" t="s">
        <v>269</v>
      </c>
      <c r="E10" s="184">
        <v>5.3999999999999999E-2</v>
      </c>
      <c r="F10" s="185"/>
      <c r="G10" s="186">
        <f t="shared" si="0"/>
        <v>0</v>
      </c>
      <c r="H10" s="164"/>
      <c r="I10" s="163">
        <f t="shared" si="1"/>
        <v>0</v>
      </c>
      <c r="J10" s="164"/>
      <c r="K10" s="163">
        <f t="shared" si="2"/>
        <v>0</v>
      </c>
      <c r="L10" s="163">
        <v>21</v>
      </c>
      <c r="M10" s="163">
        <f t="shared" si="3"/>
        <v>0</v>
      </c>
      <c r="N10" s="162">
        <v>1.0900000000000001</v>
      </c>
      <c r="O10" s="162">
        <f t="shared" si="4"/>
        <v>0.06</v>
      </c>
      <c r="P10" s="162">
        <v>0</v>
      </c>
      <c r="Q10" s="162">
        <f t="shared" si="5"/>
        <v>0</v>
      </c>
      <c r="R10" s="163"/>
      <c r="S10" s="163" t="s">
        <v>225</v>
      </c>
      <c r="T10" s="163" t="s">
        <v>270</v>
      </c>
      <c r="U10" s="163">
        <v>20.6</v>
      </c>
      <c r="V10" s="163">
        <f t="shared" si="6"/>
        <v>1.1100000000000001</v>
      </c>
      <c r="W10" s="163"/>
      <c r="X10" s="163" t="s">
        <v>271</v>
      </c>
      <c r="Y10" s="163" t="s">
        <v>218</v>
      </c>
      <c r="Z10" s="151"/>
      <c r="AA10" s="151"/>
      <c r="AB10" s="151"/>
      <c r="AC10" s="151"/>
      <c r="AD10" s="151"/>
      <c r="AE10" s="151"/>
      <c r="AF10" s="151"/>
      <c r="AG10" s="151" t="s">
        <v>272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81">
        <v>3</v>
      </c>
      <c r="B11" s="182" t="s">
        <v>275</v>
      </c>
      <c r="C11" s="189" t="s">
        <v>276</v>
      </c>
      <c r="D11" s="183" t="s">
        <v>277</v>
      </c>
      <c r="E11" s="184">
        <v>3.7499999999999999E-2</v>
      </c>
      <c r="F11" s="185"/>
      <c r="G11" s="186">
        <f t="shared" si="0"/>
        <v>0</v>
      </c>
      <c r="H11" s="164"/>
      <c r="I11" s="163">
        <f t="shared" si="1"/>
        <v>0</v>
      </c>
      <c r="J11" s="164"/>
      <c r="K11" s="163">
        <f t="shared" si="2"/>
        <v>0</v>
      </c>
      <c r="L11" s="163">
        <v>21</v>
      </c>
      <c r="M11" s="163">
        <f t="shared" si="3"/>
        <v>0</v>
      </c>
      <c r="N11" s="162">
        <v>0.94142999999999999</v>
      </c>
      <c r="O11" s="162">
        <f t="shared" si="4"/>
        <v>0.04</v>
      </c>
      <c r="P11" s="162">
        <v>0</v>
      </c>
      <c r="Q11" s="162">
        <f t="shared" si="5"/>
        <v>0</v>
      </c>
      <c r="R11" s="163"/>
      <c r="S11" s="163" t="s">
        <v>225</v>
      </c>
      <c r="T11" s="163" t="s">
        <v>270</v>
      </c>
      <c r="U11" s="163">
        <v>3.9291900000000002</v>
      </c>
      <c r="V11" s="163">
        <f t="shared" si="6"/>
        <v>0.15</v>
      </c>
      <c r="W11" s="163"/>
      <c r="X11" s="163" t="s">
        <v>271</v>
      </c>
      <c r="Y11" s="163" t="s">
        <v>218</v>
      </c>
      <c r="Z11" s="151"/>
      <c r="AA11" s="151"/>
      <c r="AB11" s="151"/>
      <c r="AC11" s="151"/>
      <c r="AD11" s="151"/>
      <c r="AE11" s="151"/>
      <c r="AF11" s="151"/>
      <c r="AG11" s="151" t="s">
        <v>272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81">
        <v>4</v>
      </c>
      <c r="B12" s="182" t="s">
        <v>278</v>
      </c>
      <c r="C12" s="189" t="s">
        <v>279</v>
      </c>
      <c r="D12" s="183" t="s">
        <v>277</v>
      </c>
      <c r="E12" s="184">
        <v>0.495</v>
      </c>
      <c r="F12" s="185"/>
      <c r="G12" s="186">
        <f t="shared" si="0"/>
        <v>0</v>
      </c>
      <c r="H12" s="164"/>
      <c r="I12" s="163">
        <f t="shared" si="1"/>
        <v>0</v>
      </c>
      <c r="J12" s="164"/>
      <c r="K12" s="163">
        <f t="shared" si="2"/>
        <v>0</v>
      </c>
      <c r="L12" s="163">
        <v>21</v>
      </c>
      <c r="M12" s="163">
        <f t="shared" si="3"/>
        <v>0</v>
      </c>
      <c r="N12" s="162">
        <v>0.76182000000000005</v>
      </c>
      <c r="O12" s="162">
        <f t="shared" si="4"/>
        <v>0.38</v>
      </c>
      <c r="P12" s="162">
        <v>0</v>
      </c>
      <c r="Q12" s="162">
        <f t="shared" si="5"/>
        <v>0</v>
      </c>
      <c r="R12" s="163"/>
      <c r="S12" s="163" t="s">
        <v>225</v>
      </c>
      <c r="T12" s="163" t="s">
        <v>270</v>
      </c>
      <c r="U12" s="163">
        <v>3.08188</v>
      </c>
      <c r="V12" s="163">
        <f t="shared" si="6"/>
        <v>1.53</v>
      </c>
      <c r="W12" s="163"/>
      <c r="X12" s="163" t="s">
        <v>271</v>
      </c>
      <c r="Y12" s="163" t="s">
        <v>218</v>
      </c>
      <c r="Z12" s="151"/>
      <c r="AA12" s="151"/>
      <c r="AB12" s="151"/>
      <c r="AC12" s="151"/>
      <c r="AD12" s="151"/>
      <c r="AE12" s="151"/>
      <c r="AF12" s="151"/>
      <c r="AG12" s="151" t="s">
        <v>272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ht="22.5" outlineLevel="1" x14ac:dyDescent="0.2">
      <c r="A13" s="181">
        <v>5</v>
      </c>
      <c r="B13" s="182" t="s">
        <v>280</v>
      </c>
      <c r="C13" s="189" t="s">
        <v>281</v>
      </c>
      <c r="D13" s="183" t="s">
        <v>282</v>
      </c>
      <c r="E13" s="184">
        <v>22.802800000000001</v>
      </c>
      <c r="F13" s="185"/>
      <c r="G13" s="186">
        <f t="shared" si="0"/>
        <v>0</v>
      </c>
      <c r="H13" s="164"/>
      <c r="I13" s="163">
        <f t="shared" si="1"/>
        <v>0</v>
      </c>
      <c r="J13" s="164"/>
      <c r="K13" s="163">
        <f t="shared" si="2"/>
        <v>0</v>
      </c>
      <c r="L13" s="163">
        <v>21</v>
      </c>
      <c r="M13" s="163">
        <f t="shared" si="3"/>
        <v>0</v>
      </c>
      <c r="N13" s="162">
        <v>2.5420000000000002E-2</v>
      </c>
      <c r="O13" s="162">
        <f t="shared" si="4"/>
        <v>0.57999999999999996</v>
      </c>
      <c r="P13" s="162">
        <v>0</v>
      </c>
      <c r="Q13" s="162">
        <f t="shared" si="5"/>
        <v>0</v>
      </c>
      <c r="R13" s="163"/>
      <c r="S13" s="163" t="s">
        <v>225</v>
      </c>
      <c r="T13" s="163" t="s">
        <v>270</v>
      </c>
      <c r="U13" s="163">
        <v>1.2250000000000001</v>
      </c>
      <c r="V13" s="163">
        <f t="shared" si="6"/>
        <v>27.93</v>
      </c>
      <c r="W13" s="163"/>
      <c r="X13" s="163" t="s">
        <v>271</v>
      </c>
      <c r="Y13" s="163" t="s">
        <v>218</v>
      </c>
      <c r="Z13" s="151"/>
      <c r="AA13" s="151"/>
      <c r="AB13" s="151"/>
      <c r="AC13" s="151"/>
      <c r="AD13" s="151"/>
      <c r="AE13" s="151"/>
      <c r="AF13" s="151"/>
      <c r="AG13" s="151" t="s">
        <v>272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ht="22.5" outlineLevel="1" x14ac:dyDescent="0.2">
      <c r="A14" s="181">
        <v>6</v>
      </c>
      <c r="B14" s="182" t="s">
        <v>283</v>
      </c>
      <c r="C14" s="189" t="s">
        <v>284</v>
      </c>
      <c r="D14" s="183" t="s">
        <v>282</v>
      </c>
      <c r="E14" s="184">
        <v>13.766</v>
      </c>
      <c r="F14" s="185"/>
      <c r="G14" s="186">
        <f t="shared" si="0"/>
        <v>0</v>
      </c>
      <c r="H14" s="164"/>
      <c r="I14" s="163">
        <f t="shared" si="1"/>
        <v>0</v>
      </c>
      <c r="J14" s="164"/>
      <c r="K14" s="163">
        <f t="shared" si="2"/>
        <v>0</v>
      </c>
      <c r="L14" s="163">
        <v>21</v>
      </c>
      <c r="M14" s="163">
        <f t="shared" si="3"/>
        <v>0</v>
      </c>
      <c r="N14" s="162">
        <v>2.5420000000000002E-2</v>
      </c>
      <c r="O14" s="162">
        <f t="shared" si="4"/>
        <v>0.35</v>
      </c>
      <c r="P14" s="162">
        <v>0</v>
      </c>
      <c r="Q14" s="162">
        <f t="shared" si="5"/>
        <v>0</v>
      </c>
      <c r="R14" s="163"/>
      <c r="S14" s="163" t="s">
        <v>225</v>
      </c>
      <c r="T14" s="163" t="s">
        <v>270</v>
      </c>
      <c r="U14" s="163">
        <v>1.2250000000000001</v>
      </c>
      <c r="V14" s="163">
        <f t="shared" si="6"/>
        <v>16.86</v>
      </c>
      <c r="W14" s="163"/>
      <c r="X14" s="163" t="s">
        <v>271</v>
      </c>
      <c r="Y14" s="163" t="s">
        <v>218</v>
      </c>
      <c r="Z14" s="151"/>
      <c r="AA14" s="151"/>
      <c r="AB14" s="151"/>
      <c r="AC14" s="151"/>
      <c r="AD14" s="151"/>
      <c r="AE14" s="151"/>
      <c r="AF14" s="151"/>
      <c r="AG14" s="151" t="s">
        <v>272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ht="22.5" outlineLevel="1" x14ac:dyDescent="0.2">
      <c r="A15" s="181">
        <v>7</v>
      </c>
      <c r="B15" s="182" t="s">
        <v>285</v>
      </c>
      <c r="C15" s="189" t="s">
        <v>286</v>
      </c>
      <c r="D15" s="183" t="s">
        <v>282</v>
      </c>
      <c r="E15" s="184">
        <v>14.151999999999999</v>
      </c>
      <c r="F15" s="185"/>
      <c r="G15" s="186">
        <f t="shared" si="0"/>
        <v>0</v>
      </c>
      <c r="H15" s="164"/>
      <c r="I15" s="163">
        <f t="shared" si="1"/>
        <v>0</v>
      </c>
      <c r="J15" s="164"/>
      <c r="K15" s="163">
        <f t="shared" si="2"/>
        <v>0</v>
      </c>
      <c r="L15" s="163">
        <v>21</v>
      </c>
      <c r="M15" s="163">
        <f t="shared" si="3"/>
        <v>0</v>
      </c>
      <c r="N15" s="162">
        <v>3.1510000000000003E-2</v>
      </c>
      <c r="O15" s="162">
        <f t="shared" si="4"/>
        <v>0.45</v>
      </c>
      <c r="P15" s="162">
        <v>0</v>
      </c>
      <c r="Q15" s="162">
        <f t="shared" si="5"/>
        <v>0</v>
      </c>
      <c r="R15" s="163"/>
      <c r="S15" s="163" t="s">
        <v>225</v>
      </c>
      <c r="T15" s="163" t="s">
        <v>270</v>
      </c>
      <c r="U15" s="163">
        <v>1.1779999999999999</v>
      </c>
      <c r="V15" s="163">
        <f t="shared" si="6"/>
        <v>16.670000000000002</v>
      </c>
      <c r="W15" s="163"/>
      <c r="X15" s="163" t="s">
        <v>271</v>
      </c>
      <c r="Y15" s="163" t="s">
        <v>218</v>
      </c>
      <c r="Z15" s="151"/>
      <c r="AA15" s="151"/>
      <c r="AB15" s="151"/>
      <c r="AC15" s="151"/>
      <c r="AD15" s="151"/>
      <c r="AE15" s="151"/>
      <c r="AF15" s="151"/>
      <c r="AG15" s="151" t="s">
        <v>272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81">
        <v>8</v>
      </c>
      <c r="B16" s="182" t="s">
        <v>287</v>
      </c>
      <c r="C16" s="189" t="s">
        <v>288</v>
      </c>
      <c r="D16" s="183" t="s">
        <v>214</v>
      </c>
      <c r="E16" s="184">
        <v>5</v>
      </c>
      <c r="F16" s="185"/>
      <c r="G16" s="186">
        <f t="shared" si="0"/>
        <v>0</v>
      </c>
      <c r="H16" s="164"/>
      <c r="I16" s="163">
        <f t="shared" si="1"/>
        <v>0</v>
      </c>
      <c r="J16" s="164"/>
      <c r="K16" s="163">
        <f t="shared" si="2"/>
        <v>0</v>
      </c>
      <c r="L16" s="163">
        <v>21</v>
      </c>
      <c r="M16" s="163">
        <f t="shared" si="3"/>
        <v>0</v>
      </c>
      <c r="N16" s="162">
        <v>1.37E-2</v>
      </c>
      <c r="O16" s="162">
        <f t="shared" si="4"/>
        <v>7.0000000000000007E-2</v>
      </c>
      <c r="P16" s="162">
        <v>0</v>
      </c>
      <c r="Q16" s="162">
        <f t="shared" si="5"/>
        <v>0</v>
      </c>
      <c r="R16" s="163"/>
      <c r="S16" s="163" t="s">
        <v>225</v>
      </c>
      <c r="T16" s="163" t="s">
        <v>270</v>
      </c>
      <c r="U16" s="163">
        <v>0.7</v>
      </c>
      <c r="V16" s="163">
        <f t="shared" si="6"/>
        <v>3.5</v>
      </c>
      <c r="W16" s="163"/>
      <c r="X16" s="163" t="s">
        <v>271</v>
      </c>
      <c r="Y16" s="163" t="s">
        <v>218</v>
      </c>
      <c r="Z16" s="151"/>
      <c r="AA16" s="151"/>
      <c r="AB16" s="151"/>
      <c r="AC16" s="151"/>
      <c r="AD16" s="151"/>
      <c r="AE16" s="151"/>
      <c r="AF16" s="151"/>
      <c r="AG16" s="151" t="s">
        <v>272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ht="22.5" outlineLevel="1" x14ac:dyDescent="0.2">
      <c r="A17" s="181">
        <v>9</v>
      </c>
      <c r="B17" s="182" t="s">
        <v>289</v>
      </c>
      <c r="C17" s="189" t="s">
        <v>290</v>
      </c>
      <c r="D17" s="183" t="s">
        <v>282</v>
      </c>
      <c r="E17" s="184">
        <v>1.4984999999999999</v>
      </c>
      <c r="F17" s="185"/>
      <c r="G17" s="186">
        <f t="shared" si="0"/>
        <v>0</v>
      </c>
      <c r="H17" s="164"/>
      <c r="I17" s="163">
        <f t="shared" si="1"/>
        <v>0</v>
      </c>
      <c r="J17" s="164"/>
      <c r="K17" s="163">
        <f t="shared" si="2"/>
        <v>0</v>
      </c>
      <c r="L17" s="163">
        <v>21</v>
      </c>
      <c r="M17" s="163">
        <f t="shared" si="3"/>
        <v>0</v>
      </c>
      <c r="N17" s="162">
        <v>5.4200000000000003E-3</v>
      </c>
      <c r="O17" s="162">
        <f t="shared" si="4"/>
        <v>0.01</v>
      </c>
      <c r="P17" s="162">
        <v>0</v>
      </c>
      <c r="Q17" s="162">
        <f t="shared" si="5"/>
        <v>0</v>
      </c>
      <c r="R17" s="163"/>
      <c r="S17" s="163" t="s">
        <v>225</v>
      </c>
      <c r="T17" s="163" t="s">
        <v>270</v>
      </c>
      <c r="U17" s="163">
        <v>0.89205000000000001</v>
      </c>
      <c r="V17" s="163">
        <f t="shared" si="6"/>
        <v>1.34</v>
      </c>
      <c r="W17" s="163"/>
      <c r="X17" s="163" t="s">
        <v>271</v>
      </c>
      <c r="Y17" s="163" t="s">
        <v>218</v>
      </c>
      <c r="Z17" s="151"/>
      <c r="AA17" s="151"/>
      <c r="AB17" s="151"/>
      <c r="AC17" s="151"/>
      <c r="AD17" s="151"/>
      <c r="AE17" s="151"/>
      <c r="AF17" s="151"/>
      <c r="AG17" s="151" t="s">
        <v>272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ht="22.5" outlineLevel="1" x14ac:dyDescent="0.2">
      <c r="A18" s="181">
        <v>10</v>
      </c>
      <c r="B18" s="182" t="s">
        <v>291</v>
      </c>
      <c r="C18" s="189" t="s">
        <v>292</v>
      </c>
      <c r="D18" s="183" t="s">
        <v>282</v>
      </c>
      <c r="E18" s="184">
        <v>1.125</v>
      </c>
      <c r="F18" s="185"/>
      <c r="G18" s="186">
        <f t="shared" si="0"/>
        <v>0</v>
      </c>
      <c r="H18" s="164"/>
      <c r="I18" s="163">
        <f t="shared" si="1"/>
        <v>0</v>
      </c>
      <c r="J18" s="164"/>
      <c r="K18" s="163">
        <f t="shared" si="2"/>
        <v>0</v>
      </c>
      <c r="L18" s="163">
        <v>21</v>
      </c>
      <c r="M18" s="163">
        <f t="shared" si="3"/>
        <v>0</v>
      </c>
      <c r="N18" s="162">
        <v>1.409E-2</v>
      </c>
      <c r="O18" s="162">
        <f t="shared" si="4"/>
        <v>0.02</v>
      </c>
      <c r="P18" s="162">
        <v>0</v>
      </c>
      <c r="Q18" s="162">
        <f t="shared" si="5"/>
        <v>0</v>
      </c>
      <c r="R18" s="163"/>
      <c r="S18" s="163" t="s">
        <v>225</v>
      </c>
      <c r="T18" s="163" t="s">
        <v>270</v>
      </c>
      <c r="U18" s="163">
        <v>0.92700000000000005</v>
      </c>
      <c r="V18" s="163">
        <f t="shared" si="6"/>
        <v>1.04</v>
      </c>
      <c r="W18" s="163"/>
      <c r="X18" s="163" t="s">
        <v>271</v>
      </c>
      <c r="Y18" s="163" t="s">
        <v>218</v>
      </c>
      <c r="Z18" s="151"/>
      <c r="AA18" s="151"/>
      <c r="AB18" s="151"/>
      <c r="AC18" s="151"/>
      <c r="AD18" s="151"/>
      <c r="AE18" s="151"/>
      <c r="AF18" s="151"/>
      <c r="AG18" s="151" t="s">
        <v>272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ht="22.5" outlineLevel="1" x14ac:dyDescent="0.2">
      <c r="A19" s="181">
        <v>11</v>
      </c>
      <c r="B19" s="182" t="s">
        <v>293</v>
      </c>
      <c r="C19" s="189" t="s">
        <v>294</v>
      </c>
      <c r="D19" s="183" t="s">
        <v>282</v>
      </c>
      <c r="E19" s="184">
        <v>3</v>
      </c>
      <c r="F19" s="185"/>
      <c r="G19" s="186">
        <f t="shared" si="0"/>
        <v>0</v>
      </c>
      <c r="H19" s="164"/>
      <c r="I19" s="163">
        <f t="shared" si="1"/>
        <v>0</v>
      </c>
      <c r="J19" s="164"/>
      <c r="K19" s="163">
        <f t="shared" si="2"/>
        <v>0</v>
      </c>
      <c r="L19" s="163">
        <v>21</v>
      </c>
      <c r="M19" s="163">
        <f t="shared" si="3"/>
        <v>0</v>
      </c>
      <c r="N19" s="162">
        <v>1.2149999999999999E-2</v>
      </c>
      <c r="O19" s="162">
        <f t="shared" si="4"/>
        <v>0.04</v>
      </c>
      <c r="P19" s="162">
        <v>0</v>
      </c>
      <c r="Q19" s="162">
        <f t="shared" si="5"/>
        <v>0</v>
      </c>
      <c r="R19" s="163"/>
      <c r="S19" s="163" t="s">
        <v>225</v>
      </c>
      <c r="T19" s="163" t="s">
        <v>270</v>
      </c>
      <c r="U19" s="163">
        <v>1.0109999999999999</v>
      </c>
      <c r="V19" s="163">
        <f t="shared" si="6"/>
        <v>3.03</v>
      </c>
      <c r="W19" s="163"/>
      <c r="X19" s="163" t="s">
        <v>271</v>
      </c>
      <c r="Y19" s="163" t="s">
        <v>218</v>
      </c>
      <c r="Z19" s="151"/>
      <c r="AA19" s="151"/>
      <c r="AB19" s="151"/>
      <c r="AC19" s="151"/>
      <c r="AD19" s="151"/>
      <c r="AE19" s="151"/>
      <c r="AF19" s="151"/>
      <c r="AG19" s="151" t="s">
        <v>272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ht="22.5" outlineLevel="1" x14ac:dyDescent="0.2">
      <c r="A20" s="181">
        <v>12</v>
      </c>
      <c r="B20" s="182" t="s">
        <v>295</v>
      </c>
      <c r="C20" s="189" t="s">
        <v>296</v>
      </c>
      <c r="D20" s="183" t="s">
        <v>297</v>
      </c>
      <c r="E20" s="184">
        <v>3</v>
      </c>
      <c r="F20" s="185"/>
      <c r="G20" s="186">
        <f t="shared" si="0"/>
        <v>0</v>
      </c>
      <c r="H20" s="164"/>
      <c r="I20" s="163">
        <f t="shared" si="1"/>
        <v>0</v>
      </c>
      <c r="J20" s="164"/>
      <c r="K20" s="163">
        <f t="shared" si="2"/>
        <v>0</v>
      </c>
      <c r="L20" s="163">
        <v>21</v>
      </c>
      <c r="M20" s="163">
        <f t="shared" si="3"/>
        <v>0</v>
      </c>
      <c r="N20" s="162">
        <v>1E-4</v>
      </c>
      <c r="O20" s="162">
        <f t="shared" si="4"/>
        <v>0</v>
      </c>
      <c r="P20" s="162">
        <v>0</v>
      </c>
      <c r="Q20" s="162">
        <f t="shared" si="5"/>
        <v>0</v>
      </c>
      <c r="R20" s="163"/>
      <c r="S20" s="163" t="s">
        <v>215</v>
      </c>
      <c r="T20" s="163" t="s">
        <v>270</v>
      </c>
      <c r="U20" s="163">
        <v>0.12</v>
      </c>
      <c r="V20" s="163">
        <f t="shared" si="6"/>
        <v>0.36</v>
      </c>
      <c r="W20" s="163"/>
      <c r="X20" s="163" t="s">
        <v>271</v>
      </c>
      <c r="Y20" s="163" t="s">
        <v>218</v>
      </c>
      <c r="Z20" s="151"/>
      <c r="AA20" s="151"/>
      <c r="AB20" s="151"/>
      <c r="AC20" s="151"/>
      <c r="AD20" s="151"/>
      <c r="AE20" s="151"/>
      <c r="AF20" s="151"/>
      <c r="AG20" s="151" t="s">
        <v>272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ht="22.5" outlineLevel="1" x14ac:dyDescent="0.2">
      <c r="A21" s="181">
        <v>13</v>
      </c>
      <c r="B21" s="182" t="s">
        <v>298</v>
      </c>
      <c r="C21" s="189" t="s">
        <v>299</v>
      </c>
      <c r="D21" s="183" t="s">
        <v>282</v>
      </c>
      <c r="E21" s="184">
        <v>2</v>
      </c>
      <c r="F21" s="185"/>
      <c r="G21" s="186">
        <f t="shared" si="0"/>
        <v>0</v>
      </c>
      <c r="H21" s="164"/>
      <c r="I21" s="163">
        <f t="shared" si="1"/>
        <v>0</v>
      </c>
      <c r="J21" s="164"/>
      <c r="K21" s="163">
        <f t="shared" si="2"/>
        <v>0</v>
      </c>
      <c r="L21" s="163">
        <v>21</v>
      </c>
      <c r="M21" s="163">
        <f t="shared" si="3"/>
        <v>0</v>
      </c>
      <c r="N21" s="162">
        <v>1.409E-2</v>
      </c>
      <c r="O21" s="162">
        <f t="shared" si="4"/>
        <v>0.03</v>
      </c>
      <c r="P21" s="162">
        <v>0</v>
      </c>
      <c r="Q21" s="162">
        <f t="shared" si="5"/>
        <v>0</v>
      </c>
      <c r="R21" s="163"/>
      <c r="S21" s="163" t="s">
        <v>215</v>
      </c>
      <c r="T21" s="163" t="s">
        <v>216</v>
      </c>
      <c r="U21" s="163">
        <v>0.92700000000000005</v>
      </c>
      <c r="V21" s="163">
        <f t="shared" si="6"/>
        <v>1.85</v>
      </c>
      <c r="W21" s="163"/>
      <c r="X21" s="163" t="s">
        <v>271</v>
      </c>
      <c r="Y21" s="163" t="s">
        <v>218</v>
      </c>
      <c r="Z21" s="151"/>
      <c r="AA21" s="151"/>
      <c r="AB21" s="151"/>
      <c r="AC21" s="151"/>
      <c r="AD21" s="151"/>
      <c r="AE21" s="151"/>
      <c r="AF21" s="151"/>
      <c r="AG21" s="151" t="s">
        <v>272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x14ac:dyDescent="0.2">
      <c r="A22" s="167" t="s">
        <v>212</v>
      </c>
      <c r="B22" s="168" t="s">
        <v>86</v>
      </c>
      <c r="C22" s="187" t="s">
        <v>87</v>
      </c>
      <c r="D22" s="169"/>
      <c r="E22" s="170"/>
      <c r="F22" s="171"/>
      <c r="G22" s="172">
        <f>SUMIF(AG23:AG26,"&lt;&gt;NOR",G23:G26)</f>
        <v>0</v>
      </c>
      <c r="H22" s="166"/>
      <c r="I22" s="166">
        <f>SUM(I23:I26)</f>
        <v>0</v>
      </c>
      <c r="J22" s="166"/>
      <c r="K22" s="166">
        <f>SUM(K23:K26)</f>
        <v>0</v>
      </c>
      <c r="L22" s="166"/>
      <c r="M22" s="166">
        <f>SUM(M23:M26)</f>
        <v>0</v>
      </c>
      <c r="N22" s="165"/>
      <c r="O22" s="165">
        <f>SUM(O23:O26)</f>
        <v>0.91999999999999993</v>
      </c>
      <c r="P22" s="165"/>
      <c r="Q22" s="165">
        <f>SUM(Q23:Q26)</f>
        <v>0</v>
      </c>
      <c r="R22" s="166"/>
      <c r="S22" s="166"/>
      <c r="T22" s="166"/>
      <c r="U22" s="166"/>
      <c r="V22" s="166">
        <f>SUM(V23:V26)</f>
        <v>30.55</v>
      </c>
      <c r="W22" s="166"/>
      <c r="X22" s="166"/>
      <c r="Y22" s="166"/>
      <c r="AG22" t="s">
        <v>213</v>
      </c>
    </row>
    <row r="23" spans="1:60" outlineLevel="1" x14ac:dyDescent="0.2">
      <c r="A23" s="181">
        <v>14</v>
      </c>
      <c r="B23" s="182" t="s">
        <v>300</v>
      </c>
      <c r="C23" s="189" t="s">
        <v>301</v>
      </c>
      <c r="D23" s="183" t="s">
        <v>282</v>
      </c>
      <c r="E23" s="184">
        <v>5</v>
      </c>
      <c r="F23" s="185"/>
      <c r="G23" s="186">
        <f>ROUND(E23*F23,2)</f>
        <v>0</v>
      </c>
      <c r="H23" s="164"/>
      <c r="I23" s="163">
        <f>ROUND(E23*H23,2)</f>
        <v>0</v>
      </c>
      <c r="J23" s="164"/>
      <c r="K23" s="163">
        <f>ROUND(E23*J23,2)</f>
        <v>0</v>
      </c>
      <c r="L23" s="163">
        <v>21</v>
      </c>
      <c r="M23" s="163">
        <f>G23*(1+L23/100)</f>
        <v>0</v>
      </c>
      <c r="N23" s="162">
        <v>4.0500000000000001E-2</v>
      </c>
      <c r="O23" s="162">
        <f>ROUND(E23*N23,2)</f>
        <v>0.2</v>
      </c>
      <c r="P23" s="162">
        <v>0</v>
      </c>
      <c r="Q23" s="162">
        <f>ROUND(E23*P23,2)</f>
        <v>0</v>
      </c>
      <c r="R23" s="163"/>
      <c r="S23" s="163" t="s">
        <v>225</v>
      </c>
      <c r="T23" s="163" t="s">
        <v>270</v>
      </c>
      <c r="U23" s="163">
        <v>1.0973999999999999</v>
      </c>
      <c r="V23" s="163">
        <f>ROUND(E23*U23,2)</f>
        <v>5.49</v>
      </c>
      <c r="W23" s="163"/>
      <c r="X23" s="163" t="s">
        <v>271</v>
      </c>
      <c r="Y23" s="163" t="s">
        <v>218</v>
      </c>
      <c r="Z23" s="151"/>
      <c r="AA23" s="151"/>
      <c r="AB23" s="151"/>
      <c r="AC23" s="151"/>
      <c r="AD23" s="151"/>
      <c r="AE23" s="151"/>
      <c r="AF23" s="151"/>
      <c r="AG23" s="151" t="s">
        <v>272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81">
        <v>15</v>
      </c>
      <c r="B24" s="182" t="s">
        <v>302</v>
      </c>
      <c r="C24" s="189" t="s">
        <v>303</v>
      </c>
      <c r="D24" s="183" t="s">
        <v>282</v>
      </c>
      <c r="E24" s="184">
        <v>5</v>
      </c>
      <c r="F24" s="185"/>
      <c r="G24" s="186">
        <f>ROUND(E24*F24,2)</f>
        <v>0</v>
      </c>
      <c r="H24" s="164"/>
      <c r="I24" s="163">
        <f>ROUND(E24*H24,2)</f>
        <v>0</v>
      </c>
      <c r="J24" s="164"/>
      <c r="K24" s="163">
        <f>ROUND(E24*J24,2)</f>
        <v>0</v>
      </c>
      <c r="L24" s="163">
        <v>21</v>
      </c>
      <c r="M24" s="163">
        <f>G24*(1+L24/100)</f>
        <v>0</v>
      </c>
      <c r="N24" s="162">
        <v>3.4000000000000002E-4</v>
      </c>
      <c r="O24" s="162">
        <f>ROUND(E24*N24,2)</f>
        <v>0</v>
      </c>
      <c r="P24" s="162">
        <v>0</v>
      </c>
      <c r="Q24" s="162">
        <f>ROUND(E24*P24,2)</f>
        <v>0</v>
      </c>
      <c r="R24" s="163"/>
      <c r="S24" s="163" t="s">
        <v>225</v>
      </c>
      <c r="T24" s="163" t="s">
        <v>270</v>
      </c>
      <c r="U24" s="163">
        <v>0.33</v>
      </c>
      <c r="V24" s="163">
        <f>ROUND(E24*U24,2)</f>
        <v>1.65</v>
      </c>
      <c r="W24" s="163"/>
      <c r="X24" s="163" t="s">
        <v>271</v>
      </c>
      <c r="Y24" s="163" t="s">
        <v>218</v>
      </c>
      <c r="Z24" s="151"/>
      <c r="AA24" s="151"/>
      <c r="AB24" s="151"/>
      <c r="AC24" s="151"/>
      <c r="AD24" s="151"/>
      <c r="AE24" s="151"/>
      <c r="AF24" s="151"/>
      <c r="AG24" s="151" t="s">
        <v>272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81">
        <v>16</v>
      </c>
      <c r="B25" s="182" t="s">
        <v>304</v>
      </c>
      <c r="C25" s="189" t="s">
        <v>305</v>
      </c>
      <c r="D25" s="183" t="s">
        <v>282</v>
      </c>
      <c r="E25" s="184">
        <v>20</v>
      </c>
      <c r="F25" s="185"/>
      <c r="G25" s="186">
        <f>ROUND(E25*F25,2)</f>
        <v>0</v>
      </c>
      <c r="H25" s="164"/>
      <c r="I25" s="163">
        <f>ROUND(E25*H25,2)</f>
        <v>0</v>
      </c>
      <c r="J25" s="164"/>
      <c r="K25" s="163">
        <f>ROUND(E25*J25,2)</f>
        <v>0</v>
      </c>
      <c r="L25" s="163">
        <v>21</v>
      </c>
      <c r="M25" s="163">
        <f>G25*(1+L25/100)</f>
        <v>0</v>
      </c>
      <c r="N25" s="162">
        <v>3.5700000000000003E-2</v>
      </c>
      <c r="O25" s="162">
        <f>ROUND(E25*N25,2)</f>
        <v>0.71</v>
      </c>
      <c r="P25" s="162">
        <v>0</v>
      </c>
      <c r="Q25" s="162">
        <f>ROUND(E25*P25,2)</f>
        <v>0</v>
      </c>
      <c r="R25" s="163"/>
      <c r="S25" s="163" t="s">
        <v>225</v>
      </c>
      <c r="T25" s="163" t="s">
        <v>270</v>
      </c>
      <c r="U25" s="163">
        <v>0.93069999999999997</v>
      </c>
      <c r="V25" s="163">
        <f>ROUND(E25*U25,2)</f>
        <v>18.61</v>
      </c>
      <c r="W25" s="163"/>
      <c r="X25" s="163" t="s">
        <v>271</v>
      </c>
      <c r="Y25" s="163" t="s">
        <v>218</v>
      </c>
      <c r="Z25" s="151"/>
      <c r="AA25" s="151"/>
      <c r="AB25" s="151"/>
      <c r="AC25" s="151"/>
      <c r="AD25" s="151"/>
      <c r="AE25" s="151"/>
      <c r="AF25" s="151"/>
      <c r="AG25" s="151" t="s">
        <v>272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81">
        <v>17</v>
      </c>
      <c r="B26" s="182" t="s">
        <v>306</v>
      </c>
      <c r="C26" s="189" t="s">
        <v>307</v>
      </c>
      <c r="D26" s="183" t="s">
        <v>282</v>
      </c>
      <c r="E26" s="184">
        <v>20</v>
      </c>
      <c r="F26" s="185"/>
      <c r="G26" s="186">
        <f>ROUND(E26*F26,2)</f>
        <v>0</v>
      </c>
      <c r="H26" s="164"/>
      <c r="I26" s="163">
        <f>ROUND(E26*H26,2)</f>
        <v>0</v>
      </c>
      <c r="J26" s="164"/>
      <c r="K26" s="163">
        <f>ROUND(E26*J26,2)</f>
        <v>0</v>
      </c>
      <c r="L26" s="163">
        <v>21</v>
      </c>
      <c r="M26" s="163">
        <f>G26*(1+L26/100)</f>
        <v>0</v>
      </c>
      <c r="N26" s="162">
        <v>3.4000000000000002E-4</v>
      </c>
      <c r="O26" s="162">
        <f>ROUND(E26*N26,2)</f>
        <v>0.01</v>
      </c>
      <c r="P26" s="162">
        <v>0</v>
      </c>
      <c r="Q26" s="162">
        <f>ROUND(E26*P26,2)</f>
        <v>0</v>
      </c>
      <c r="R26" s="163"/>
      <c r="S26" s="163" t="s">
        <v>225</v>
      </c>
      <c r="T26" s="163" t="s">
        <v>270</v>
      </c>
      <c r="U26" s="163">
        <v>0.24</v>
      </c>
      <c r="V26" s="163">
        <f>ROUND(E26*U26,2)</f>
        <v>4.8</v>
      </c>
      <c r="W26" s="163"/>
      <c r="X26" s="163" t="s">
        <v>271</v>
      </c>
      <c r="Y26" s="163" t="s">
        <v>218</v>
      </c>
      <c r="Z26" s="151"/>
      <c r="AA26" s="151"/>
      <c r="AB26" s="151"/>
      <c r="AC26" s="151"/>
      <c r="AD26" s="151"/>
      <c r="AE26" s="151"/>
      <c r="AF26" s="151"/>
      <c r="AG26" s="151" t="s">
        <v>272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x14ac:dyDescent="0.2">
      <c r="A27" s="167" t="s">
        <v>212</v>
      </c>
      <c r="B27" s="168" t="s">
        <v>88</v>
      </c>
      <c r="C27" s="187" t="s">
        <v>89</v>
      </c>
      <c r="D27" s="169"/>
      <c r="E27" s="170"/>
      <c r="F27" s="171"/>
      <c r="G27" s="172">
        <f>SUMIF(AG28:AG30,"&lt;&gt;NOR",G28:G30)</f>
        <v>0</v>
      </c>
      <c r="H27" s="166"/>
      <c r="I27" s="166">
        <f>SUM(I28:I30)</f>
        <v>0</v>
      </c>
      <c r="J27" s="166"/>
      <c r="K27" s="166">
        <f>SUM(K28:K30)</f>
        <v>0</v>
      </c>
      <c r="L27" s="166"/>
      <c r="M27" s="166">
        <f>SUM(M28:M30)</f>
        <v>0</v>
      </c>
      <c r="N27" s="165"/>
      <c r="O27" s="165">
        <f>SUM(O28:O30)</f>
        <v>0.33</v>
      </c>
      <c r="P27" s="165"/>
      <c r="Q27" s="165">
        <f>SUM(Q28:Q30)</f>
        <v>0</v>
      </c>
      <c r="R27" s="166"/>
      <c r="S27" s="166"/>
      <c r="T27" s="166"/>
      <c r="U27" s="166"/>
      <c r="V27" s="166">
        <f>SUM(V28:V30)</f>
        <v>25.69</v>
      </c>
      <c r="W27" s="166"/>
      <c r="X27" s="166"/>
      <c r="Y27" s="166"/>
      <c r="AG27" t="s">
        <v>213</v>
      </c>
    </row>
    <row r="28" spans="1:60" outlineLevel="1" x14ac:dyDescent="0.2">
      <c r="A28" s="181">
        <v>18</v>
      </c>
      <c r="B28" s="182" t="s">
        <v>308</v>
      </c>
      <c r="C28" s="189" t="s">
        <v>309</v>
      </c>
      <c r="D28" s="183" t="s">
        <v>282</v>
      </c>
      <c r="E28" s="184">
        <v>18</v>
      </c>
      <c r="F28" s="185"/>
      <c r="G28" s="186">
        <f>ROUND(E28*F28,2)</f>
        <v>0</v>
      </c>
      <c r="H28" s="164"/>
      <c r="I28" s="163">
        <f>ROUND(E28*H28,2)</f>
        <v>0</v>
      </c>
      <c r="J28" s="164"/>
      <c r="K28" s="163">
        <f>ROUND(E28*J28,2)</f>
        <v>0</v>
      </c>
      <c r="L28" s="163">
        <v>21</v>
      </c>
      <c r="M28" s="163">
        <f>G28*(1+L28/100)</f>
        <v>0</v>
      </c>
      <c r="N28" s="162">
        <v>1.72E-2</v>
      </c>
      <c r="O28" s="162">
        <f>ROUND(E28*N28,2)</f>
        <v>0.31</v>
      </c>
      <c r="P28" s="162">
        <v>0</v>
      </c>
      <c r="Q28" s="162">
        <f>ROUND(E28*P28,2)</f>
        <v>0</v>
      </c>
      <c r="R28" s="163"/>
      <c r="S28" s="163" t="s">
        <v>225</v>
      </c>
      <c r="T28" s="163" t="s">
        <v>270</v>
      </c>
      <c r="U28" s="163">
        <v>1.17334</v>
      </c>
      <c r="V28" s="163">
        <f>ROUND(E28*U28,2)</f>
        <v>21.12</v>
      </c>
      <c r="W28" s="163"/>
      <c r="X28" s="163" t="s">
        <v>271</v>
      </c>
      <c r="Y28" s="163" t="s">
        <v>218</v>
      </c>
      <c r="Z28" s="151"/>
      <c r="AA28" s="151"/>
      <c r="AB28" s="151"/>
      <c r="AC28" s="151"/>
      <c r="AD28" s="151"/>
      <c r="AE28" s="151"/>
      <c r="AF28" s="151"/>
      <c r="AG28" s="151" t="s">
        <v>272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81">
        <v>19</v>
      </c>
      <c r="B29" s="182" t="s">
        <v>310</v>
      </c>
      <c r="C29" s="189" t="s">
        <v>311</v>
      </c>
      <c r="D29" s="183" t="s">
        <v>282</v>
      </c>
      <c r="E29" s="184">
        <v>18</v>
      </c>
      <c r="F29" s="185"/>
      <c r="G29" s="186">
        <f>ROUND(E29*F29,2)</f>
        <v>0</v>
      </c>
      <c r="H29" s="164"/>
      <c r="I29" s="163">
        <f>ROUND(E29*H29,2)</f>
        <v>0</v>
      </c>
      <c r="J29" s="164"/>
      <c r="K29" s="163">
        <f>ROUND(E29*J29,2)</f>
        <v>0</v>
      </c>
      <c r="L29" s="163">
        <v>21</v>
      </c>
      <c r="M29" s="163">
        <f>G29*(1+L29/100)</f>
        <v>0</v>
      </c>
      <c r="N29" s="162">
        <v>4.8999999999999998E-4</v>
      </c>
      <c r="O29" s="162">
        <f>ROUND(E29*N29,2)</f>
        <v>0.01</v>
      </c>
      <c r="P29" s="162">
        <v>0</v>
      </c>
      <c r="Q29" s="162">
        <f>ROUND(E29*P29,2)</f>
        <v>0</v>
      </c>
      <c r="R29" s="163"/>
      <c r="S29" s="163" t="s">
        <v>225</v>
      </c>
      <c r="T29" s="163" t="s">
        <v>270</v>
      </c>
      <c r="U29" s="163">
        <v>0.23100000000000001</v>
      </c>
      <c r="V29" s="163">
        <f>ROUND(E29*U29,2)</f>
        <v>4.16</v>
      </c>
      <c r="W29" s="163"/>
      <c r="X29" s="163" t="s">
        <v>271</v>
      </c>
      <c r="Y29" s="163" t="s">
        <v>218</v>
      </c>
      <c r="Z29" s="151"/>
      <c r="AA29" s="151"/>
      <c r="AB29" s="151"/>
      <c r="AC29" s="151"/>
      <c r="AD29" s="151"/>
      <c r="AE29" s="151"/>
      <c r="AF29" s="151"/>
      <c r="AG29" s="151" t="s">
        <v>272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ht="22.5" outlineLevel="1" x14ac:dyDescent="0.2">
      <c r="A30" s="181">
        <v>20</v>
      </c>
      <c r="B30" s="182" t="s">
        <v>312</v>
      </c>
      <c r="C30" s="189" t="s">
        <v>313</v>
      </c>
      <c r="D30" s="183" t="s">
        <v>282</v>
      </c>
      <c r="E30" s="184">
        <v>1</v>
      </c>
      <c r="F30" s="185"/>
      <c r="G30" s="186">
        <f>ROUND(E30*F30,2)</f>
        <v>0</v>
      </c>
      <c r="H30" s="164"/>
      <c r="I30" s="163">
        <f>ROUND(E30*H30,2)</f>
        <v>0</v>
      </c>
      <c r="J30" s="164"/>
      <c r="K30" s="163">
        <f>ROUND(E30*J30,2)</f>
        <v>0</v>
      </c>
      <c r="L30" s="163">
        <v>21</v>
      </c>
      <c r="M30" s="163">
        <f>G30*(1+L30/100)</f>
        <v>0</v>
      </c>
      <c r="N30" s="162">
        <v>1.3650000000000001E-2</v>
      </c>
      <c r="O30" s="162">
        <f>ROUND(E30*N30,2)</f>
        <v>0.01</v>
      </c>
      <c r="P30" s="162">
        <v>0</v>
      </c>
      <c r="Q30" s="162">
        <f>ROUND(E30*P30,2)</f>
        <v>0</v>
      </c>
      <c r="R30" s="163"/>
      <c r="S30" s="163" t="s">
        <v>215</v>
      </c>
      <c r="T30" s="163" t="s">
        <v>270</v>
      </c>
      <c r="U30" s="163">
        <v>0.40649999999999997</v>
      </c>
      <c r="V30" s="163">
        <f>ROUND(E30*U30,2)</f>
        <v>0.41</v>
      </c>
      <c r="W30" s="163"/>
      <c r="X30" s="163" t="s">
        <v>271</v>
      </c>
      <c r="Y30" s="163" t="s">
        <v>218</v>
      </c>
      <c r="Z30" s="151"/>
      <c r="AA30" s="151"/>
      <c r="AB30" s="151"/>
      <c r="AC30" s="151"/>
      <c r="AD30" s="151"/>
      <c r="AE30" s="151"/>
      <c r="AF30" s="151"/>
      <c r="AG30" s="151" t="s">
        <v>272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x14ac:dyDescent="0.2">
      <c r="A31" s="167" t="s">
        <v>212</v>
      </c>
      <c r="B31" s="168" t="s">
        <v>90</v>
      </c>
      <c r="C31" s="187" t="s">
        <v>91</v>
      </c>
      <c r="D31" s="169"/>
      <c r="E31" s="170"/>
      <c r="F31" s="171"/>
      <c r="G31" s="172">
        <f>SUMIF(AG32:AG36,"&lt;&gt;NOR",G32:G36)</f>
        <v>0</v>
      </c>
      <c r="H31" s="166"/>
      <c r="I31" s="166">
        <f>SUM(I32:I36)</f>
        <v>0</v>
      </c>
      <c r="J31" s="166"/>
      <c r="K31" s="166">
        <f>SUM(K32:K36)</f>
        <v>0</v>
      </c>
      <c r="L31" s="166"/>
      <c r="M31" s="166">
        <f>SUM(M32:M36)</f>
        <v>0</v>
      </c>
      <c r="N31" s="165"/>
      <c r="O31" s="165">
        <f>SUM(O32:O36)</f>
        <v>10.440000000000001</v>
      </c>
      <c r="P31" s="165"/>
      <c r="Q31" s="165">
        <f>SUM(Q32:Q36)</f>
        <v>0</v>
      </c>
      <c r="R31" s="166"/>
      <c r="S31" s="166"/>
      <c r="T31" s="166"/>
      <c r="U31" s="166"/>
      <c r="V31" s="166">
        <f>SUM(V32:V36)</f>
        <v>42.76</v>
      </c>
      <c r="W31" s="166"/>
      <c r="X31" s="166"/>
      <c r="Y31" s="166"/>
      <c r="AG31" t="s">
        <v>213</v>
      </c>
    </row>
    <row r="32" spans="1:60" ht="22.5" outlineLevel="1" x14ac:dyDescent="0.2">
      <c r="A32" s="181">
        <v>21</v>
      </c>
      <c r="B32" s="182" t="s">
        <v>314</v>
      </c>
      <c r="C32" s="189" t="s">
        <v>315</v>
      </c>
      <c r="D32" s="183" t="s">
        <v>269</v>
      </c>
      <c r="E32" s="184">
        <v>0.32989000000000002</v>
      </c>
      <c r="F32" s="185"/>
      <c r="G32" s="186">
        <f>ROUND(E32*F32,2)</f>
        <v>0</v>
      </c>
      <c r="H32" s="164"/>
      <c r="I32" s="163">
        <f>ROUND(E32*H32,2)</f>
        <v>0</v>
      </c>
      <c r="J32" s="164"/>
      <c r="K32" s="163">
        <f>ROUND(E32*J32,2)</f>
        <v>0</v>
      </c>
      <c r="L32" s="163">
        <v>21</v>
      </c>
      <c r="M32" s="163">
        <f>G32*(1+L32/100)</f>
        <v>0</v>
      </c>
      <c r="N32" s="162">
        <v>1.0662499999999999</v>
      </c>
      <c r="O32" s="162">
        <f>ROUND(E32*N32,2)</f>
        <v>0.35</v>
      </c>
      <c r="P32" s="162">
        <v>0</v>
      </c>
      <c r="Q32" s="162">
        <f>ROUND(E32*P32,2)</f>
        <v>0</v>
      </c>
      <c r="R32" s="163"/>
      <c r="S32" s="163" t="s">
        <v>225</v>
      </c>
      <c r="T32" s="163" t="s">
        <v>270</v>
      </c>
      <c r="U32" s="163">
        <v>15.231</v>
      </c>
      <c r="V32" s="163">
        <f>ROUND(E32*U32,2)</f>
        <v>5.0199999999999996</v>
      </c>
      <c r="W32" s="163"/>
      <c r="X32" s="163" t="s">
        <v>271</v>
      </c>
      <c r="Y32" s="163" t="s">
        <v>218</v>
      </c>
      <c r="Z32" s="151"/>
      <c r="AA32" s="151"/>
      <c r="AB32" s="151"/>
      <c r="AC32" s="151"/>
      <c r="AD32" s="151"/>
      <c r="AE32" s="151"/>
      <c r="AF32" s="151"/>
      <c r="AG32" s="151" t="s">
        <v>272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ht="22.5" outlineLevel="1" x14ac:dyDescent="0.2">
      <c r="A33" s="181">
        <v>22</v>
      </c>
      <c r="B33" s="182" t="s">
        <v>316</v>
      </c>
      <c r="C33" s="189" t="s">
        <v>317</v>
      </c>
      <c r="D33" s="183" t="s">
        <v>282</v>
      </c>
      <c r="E33" s="184">
        <v>56.94</v>
      </c>
      <c r="F33" s="185"/>
      <c r="G33" s="186">
        <f>ROUND(E33*F33,2)</f>
        <v>0</v>
      </c>
      <c r="H33" s="164"/>
      <c r="I33" s="163">
        <f>ROUND(E33*H33,2)</f>
        <v>0</v>
      </c>
      <c r="J33" s="164"/>
      <c r="K33" s="163">
        <f>ROUND(E33*J33,2)</f>
        <v>0</v>
      </c>
      <c r="L33" s="163">
        <v>21</v>
      </c>
      <c r="M33" s="163">
        <f>G33*(1+L33/100)</f>
        <v>0</v>
      </c>
      <c r="N33" s="162">
        <v>3.415E-2</v>
      </c>
      <c r="O33" s="162">
        <f>ROUND(E33*N33,2)</f>
        <v>1.94</v>
      </c>
      <c r="P33" s="162">
        <v>0</v>
      </c>
      <c r="Q33" s="162">
        <f>ROUND(E33*P33,2)</f>
        <v>0</v>
      </c>
      <c r="R33" s="163"/>
      <c r="S33" s="163" t="s">
        <v>225</v>
      </c>
      <c r="T33" s="163" t="s">
        <v>270</v>
      </c>
      <c r="U33" s="163">
        <v>0.40300000000000002</v>
      </c>
      <c r="V33" s="163">
        <f>ROUND(E33*U33,2)</f>
        <v>22.95</v>
      </c>
      <c r="W33" s="163"/>
      <c r="X33" s="163" t="s">
        <v>271</v>
      </c>
      <c r="Y33" s="163" t="s">
        <v>218</v>
      </c>
      <c r="Z33" s="151"/>
      <c r="AA33" s="151"/>
      <c r="AB33" s="151"/>
      <c r="AC33" s="151"/>
      <c r="AD33" s="151"/>
      <c r="AE33" s="151"/>
      <c r="AF33" s="151"/>
      <c r="AG33" s="151" t="s">
        <v>272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ht="22.5" outlineLevel="1" x14ac:dyDescent="0.2">
      <c r="A34" s="181">
        <v>23</v>
      </c>
      <c r="B34" s="182" t="s">
        <v>318</v>
      </c>
      <c r="C34" s="189" t="s">
        <v>319</v>
      </c>
      <c r="D34" s="183" t="s">
        <v>282</v>
      </c>
      <c r="E34" s="184">
        <v>56.94</v>
      </c>
      <c r="F34" s="185"/>
      <c r="G34" s="186">
        <f>ROUND(E34*F34,2)</f>
        <v>0</v>
      </c>
      <c r="H34" s="164"/>
      <c r="I34" s="163">
        <f>ROUND(E34*H34,2)</f>
        <v>0</v>
      </c>
      <c r="J34" s="164"/>
      <c r="K34" s="163">
        <f>ROUND(E34*J34,2)</f>
        <v>0</v>
      </c>
      <c r="L34" s="163">
        <v>21</v>
      </c>
      <c r="M34" s="163">
        <f>G34*(1+L34/100)</f>
        <v>0</v>
      </c>
      <c r="N34" s="162">
        <v>0</v>
      </c>
      <c r="O34" s="162">
        <f>ROUND(E34*N34,2)</f>
        <v>0</v>
      </c>
      <c r="P34" s="162">
        <v>0</v>
      </c>
      <c r="Q34" s="162">
        <f>ROUND(E34*P34,2)</f>
        <v>0</v>
      </c>
      <c r="R34" s="163"/>
      <c r="S34" s="163" t="s">
        <v>225</v>
      </c>
      <c r="T34" s="163" t="s">
        <v>270</v>
      </c>
      <c r="U34" s="163">
        <v>1.6E-2</v>
      </c>
      <c r="V34" s="163">
        <f>ROUND(E34*U34,2)</f>
        <v>0.91</v>
      </c>
      <c r="W34" s="163"/>
      <c r="X34" s="163" t="s">
        <v>271</v>
      </c>
      <c r="Y34" s="163" t="s">
        <v>218</v>
      </c>
      <c r="Z34" s="151"/>
      <c r="AA34" s="151"/>
      <c r="AB34" s="151"/>
      <c r="AC34" s="151"/>
      <c r="AD34" s="151"/>
      <c r="AE34" s="151"/>
      <c r="AF34" s="151"/>
      <c r="AG34" s="151" t="s">
        <v>272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ht="22.5" outlineLevel="1" x14ac:dyDescent="0.2">
      <c r="A35" s="181">
        <v>24</v>
      </c>
      <c r="B35" s="182" t="s">
        <v>320</v>
      </c>
      <c r="C35" s="189" t="s">
        <v>321</v>
      </c>
      <c r="D35" s="183" t="s">
        <v>277</v>
      </c>
      <c r="E35" s="184">
        <v>0.2</v>
      </c>
      <c r="F35" s="185"/>
      <c r="G35" s="186">
        <f>ROUND(E35*F35,2)</f>
        <v>0</v>
      </c>
      <c r="H35" s="164"/>
      <c r="I35" s="163">
        <f>ROUND(E35*H35,2)</f>
        <v>0</v>
      </c>
      <c r="J35" s="164"/>
      <c r="K35" s="163">
        <f>ROUND(E35*J35,2)</f>
        <v>0</v>
      </c>
      <c r="L35" s="163">
        <v>21</v>
      </c>
      <c r="M35" s="163">
        <f>G35*(1+L35/100)</f>
        <v>0</v>
      </c>
      <c r="N35" s="162">
        <v>2.5</v>
      </c>
      <c r="O35" s="162">
        <f>ROUND(E35*N35,2)</f>
        <v>0.5</v>
      </c>
      <c r="P35" s="162">
        <v>0</v>
      </c>
      <c r="Q35" s="162">
        <f>ROUND(E35*P35,2)</f>
        <v>0</v>
      </c>
      <c r="R35" s="163"/>
      <c r="S35" s="163" t="s">
        <v>215</v>
      </c>
      <c r="T35" s="163" t="s">
        <v>216</v>
      </c>
      <c r="U35" s="163">
        <v>5.33</v>
      </c>
      <c r="V35" s="163">
        <f>ROUND(E35*U35,2)</f>
        <v>1.07</v>
      </c>
      <c r="W35" s="163"/>
      <c r="X35" s="163" t="s">
        <v>271</v>
      </c>
      <c r="Y35" s="163" t="s">
        <v>218</v>
      </c>
      <c r="Z35" s="151"/>
      <c r="AA35" s="151"/>
      <c r="AB35" s="151"/>
      <c r="AC35" s="151"/>
      <c r="AD35" s="151"/>
      <c r="AE35" s="151"/>
      <c r="AF35" s="151"/>
      <c r="AG35" s="151" t="s">
        <v>272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ht="22.5" outlineLevel="1" x14ac:dyDescent="0.2">
      <c r="A36" s="181">
        <v>25</v>
      </c>
      <c r="B36" s="182" t="s">
        <v>322</v>
      </c>
      <c r="C36" s="189" t="s">
        <v>323</v>
      </c>
      <c r="D36" s="183" t="s">
        <v>277</v>
      </c>
      <c r="E36" s="184">
        <v>3.9857999999999998</v>
      </c>
      <c r="F36" s="185"/>
      <c r="G36" s="186">
        <f>ROUND(E36*F36,2)</f>
        <v>0</v>
      </c>
      <c r="H36" s="164"/>
      <c r="I36" s="163">
        <f>ROUND(E36*H36,2)</f>
        <v>0</v>
      </c>
      <c r="J36" s="164"/>
      <c r="K36" s="163">
        <f>ROUND(E36*J36,2)</f>
        <v>0</v>
      </c>
      <c r="L36" s="163">
        <v>21</v>
      </c>
      <c r="M36" s="163">
        <f>G36*(1+L36/100)</f>
        <v>0</v>
      </c>
      <c r="N36" s="162">
        <v>1.919</v>
      </c>
      <c r="O36" s="162">
        <f>ROUND(E36*N36,2)</f>
        <v>7.65</v>
      </c>
      <c r="P36" s="162">
        <v>0</v>
      </c>
      <c r="Q36" s="162">
        <f>ROUND(E36*P36,2)</f>
        <v>0</v>
      </c>
      <c r="R36" s="163"/>
      <c r="S36" s="163" t="s">
        <v>215</v>
      </c>
      <c r="T36" s="163" t="s">
        <v>270</v>
      </c>
      <c r="U36" s="163">
        <v>3.2130000000000001</v>
      </c>
      <c r="V36" s="163">
        <f>ROUND(E36*U36,2)</f>
        <v>12.81</v>
      </c>
      <c r="W36" s="163"/>
      <c r="X36" s="163" t="s">
        <v>271</v>
      </c>
      <c r="Y36" s="163" t="s">
        <v>218</v>
      </c>
      <c r="Z36" s="151"/>
      <c r="AA36" s="151"/>
      <c r="AB36" s="151"/>
      <c r="AC36" s="151"/>
      <c r="AD36" s="151"/>
      <c r="AE36" s="151"/>
      <c r="AF36" s="151"/>
      <c r="AG36" s="151" t="s">
        <v>272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x14ac:dyDescent="0.2">
      <c r="A37" s="167" t="s">
        <v>212</v>
      </c>
      <c r="B37" s="168" t="s">
        <v>92</v>
      </c>
      <c r="C37" s="187" t="s">
        <v>93</v>
      </c>
      <c r="D37" s="169"/>
      <c r="E37" s="170"/>
      <c r="F37" s="171"/>
      <c r="G37" s="172">
        <f>SUMIF(AG38:AG41,"&lt;&gt;NOR",G38:G41)</f>
        <v>0</v>
      </c>
      <c r="H37" s="166"/>
      <c r="I37" s="166">
        <f>SUM(I38:I41)</f>
        <v>0</v>
      </c>
      <c r="J37" s="166"/>
      <c r="K37" s="166">
        <f>SUM(K38:K41)</f>
        <v>0</v>
      </c>
      <c r="L37" s="166"/>
      <c r="M37" s="166">
        <f>SUM(M38:M41)</f>
        <v>0</v>
      </c>
      <c r="N37" s="165"/>
      <c r="O37" s="165">
        <f>SUM(O38:O41)</f>
        <v>0.18000000000000002</v>
      </c>
      <c r="P37" s="165"/>
      <c r="Q37" s="165">
        <f>SUM(Q38:Q41)</f>
        <v>0</v>
      </c>
      <c r="R37" s="166"/>
      <c r="S37" s="166"/>
      <c r="T37" s="166"/>
      <c r="U37" s="166"/>
      <c r="V37" s="166">
        <f>SUM(V38:V41)</f>
        <v>8.629999999999999</v>
      </c>
      <c r="W37" s="166"/>
      <c r="X37" s="166"/>
      <c r="Y37" s="166"/>
      <c r="AG37" t="s">
        <v>213</v>
      </c>
    </row>
    <row r="38" spans="1:60" ht="22.5" outlineLevel="1" x14ac:dyDescent="0.2">
      <c r="A38" s="181">
        <v>26</v>
      </c>
      <c r="B38" s="182" t="s">
        <v>324</v>
      </c>
      <c r="C38" s="189" t="s">
        <v>325</v>
      </c>
      <c r="D38" s="183" t="s">
        <v>214</v>
      </c>
      <c r="E38" s="184">
        <v>3</v>
      </c>
      <c r="F38" s="185"/>
      <c r="G38" s="186">
        <f>ROUND(E38*F38,2)</f>
        <v>0</v>
      </c>
      <c r="H38" s="164"/>
      <c r="I38" s="163">
        <f>ROUND(E38*H38,2)</f>
        <v>0</v>
      </c>
      <c r="J38" s="164"/>
      <c r="K38" s="163">
        <f>ROUND(E38*J38,2)</f>
        <v>0</v>
      </c>
      <c r="L38" s="163">
        <v>21</v>
      </c>
      <c r="M38" s="163">
        <f>G38*(1+L38/100)</f>
        <v>0</v>
      </c>
      <c r="N38" s="162">
        <v>3.465E-2</v>
      </c>
      <c r="O38" s="162">
        <f>ROUND(E38*N38,2)</f>
        <v>0.1</v>
      </c>
      <c r="P38" s="162">
        <v>0</v>
      </c>
      <c r="Q38" s="162">
        <f>ROUND(E38*P38,2)</f>
        <v>0</v>
      </c>
      <c r="R38" s="163"/>
      <c r="S38" s="163" t="s">
        <v>225</v>
      </c>
      <c r="T38" s="163" t="s">
        <v>270</v>
      </c>
      <c r="U38" s="163">
        <v>2</v>
      </c>
      <c r="V38" s="163">
        <f>ROUND(E38*U38,2)</f>
        <v>6</v>
      </c>
      <c r="W38" s="163"/>
      <c r="X38" s="163" t="s">
        <v>271</v>
      </c>
      <c r="Y38" s="163" t="s">
        <v>218</v>
      </c>
      <c r="Z38" s="151"/>
      <c r="AA38" s="151"/>
      <c r="AB38" s="151"/>
      <c r="AC38" s="151"/>
      <c r="AD38" s="151"/>
      <c r="AE38" s="151"/>
      <c r="AF38" s="151"/>
      <c r="AG38" s="151" t="s">
        <v>272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ht="22.5" outlineLevel="1" x14ac:dyDescent="0.2">
      <c r="A39" s="181">
        <v>27</v>
      </c>
      <c r="B39" s="182" t="s">
        <v>326</v>
      </c>
      <c r="C39" s="189" t="s">
        <v>327</v>
      </c>
      <c r="D39" s="183" t="s">
        <v>214</v>
      </c>
      <c r="E39" s="184">
        <v>1</v>
      </c>
      <c r="F39" s="185"/>
      <c r="G39" s="186">
        <f>ROUND(E39*F39,2)</f>
        <v>0</v>
      </c>
      <c r="H39" s="164"/>
      <c r="I39" s="163">
        <f>ROUND(E39*H39,2)</f>
        <v>0</v>
      </c>
      <c r="J39" s="164"/>
      <c r="K39" s="163">
        <f>ROUND(E39*J39,2)</f>
        <v>0</v>
      </c>
      <c r="L39" s="163">
        <v>21</v>
      </c>
      <c r="M39" s="163">
        <f>G39*(1+L39/100)</f>
        <v>0</v>
      </c>
      <c r="N39" s="162">
        <v>6.7210000000000006E-2</v>
      </c>
      <c r="O39" s="162">
        <f>ROUND(E39*N39,2)</f>
        <v>7.0000000000000007E-2</v>
      </c>
      <c r="P39" s="162">
        <v>0</v>
      </c>
      <c r="Q39" s="162">
        <f>ROUND(E39*P39,2)</f>
        <v>0</v>
      </c>
      <c r="R39" s="163"/>
      <c r="S39" s="163" t="s">
        <v>225</v>
      </c>
      <c r="T39" s="163" t="s">
        <v>270</v>
      </c>
      <c r="U39" s="163">
        <v>2.097</v>
      </c>
      <c r="V39" s="163">
        <f>ROUND(E39*U39,2)</f>
        <v>2.1</v>
      </c>
      <c r="W39" s="163"/>
      <c r="X39" s="163" t="s">
        <v>271</v>
      </c>
      <c r="Y39" s="163" t="s">
        <v>218</v>
      </c>
      <c r="Z39" s="151"/>
      <c r="AA39" s="151"/>
      <c r="AB39" s="151"/>
      <c r="AC39" s="151"/>
      <c r="AD39" s="151"/>
      <c r="AE39" s="151"/>
      <c r="AF39" s="151"/>
      <c r="AG39" s="151" t="s">
        <v>272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81">
        <v>28</v>
      </c>
      <c r="B40" s="182" t="s">
        <v>328</v>
      </c>
      <c r="C40" s="189" t="s">
        <v>329</v>
      </c>
      <c r="D40" s="183" t="s">
        <v>297</v>
      </c>
      <c r="E40" s="184">
        <v>1.5</v>
      </c>
      <c r="F40" s="185"/>
      <c r="G40" s="186">
        <f>ROUND(E40*F40,2)</f>
        <v>0</v>
      </c>
      <c r="H40" s="164"/>
      <c r="I40" s="163">
        <f>ROUND(E40*H40,2)</f>
        <v>0</v>
      </c>
      <c r="J40" s="164"/>
      <c r="K40" s="163">
        <f>ROUND(E40*J40,2)</f>
        <v>0</v>
      </c>
      <c r="L40" s="163">
        <v>21</v>
      </c>
      <c r="M40" s="163">
        <f>G40*(1+L40/100)</f>
        <v>0</v>
      </c>
      <c r="N40" s="162">
        <v>6.6499999999999997E-3</v>
      </c>
      <c r="O40" s="162">
        <f>ROUND(E40*N40,2)</f>
        <v>0.01</v>
      </c>
      <c r="P40" s="162">
        <v>0</v>
      </c>
      <c r="Q40" s="162">
        <f>ROUND(E40*P40,2)</f>
        <v>0</v>
      </c>
      <c r="R40" s="163"/>
      <c r="S40" s="163" t="s">
        <v>225</v>
      </c>
      <c r="T40" s="163" t="s">
        <v>270</v>
      </c>
      <c r="U40" s="163">
        <v>0.35499999999999998</v>
      </c>
      <c r="V40" s="163">
        <f>ROUND(E40*U40,2)</f>
        <v>0.53</v>
      </c>
      <c r="W40" s="163"/>
      <c r="X40" s="163" t="s">
        <v>271</v>
      </c>
      <c r="Y40" s="163" t="s">
        <v>218</v>
      </c>
      <c r="Z40" s="151"/>
      <c r="AA40" s="151"/>
      <c r="AB40" s="151"/>
      <c r="AC40" s="151"/>
      <c r="AD40" s="151"/>
      <c r="AE40" s="151"/>
      <c r="AF40" s="151"/>
      <c r="AG40" s="151" t="s">
        <v>272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ht="22.5" outlineLevel="1" x14ac:dyDescent="0.2">
      <c r="A41" s="181">
        <v>29</v>
      </c>
      <c r="B41" s="182" t="s">
        <v>330</v>
      </c>
      <c r="C41" s="189" t="s">
        <v>331</v>
      </c>
      <c r="D41" s="183" t="s">
        <v>214</v>
      </c>
      <c r="E41" s="184">
        <v>1</v>
      </c>
      <c r="F41" s="185"/>
      <c r="G41" s="186">
        <f>ROUND(E41*F41,2)</f>
        <v>0</v>
      </c>
      <c r="H41" s="164"/>
      <c r="I41" s="163">
        <f>ROUND(E41*H41,2)</f>
        <v>0</v>
      </c>
      <c r="J41" s="164"/>
      <c r="K41" s="163">
        <f>ROUND(E41*J41,2)</f>
        <v>0</v>
      </c>
      <c r="L41" s="163">
        <v>21</v>
      </c>
      <c r="M41" s="163">
        <f>G41*(1+L41/100)</f>
        <v>0</v>
      </c>
      <c r="N41" s="162">
        <v>3.3999999999999998E-3</v>
      </c>
      <c r="O41" s="162">
        <f>ROUND(E41*N41,2)</f>
        <v>0</v>
      </c>
      <c r="P41" s="162">
        <v>0</v>
      </c>
      <c r="Q41" s="162">
        <f>ROUND(E41*P41,2)</f>
        <v>0</v>
      </c>
      <c r="R41" s="163"/>
      <c r="S41" s="163" t="s">
        <v>215</v>
      </c>
      <c r="T41" s="163" t="s">
        <v>216</v>
      </c>
      <c r="U41" s="163">
        <v>0</v>
      </c>
      <c r="V41" s="163">
        <f>ROUND(E41*U41,2)</f>
        <v>0</v>
      </c>
      <c r="W41" s="163"/>
      <c r="X41" s="163" t="s">
        <v>332</v>
      </c>
      <c r="Y41" s="163" t="s">
        <v>218</v>
      </c>
      <c r="Z41" s="151"/>
      <c r="AA41" s="151"/>
      <c r="AB41" s="151"/>
      <c r="AC41" s="151"/>
      <c r="AD41" s="151"/>
      <c r="AE41" s="151"/>
      <c r="AF41" s="151"/>
      <c r="AG41" s="151" t="s">
        <v>333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x14ac:dyDescent="0.2">
      <c r="A42" s="167" t="s">
        <v>212</v>
      </c>
      <c r="B42" s="168" t="s">
        <v>94</v>
      </c>
      <c r="C42" s="187" t="s">
        <v>95</v>
      </c>
      <c r="D42" s="169"/>
      <c r="E42" s="170"/>
      <c r="F42" s="171"/>
      <c r="G42" s="172">
        <f>SUMIF(AG43:AG44,"&lt;&gt;NOR",G43:G44)</f>
        <v>0</v>
      </c>
      <c r="H42" s="166"/>
      <c r="I42" s="166">
        <f>SUM(I43:I44)</f>
        <v>0</v>
      </c>
      <c r="J42" s="166"/>
      <c r="K42" s="166">
        <f>SUM(K43:K44)</f>
        <v>0</v>
      </c>
      <c r="L42" s="166"/>
      <c r="M42" s="166">
        <f>SUM(M43:M44)</f>
        <v>0</v>
      </c>
      <c r="N42" s="165"/>
      <c r="O42" s="165">
        <f>SUM(O43:O44)</f>
        <v>0.38</v>
      </c>
      <c r="P42" s="165"/>
      <c r="Q42" s="165">
        <f>SUM(Q43:Q44)</f>
        <v>0</v>
      </c>
      <c r="R42" s="166"/>
      <c r="S42" s="166"/>
      <c r="T42" s="166"/>
      <c r="U42" s="166"/>
      <c r="V42" s="166">
        <f>SUM(V43:V44)</f>
        <v>51.48</v>
      </c>
      <c r="W42" s="166"/>
      <c r="X42" s="166"/>
      <c r="Y42" s="166"/>
      <c r="AG42" t="s">
        <v>213</v>
      </c>
    </row>
    <row r="43" spans="1:60" outlineLevel="1" x14ac:dyDescent="0.2">
      <c r="A43" s="181">
        <v>30</v>
      </c>
      <c r="B43" s="182" t="s">
        <v>334</v>
      </c>
      <c r="C43" s="189" t="s">
        <v>335</v>
      </c>
      <c r="D43" s="183" t="s">
        <v>282</v>
      </c>
      <c r="E43" s="184">
        <v>240.56</v>
      </c>
      <c r="F43" s="185"/>
      <c r="G43" s="186">
        <f>ROUND(E43*F43,2)</f>
        <v>0</v>
      </c>
      <c r="H43" s="164"/>
      <c r="I43" s="163">
        <f>ROUND(E43*H43,2)</f>
        <v>0</v>
      </c>
      <c r="J43" s="164"/>
      <c r="K43" s="163">
        <f>ROUND(E43*J43,2)</f>
        <v>0</v>
      </c>
      <c r="L43" s="163">
        <v>21</v>
      </c>
      <c r="M43" s="163">
        <f>G43*(1+L43/100)</f>
        <v>0</v>
      </c>
      <c r="N43" s="162">
        <v>1.58E-3</v>
      </c>
      <c r="O43" s="162">
        <f>ROUND(E43*N43,2)</f>
        <v>0.38</v>
      </c>
      <c r="P43" s="162">
        <v>0</v>
      </c>
      <c r="Q43" s="162">
        <f>ROUND(E43*P43,2)</f>
        <v>0</v>
      </c>
      <c r="R43" s="163"/>
      <c r="S43" s="163" t="s">
        <v>225</v>
      </c>
      <c r="T43" s="163" t="s">
        <v>270</v>
      </c>
      <c r="U43" s="163">
        <v>0.214</v>
      </c>
      <c r="V43" s="163">
        <f>ROUND(E43*U43,2)</f>
        <v>51.48</v>
      </c>
      <c r="W43" s="163"/>
      <c r="X43" s="163" t="s">
        <v>271</v>
      </c>
      <c r="Y43" s="163" t="s">
        <v>218</v>
      </c>
      <c r="Z43" s="151"/>
      <c r="AA43" s="151"/>
      <c r="AB43" s="151"/>
      <c r="AC43" s="151"/>
      <c r="AD43" s="151"/>
      <c r="AE43" s="151"/>
      <c r="AF43" s="151"/>
      <c r="AG43" s="151" t="s">
        <v>272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81">
        <v>31</v>
      </c>
      <c r="B44" s="182" t="s">
        <v>336</v>
      </c>
      <c r="C44" s="189" t="s">
        <v>337</v>
      </c>
      <c r="D44" s="183" t="s">
        <v>338</v>
      </c>
      <c r="E44" s="184">
        <v>1</v>
      </c>
      <c r="F44" s="185"/>
      <c r="G44" s="186">
        <f>ROUND(E44*F44,2)</f>
        <v>0</v>
      </c>
      <c r="H44" s="164"/>
      <c r="I44" s="163">
        <f>ROUND(E44*H44,2)</f>
        <v>0</v>
      </c>
      <c r="J44" s="164"/>
      <c r="K44" s="163">
        <f>ROUND(E44*J44,2)</f>
        <v>0</v>
      </c>
      <c r="L44" s="163">
        <v>21</v>
      </c>
      <c r="M44" s="163">
        <f>G44*(1+L44/100)</f>
        <v>0</v>
      </c>
      <c r="N44" s="162">
        <v>0</v>
      </c>
      <c r="O44" s="162">
        <f>ROUND(E44*N44,2)</f>
        <v>0</v>
      </c>
      <c r="P44" s="162">
        <v>0</v>
      </c>
      <c r="Q44" s="162">
        <f>ROUND(E44*P44,2)</f>
        <v>0</v>
      </c>
      <c r="R44" s="163"/>
      <c r="S44" s="163" t="s">
        <v>215</v>
      </c>
      <c r="T44" s="163" t="s">
        <v>216</v>
      </c>
      <c r="U44" s="163">
        <v>0</v>
      </c>
      <c r="V44" s="163">
        <f>ROUND(E44*U44,2)</f>
        <v>0</v>
      </c>
      <c r="W44" s="163"/>
      <c r="X44" s="163" t="s">
        <v>271</v>
      </c>
      <c r="Y44" s="163" t="s">
        <v>218</v>
      </c>
      <c r="Z44" s="151"/>
      <c r="AA44" s="151"/>
      <c r="AB44" s="151"/>
      <c r="AC44" s="151"/>
      <c r="AD44" s="151"/>
      <c r="AE44" s="151"/>
      <c r="AF44" s="151"/>
      <c r="AG44" s="151" t="s">
        <v>272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ht="25.5" x14ac:dyDescent="0.2">
      <c r="A45" s="167" t="s">
        <v>212</v>
      </c>
      <c r="B45" s="168" t="s">
        <v>96</v>
      </c>
      <c r="C45" s="187" t="s">
        <v>97</v>
      </c>
      <c r="D45" s="169"/>
      <c r="E45" s="170"/>
      <c r="F45" s="171"/>
      <c r="G45" s="172">
        <f>SUMIF(AG46:AG50,"&lt;&gt;NOR",G46:G50)</f>
        <v>0</v>
      </c>
      <c r="H45" s="166"/>
      <c r="I45" s="166">
        <f>SUM(I46:I50)</f>
        <v>0</v>
      </c>
      <c r="J45" s="166"/>
      <c r="K45" s="166">
        <f>SUM(K46:K50)</f>
        <v>0</v>
      </c>
      <c r="L45" s="166"/>
      <c r="M45" s="166">
        <f>SUM(M46:M50)</f>
        <v>0</v>
      </c>
      <c r="N45" s="165"/>
      <c r="O45" s="165">
        <f>SUM(O46:O50)</f>
        <v>0.8600000000000001</v>
      </c>
      <c r="P45" s="165"/>
      <c r="Q45" s="165">
        <f>SUM(Q46:Q50)</f>
        <v>0</v>
      </c>
      <c r="R45" s="166"/>
      <c r="S45" s="166"/>
      <c r="T45" s="166"/>
      <c r="U45" s="166"/>
      <c r="V45" s="166">
        <f>SUM(V46:V50)</f>
        <v>75.06</v>
      </c>
      <c r="W45" s="166"/>
      <c r="X45" s="166"/>
      <c r="Y45" s="166"/>
      <c r="AG45" t="s">
        <v>213</v>
      </c>
    </row>
    <row r="46" spans="1:60" outlineLevel="1" x14ac:dyDescent="0.2">
      <c r="A46" s="181">
        <v>32</v>
      </c>
      <c r="B46" s="182" t="s">
        <v>339</v>
      </c>
      <c r="C46" s="189" t="s">
        <v>340</v>
      </c>
      <c r="D46" s="183" t="s">
        <v>282</v>
      </c>
      <c r="E46" s="184">
        <v>240.56</v>
      </c>
      <c r="F46" s="185"/>
      <c r="G46" s="186">
        <f>ROUND(E46*F46,2)</f>
        <v>0</v>
      </c>
      <c r="H46" s="164"/>
      <c r="I46" s="163">
        <f>ROUND(E46*H46,2)</f>
        <v>0</v>
      </c>
      <c r="J46" s="164"/>
      <c r="K46" s="163">
        <f>ROUND(E46*J46,2)</f>
        <v>0</v>
      </c>
      <c r="L46" s="163">
        <v>21</v>
      </c>
      <c r="M46" s="163">
        <f>G46*(1+L46/100)</f>
        <v>0</v>
      </c>
      <c r="N46" s="162">
        <v>4.0000000000000003E-5</v>
      </c>
      <c r="O46" s="162">
        <f>ROUND(E46*N46,2)</f>
        <v>0.01</v>
      </c>
      <c r="P46" s="162">
        <v>0</v>
      </c>
      <c r="Q46" s="162">
        <f>ROUND(E46*P46,2)</f>
        <v>0</v>
      </c>
      <c r="R46" s="163"/>
      <c r="S46" s="163" t="s">
        <v>225</v>
      </c>
      <c r="T46" s="163" t="s">
        <v>270</v>
      </c>
      <c r="U46" s="163">
        <v>0.308</v>
      </c>
      <c r="V46" s="163">
        <f>ROUND(E46*U46,2)</f>
        <v>74.09</v>
      </c>
      <c r="W46" s="163"/>
      <c r="X46" s="163" t="s">
        <v>271</v>
      </c>
      <c r="Y46" s="163" t="s">
        <v>218</v>
      </c>
      <c r="Z46" s="151"/>
      <c r="AA46" s="151"/>
      <c r="AB46" s="151"/>
      <c r="AC46" s="151"/>
      <c r="AD46" s="151"/>
      <c r="AE46" s="151"/>
      <c r="AF46" s="151"/>
      <c r="AG46" s="151" t="s">
        <v>272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81">
        <v>33</v>
      </c>
      <c r="B47" s="182" t="s">
        <v>341</v>
      </c>
      <c r="C47" s="189" t="s">
        <v>342</v>
      </c>
      <c r="D47" s="183" t="s">
        <v>214</v>
      </c>
      <c r="E47" s="184">
        <v>3</v>
      </c>
      <c r="F47" s="185"/>
      <c r="G47" s="186">
        <f>ROUND(E47*F47,2)</f>
        <v>0</v>
      </c>
      <c r="H47" s="164"/>
      <c r="I47" s="163">
        <f>ROUND(E47*H47,2)</f>
        <v>0</v>
      </c>
      <c r="J47" s="164"/>
      <c r="K47" s="163">
        <f>ROUND(E47*J47,2)</f>
        <v>0</v>
      </c>
      <c r="L47" s="163">
        <v>21</v>
      </c>
      <c r="M47" s="163">
        <f>G47*(1+L47/100)</f>
        <v>0</v>
      </c>
      <c r="N47" s="162">
        <v>1.0000000000000001E-5</v>
      </c>
      <c r="O47" s="162">
        <f>ROUND(E47*N47,2)</f>
        <v>0</v>
      </c>
      <c r="P47" s="162">
        <v>0</v>
      </c>
      <c r="Q47" s="162">
        <f>ROUND(E47*P47,2)</f>
        <v>0</v>
      </c>
      <c r="R47" s="163"/>
      <c r="S47" s="163" t="s">
        <v>225</v>
      </c>
      <c r="T47" s="163" t="s">
        <v>270</v>
      </c>
      <c r="U47" s="163">
        <v>0.17</v>
      </c>
      <c r="V47" s="163">
        <f>ROUND(E47*U47,2)</f>
        <v>0.51</v>
      </c>
      <c r="W47" s="163"/>
      <c r="X47" s="163" t="s">
        <v>271</v>
      </c>
      <c r="Y47" s="163" t="s">
        <v>218</v>
      </c>
      <c r="Z47" s="151"/>
      <c r="AA47" s="151"/>
      <c r="AB47" s="151"/>
      <c r="AC47" s="151"/>
      <c r="AD47" s="151"/>
      <c r="AE47" s="151"/>
      <c r="AF47" s="151"/>
      <c r="AG47" s="151" t="s">
        <v>272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81">
        <v>34</v>
      </c>
      <c r="B48" s="182" t="s">
        <v>343</v>
      </c>
      <c r="C48" s="189" t="s">
        <v>344</v>
      </c>
      <c r="D48" s="183" t="s">
        <v>214</v>
      </c>
      <c r="E48" s="184">
        <v>4</v>
      </c>
      <c r="F48" s="185"/>
      <c r="G48" s="186">
        <f>ROUND(E48*F48,2)</f>
        <v>0</v>
      </c>
      <c r="H48" s="164"/>
      <c r="I48" s="163">
        <f>ROUND(E48*H48,2)</f>
        <v>0</v>
      </c>
      <c r="J48" s="164"/>
      <c r="K48" s="163">
        <f>ROUND(E48*J48,2)</f>
        <v>0</v>
      </c>
      <c r="L48" s="163">
        <v>21</v>
      </c>
      <c r="M48" s="163">
        <f>G48*(1+L48/100)</f>
        <v>0</v>
      </c>
      <c r="N48" s="162">
        <v>0</v>
      </c>
      <c r="O48" s="162">
        <f>ROUND(E48*N48,2)</f>
        <v>0</v>
      </c>
      <c r="P48" s="162">
        <v>0</v>
      </c>
      <c r="Q48" s="162">
        <f>ROUND(E48*P48,2)</f>
        <v>0</v>
      </c>
      <c r="R48" s="163"/>
      <c r="S48" s="163" t="s">
        <v>225</v>
      </c>
      <c r="T48" s="163" t="s">
        <v>270</v>
      </c>
      <c r="U48" s="163">
        <v>0.115</v>
      </c>
      <c r="V48" s="163">
        <f>ROUND(E48*U48,2)</f>
        <v>0.46</v>
      </c>
      <c r="W48" s="163"/>
      <c r="X48" s="163" t="s">
        <v>271</v>
      </c>
      <c r="Y48" s="163" t="s">
        <v>218</v>
      </c>
      <c r="Z48" s="151"/>
      <c r="AA48" s="151"/>
      <c r="AB48" s="151"/>
      <c r="AC48" s="151"/>
      <c r="AD48" s="151"/>
      <c r="AE48" s="151"/>
      <c r="AF48" s="151"/>
      <c r="AG48" s="151" t="s">
        <v>272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ht="22.5" outlineLevel="1" x14ac:dyDescent="0.2">
      <c r="A49" s="181">
        <v>35</v>
      </c>
      <c r="B49" s="182" t="s">
        <v>345</v>
      </c>
      <c r="C49" s="189" t="s">
        <v>346</v>
      </c>
      <c r="D49" s="183" t="s">
        <v>282</v>
      </c>
      <c r="E49" s="184">
        <v>85</v>
      </c>
      <c r="F49" s="185"/>
      <c r="G49" s="186">
        <f>ROUND(E49*F49,2)</f>
        <v>0</v>
      </c>
      <c r="H49" s="164"/>
      <c r="I49" s="163">
        <f>ROUND(E49*H49,2)</f>
        <v>0</v>
      </c>
      <c r="J49" s="164"/>
      <c r="K49" s="163">
        <f>ROUND(E49*J49,2)</f>
        <v>0</v>
      </c>
      <c r="L49" s="163">
        <v>21</v>
      </c>
      <c r="M49" s="163">
        <f>G49*(1+L49/100)</f>
        <v>0</v>
      </c>
      <c r="N49" s="162">
        <v>9.3600000000000003E-3</v>
      </c>
      <c r="O49" s="162">
        <f>ROUND(E49*N49,2)</f>
        <v>0.8</v>
      </c>
      <c r="P49" s="162">
        <v>0</v>
      </c>
      <c r="Q49" s="162">
        <f>ROUND(E49*P49,2)</f>
        <v>0</v>
      </c>
      <c r="R49" s="163"/>
      <c r="S49" s="163" t="s">
        <v>215</v>
      </c>
      <c r="T49" s="163" t="s">
        <v>216</v>
      </c>
      <c r="U49" s="163">
        <v>0</v>
      </c>
      <c r="V49" s="163">
        <f>ROUND(E49*U49,2)</f>
        <v>0</v>
      </c>
      <c r="W49" s="163"/>
      <c r="X49" s="163" t="s">
        <v>271</v>
      </c>
      <c r="Y49" s="163" t="s">
        <v>218</v>
      </c>
      <c r="Z49" s="151"/>
      <c r="AA49" s="151"/>
      <c r="AB49" s="151"/>
      <c r="AC49" s="151"/>
      <c r="AD49" s="151"/>
      <c r="AE49" s="151"/>
      <c r="AF49" s="151"/>
      <c r="AG49" s="151" t="s">
        <v>272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81">
        <v>36</v>
      </c>
      <c r="B50" s="182" t="s">
        <v>347</v>
      </c>
      <c r="C50" s="189" t="s">
        <v>348</v>
      </c>
      <c r="D50" s="183" t="s">
        <v>214</v>
      </c>
      <c r="E50" s="184">
        <v>3</v>
      </c>
      <c r="F50" s="185"/>
      <c r="G50" s="186">
        <f>ROUND(E50*F50,2)</f>
        <v>0</v>
      </c>
      <c r="H50" s="164"/>
      <c r="I50" s="163">
        <f>ROUND(E50*H50,2)</f>
        <v>0</v>
      </c>
      <c r="J50" s="164"/>
      <c r="K50" s="163">
        <f>ROUND(E50*J50,2)</f>
        <v>0</v>
      </c>
      <c r="L50" s="163">
        <v>21</v>
      </c>
      <c r="M50" s="163">
        <f>G50*(1+L50/100)</f>
        <v>0</v>
      </c>
      <c r="N50" s="162">
        <v>1.55E-2</v>
      </c>
      <c r="O50" s="162">
        <f>ROUND(E50*N50,2)</f>
        <v>0.05</v>
      </c>
      <c r="P50" s="162">
        <v>0</v>
      </c>
      <c r="Q50" s="162">
        <f>ROUND(E50*P50,2)</f>
        <v>0</v>
      </c>
      <c r="R50" s="163" t="s">
        <v>349</v>
      </c>
      <c r="S50" s="163" t="s">
        <v>225</v>
      </c>
      <c r="T50" s="163" t="s">
        <v>270</v>
      </c>
      <c r="U50" s="163">
        <v>0</v>
      </c>
      <c r="V50" s="163">
        <f>ROUND(E50*U50,2)</f>
        <v>0</v>
      </c>
      <c r="W50" s="163"/>
      <c r="X50" s="163" t="s">
        <v>332</v>
      </c>
      <c r="Y50" s="163" t="s">
        <v>218</v>
      </c>
      <c r="Z50" s="151"/>
      <c r="AA50" s="151"/>
      <c r="AB50" s="151"/>
      <c r="AC50" s="151"/>
      <c r="AD50" s="151"/>
      <c r="AE50" s="151"/>
      <c r="AF50" s="151"/>
      <c r="AG50" s="151" t="s">
        <v>333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x14ac:dyDescent="0.2">
      <c r="A51" s="167" t="s">
        <v>212</v>
      </c>
      <c r="B51" s="168" t="s">
        <v>98</v>
      </c>
      <c r="C51" s="187" t="s">
        <v>99</v>
      </c>
      <c r="D51" s="169"/>
      <c r="E51" s="170"/>
      <c r="F51" s="171"/>
      <c r="G51" s="172">
        <f>SUMIF(AG52:AG90,"&lt;&gt;NOR",G52:G90)</f>
        <v>0</v>
      </c>
      <c r="H51" s="166"/>
      <c r="I51" s="166">
        <f>SUM(I52:I90)</f>
        <v>0</v>
      </c>
      <c r="J51" s="166"/>
      <c r="K51" s="166">
        <f>SUM(K52:K90)</f>
        <v>0</v>
      </c>
      <c r="L51" s="166"/>
      <c r="M51" s="166">
        <f>SUM(M52:M90)</f>
        <v>0</v>
      </c>
      <c r="N51" s="165"/>
      <c r="O51" s="165">
        <f>SUM(O52:O90)</f>
        <v>11.73</v>
      </c>
      <c r="P51" s="165"/>
      <c r="Q51" s="165">
        <f>SUM(Q52:Q90)</f>
        <v>73.309999999999988</v>
      </c>
      <c r="R51" s="166"/>
      <c r="S51" s="166"/>
      <c r="T51" s="166"/>
      <c r="U51" s="166"/>
      <c r="V51" s="166">
        <f>SUM(V52:V90)</f>
        <v>267.52</v>
      </c>
      <c r="W51" s="166"/>
      <c r="X51" s="166"/>
      <c r="Y51" s="166"/>
      <c r="AG51" t="s">
        <v>213</v>
      </c>
    </row>
    <row r="52" spans="1:60" ht="22.5" outlineLevel="1" x14ac:dyDescent="0.2">
      <c r="A52" s="181">
        <v>37</v>
      </c>
      <c r="B52" s="182" t="s">
        <v>350</v>
      </c>
      <c r="C52" s="189" t="s">
        <v>351</v>
      </c>
      <c r="D52" s="183" t="s">
        <v>297</v>
      </c>
      <c r="E52" s="184">
        <v>2.6</v>
      </c>
      <c r="F52" s="185"/>
      <c r="G52" s="186">
        <f>ROUND(E52*F52,2)</f>
        <v>0</v>
      </c>
      <c r="H52" s="164"/>
      <c r="I52" s="163">
        <f>ROUND(E52*H52,2)</f>
        <v>0</v>
      </c>
      <c r="J52" s="164"/>
      <c r="K52" s="163">
        <f>ROUND(E52*J52,2)</f>
        <v>0</v>
      </c>
      <c r="L52" s="163">
        <v>21</v>
      </c>
      <c r="M52" s="163">
        <f>G52*(1+L52/100)</f>
        <v>0</v>
      </c>
      <c r="N52" s="162">
        <v>1.7160000000000002E-2</v>
      </c>
      <c r="O52" s="162">
        <f>ROUND(E52*N52,2)</f>
        <v>0.04</v>
      </c>
      <c r="P52" s="162">
        <v>0</v>
      </c>
      <c r="Q52" s="162">
        <f>ROUND(E52*P52,2)</f>
        <v>0</v>
      </c>
      <c r="R52" s="163"/>
      <c r="S52" s="163" t="s">
        <v>225</v>
      </c>
      <c r="T52" s="163" t="s">
        <v>270</v>
      </c>
      <c r="U52" s="163">
        <v>2.1379999999999999</v>
      </c>
      <c r="V52" s="163">
        <f>ROUND(E52*U52,2)</f>
        <v>5.56</v>
      </c>
      <c r="W52" s="163"/>
      <c r="X52" s="163" t="s">
        <v>271</v>
      </c>
      <c r="Y52" s="163" t="s">
        <v>218</v>
      </c>
      <c r="Z52" s="151"/>
      <c r="AA52" s="151"/>
      <c r="AB52" s="151"/>
      <c r="AC52" s="151"/>
      <c r="AD52" s="151"/>
      <c r="AE52" s="151"/>
      <c r="AF52" s="151"/>
      <c r="AG52" s="151" t="s">
        <v>272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74">
        <v>38</v>
      </c>
      <c r="B53" s="175" t="s">
        <v>352</v>
      </c>
      <c r="C53" s="188" t="s">
        <v>353</v>
      </c>
      <c r="D53" s="176" t="s">
        <v>282</v>
      </c>
      <c r="E53" s="177">
        <v>73</v>
      </c>
      <c r="F53" s="178"/>
      <c r="G53" s="179">
        <f>ROUND(E53*F53,2)</f>
        <v>0</v>
      </c>
      <c r="H53" s="164"/>
      <c r="I53" s="163">
        <f>ROUND(E53*H53,2)</f>
        <v>0</v>
      </c>
      <c r="J53" s="164"/>
      <c r="K53" s="163">
        <f>ROUND(E53*J53,2)</f>
        <v>0</v>
      </c>
      <c r="L53" s="163">
        <v>21</v>
      </c>
      <c r="M53" s="163">
        <f>G53*(1+L53/100)</f>
        <v>0</v>
      </c>
      <c r="N53" s="162">
        <v>6.8669999999999995E-2</v>
      </c>
      <c r="O53" s="162">
        <f>ROUND(E53*N53,2)</f>
        <v>5.01</v>
      </c>
      <c r="P53" s="162">
        <v>0.184</v>
      </c>
      <c r="Q53" s="162">
        <f>ROUND(E53*P53,2)</f>
        <v>13.43</v>
      </c>
      <c r="R53" s="163"/>
      <c r="S53" s="163" t="s">
        <v>225</v>
      </c>
      <c r="T53" s="163" t="s">
        <v>270</v>
      </c>
      <c r="U53" s="163">
        <v>0.22700000000000001</v>
      </c>
      <c r="V53" s="163">
        <f>ROUND(E53*U53,2)</f>
        <v>16.57</v>
      </c>
      <c r="W53" s="163"/>
      <c r="X53" s="163" t="s">
        <v>271</v>
      </c>
      <c r="Y53" s="163" t="s">
        <v>218</v>
      </c>
      <c r="Z53" s="151"/>
      <c r="AA53" s="151"/>
      <c r="AB53" s="151"/>
      <c r="AC53" s="151"/>
      <c r="AD53" s="151"/>
      <c r="AE53" s="151"/>
      <c r="AF53" s="151"/>
      <c r="AG53" s="151" t="s">
        <v>272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2" x14ac:dyDescent="0.2">
      <c r="A54" s="159"/>
      <c r="B54" s="160"/>
      <c r="C54" s="250" t="s">
        <v>354</v>
      </c>
      <c r="D54" s="251"/>
      <c r="E54" s="251"/>
      <c r="F54" s="251"/>
      <c r="G54" s="251"/>
      <c r="H54" s="163"/>
      <c r="I54" s="163"/>
      <c r="J54" s="163"/>
      <c r="K54" s="163"/>
      <c r="L54" s="163"/>
      <c r="M54" s="163"/>
      <c r="N54" s="162"/>
      <c r="O54" s="162"/>
      <c r="P54" s="162"/>
      <c r="Q54" s="162"/>
      <c r="R54" s="163"/>
      <c r="S54" s="163"/>
      <c r="T54" s="163"/>
      <c r="U54" s="163"/>
      <c r="V54" s="163"/>
      <c r="W54" s="163"/>
      <c r="X54" s="163"/>
      <c r="Y54" s="163"/>
      <c r="Z54" s="151"/>
      <c r="AA54" s="151"/>
      <c r="AB54" s="151"/>
      <c r="AC54" s="151"/>
      <c r="AD54" s="151"/>
      <c r="AE54" s="151"/>
      <c r="AF54" s="151"/>
      <c r="AG54" s="151" t="s">
        <v>220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74">
        <v>39</v>
      </c>
      <c r="B55" s="175" t="s">
        <v>355</v>
      </c>
      <c r="C55" s="188" t="s">
        <v>356</v>
      </c>
      <c r="D55" s="176" t="s">
        <v>282</v>
      </c>
      <c r="E55" s="177">
        <v>97</v>
      </c>
      <c r="F55" s="178"/>
      <c r="G55" s="179">
        <f>ROUND(E55*F55,2)</f>
        <v>0</v>
      </c>
      <c r="H55" s="164"/>
      <c r="I55" s="163">
        <f>ROUND(E55*H55,2)</f>
        <v>0</v>
      </c>
      <c r="J55" s="164"/>
      <c r="K55" s="163">
        <f>ROUND(E55*J55,2)</f>
        <v>0</v>
      </c>
      <c r="L55" s="163">
        <v>21</v>
      </c>
      <c r="M55" s="163">
        <f>G55*(1+L55/100)</f>
        <v>0</v>
      </c>
      <c r="N55" s="162">
        <v>6.8669999999999995E-2</v>
      </c>
      <c r="O55" s="162">
        <f>ROUND(E55*N55,2)</f>
        <v>6.66</v>
      </c>
      <c r="P55" s="162">
        <v>0.31900000000000001</v>
      </c>
      <c r="Q55" s="162">
        <f>ROUND(E55*P55,2)</f>
        <v>30.94</v>
      </c>
      <c r="R55" s="163"/>
      <c r="S55" s="163" t="s">
        <v>225</v>
      </c>
      <c r="T55" s="163" t="s">
        <v>270</v>
      </c>
      <c r="U55" s="163">
        <v>0.317</v>
      </c>
      <c r="V55" s="163">
        <f>ROUND(E55*U55,2)</f>
        <v>30.75</v>
      </c>
      <c r="W55" s="163"/>
      <c r="X55" s="163" t="s">
        <v>271</v>
      </c>
      <c r="Y55" s="163" t="s">
        <v>218</v>
      </c>
      <c r="Z55" s="151"/>
      <c r="AA55" s="151"/>
      <c r="AB55" s="151"/>
      <c r="AC55" s="151"/>
      <c r="AD55" s="151"/>
      <c r="AE55" s="151"/>
      <c r="AF55" s="151"/>
      <c r="AG55" s="151" t="s">
        <v>272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2" x14ac:dyDescent="0.2">
      <c r="A56" s="159"/>
      <c r="B56" s="160"/>
      <c r="C56" s="250" t="s">
        <v>354</v>
      </c>
      <c r="D56" s="251"/>
      <c r="E56" s="251"/>
      <c r="F56" s="251"/>
      <c r="G56" s="251"/>
      <c r="H56" s="163"/>
      <c r="I56" s="163"/>
      <c r="J56" s="163"/>
      <c r="K56" s="163"/>
      <c r="L56" s="163"/>
      <c r="M56" s="163"/>
      <c r="N56" s="162"/>
      <c r="O56" s="162"/>
      <c r="P56" s="162"/>
      <c r="Q56" s="162"/>
      <c r="R56" s="163"/>
      <c r="S56" s="163"/>
      <c r="T56" s="163"/>
      <c r="U56" s="163"/>
      <c r="V56" s="163"/>
      <c r="W56" s="163"/>
      <c r="X56" s="163"/>
      <c r="Y56" s="163"/>
      <c r="Z56" s="151"/>
      <c r="AA56" s="151"/>
      <c r="AB56" s="151"/>
      <c r="AC56" s="151"/>
      <c r="AD56" s="151"/>
      <c r="AE56" s="151"/>
      <c r="AF56" s="151"/>
      <c r="AG56" s="151" t="s">
        <v>220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ht="22.5" outlineLevel="1" x14ac:dyDescent="0.2">
      <c r="A57" s="181">
        <v>40</v>
      </c>
      <c r="B57" s="182" t="s">
        <v>357</v>
      </c>
      <c r="C57" s="189" t="s">
        <v>358</v>
      </c>
      <c r="D57" s="183" t="s">
        <v>282</v>
      </c>
      <c r="E57" s="184">
        <v>2</v>
      </c>
      <c r="F57" s="185"/>
      <c r="G57" s="186">
        <f t="shared" ref="G57:G62" si="7">ROUND(E57*F57,2)</f>
        <v>0</v>
      </c>
      <c r="H57" s="164"/>
      <c r="I57" s="163">
        <f t="shared" ref="I57:I62" si="8">ROUND(E57*H57,2)</f>
        <v>0</v>
      </c>
      <c r="J57" s="164"/>
      <c r="K57" s="163">
        <f t="shared" ref="K57:K62" si="9">ROUND(E57*J57,2)</f>
        <v>0</v>
      </c>
      <c r="L57" s="163">
        <v>21</v>
      </c>
      <c r="M57" s="163">
        <f t="shared" ref="M57:M62" si="10">G57*(1+L57/100)</f>
        <v>0</v>
      </c>
      <c r="N57" s="162">
        <v>3.3E-4</v>
      </c>
      <c r="O57" s="162">
        <f t="shared" ref="O57:O62" si="11">ROUND(E57*N57,2)</f>
        <v>0</v>
      </c>
      <c r="P57" s="162">
        <v>0</v>
      </c>
      <c r="Q57" s="162">
        <f t="shared" ref="Q57:Q62" si="12">ROUND(E57*P57,2)</f>
        <v>0</v>
      </c>
      <c r="R57" s="163"/>
      <c r="S57" s="163" t="s">
        <v>225</v>
      </c>
      <c r="T57" s="163" t="s">
        <v>270</v>
      </c>
      <c r="U57" s="163">
        <v>0.26800000000000002</v>
      </c>
      <c r="V57" s="163">
        <f t="shared" ref="V57:V62" si="13">ROUND(E57*U57,2)</f>
        <v>0.54</v>
      </c>
      <c r="W57" s="163"/>
      <c r="X57" s="163" t="s">
        <v>271</v>
      </c>
      <c r="Y57" s="163" t="s">
        <v>218</v>
      </c>
      <c r="Z57" s="151"/>
      <c r="AA57" s="151"/>
      <c r="AB57" s="151"/>
      <c r="AC57" s="151"/>
      <c r="AD57" s="151"/>
      <c r="AE57" s="151"/>
      <c r="AF57" s="151"/>
      <c r="AG57" s="151" t="s">
        <v>272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81">
        <v>41</v>
      </c>
      <c r="B58" s="182" t="s">
        <v>359</v>
      </c>
      <c r="C58" s="189" t="s">
        <v>360</v>
      </c>
      <c r="D58" s="183" t="s">
        <v>282</v>
      </c>
      <c r="E58" s="184">
        <v>3</v>
      </c>
      <c r="F58" s="185"/>
      <c r="G58" s="186">
        <f t="shared" si="7"/>
        <v>0</v>
      </c>
      <c r="H58" s="164"/>
      <c r="I58" s="163">
        <f t="shared" si="8"/>
        <v>0</v>
      </c>
      <c r="J58" s="164"/>
      <c r="K58" s="163">
        <f t="shared" si="9"/>
        <v>0</v>
      </c>
      <c r="L58" s="163">
        <v>21</v>
      </c>
      <c r="M58" s="163">
        <f t="shared" si="10"/>
        <v>0</v>
      </c>
      <c r="N58" s="162">
        <v>3.3E-4</v>
      </c>
      <c r="O58" s="162">
        <f t="shared" si="11"/>
        <v>0</v>
      </c>
      <c r="P58" s="162">
        <v>1.183E-2</v>
      </c>
      <c r="Q58" s="162">
        <f t="shared" si="12"/>
        <v>0.04</v>
      </c>
      <c r="R58" s="163"/>
      <c r="S58" s="163" t="s">
        <v>225</v>
      </c>
      <c r="T58" s="163" t="s">
        <v>270</v>
      </c>
      <c r="U58" s="163">
        <v>0.34599999999999997</v>
      </c>
      <c r="V58" s="163">
        <f t="shared" si="13"/>
        <v>1.04</v>
      </c>
      <c r="W58" s="163"/>
      <c r="X58" s="163" t="s">
        <v>271</v>
      </c>
      <c r="Y58" s="163" t="s">
        <v>218</v>
      </c>
      <c r="Z58" s="151"/>
      <c r="AA58" s="151"/>
      <c r="AB58" s="151"/>
      <c r="AC58" s="151"/>
      <c r="AD58" s="151"/>
      <c r="AE58" s="151"/>
      <c r="AF58" s="151"/>
      <c r="AG58" s="151" t="s">
        <v>272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81">
        <v>42</v>
      </c>
      <c r="B59" s="182" t="s">
        <v>361</v>
      </c>
      <c r="C59" s="189" t="s">
        <v>362</v>
      </c>
      <c r="D59" s="183" t="s">
        <v>282</v>
      </c>
      <c r="E59" s="184">
        <v>3</v>
      </c>
      <c r="F59" s="185"/>
      <c r="G59" s="186">
        <f t="shared" si="7"/>
        <v>0</v>
      </c>
      <c r="H59" s="164"/>
      <c r="I59" s="163">
        <f t="shared" si="8"/>
        <v>0</v>
      </c>
      <c r="J59" s="164"/>
      <c r="K59" s="163">
        <f t="shared" si="9"/>
        <v>0</v>
      </c>
      <c r="L59" s="163">
        <v>21</v>
      </c>
      <c r="M59" s="163">
        <f t="shared" si="10"/>
        <v>0</v>
      </c>
      <c r="N59" s="162">
        <v>0</v>
      </c>
      <c r="O59" s="162">
        <f t="shared" si="11"/>
        <v>0</v>
      </c>
      <c r="P59" s="162">
        <v>1.9E-3</v>
      </c>
      <c r="Q59" s="162">
        <f t="shared" si="12"/>
        <v>0.01</v>
      </c>
      <c r="R59" s="163"/>
      <c r="S59" s="163" t="s">
        <v>225</v>
      </c>
      <c r="T59" s="163" t="s">
        <v>270</v>
      </c>
      <c r="U59" s="163">
        <v>3.3000000000000002E-2</v>
      </c>
      <c r="V59" s="163">
        <f t="shared" si="13"/>
        <v>0.1</v>
      </c>
      <c r="W59" s="163"/>
      <c r="X59" s="163" t="s">
        <v>271</v>
      </c>
      <c r="Y59" s="163" t="s">
        <v>218</v>
      </c>
      <c r="Z59" s="151"/>
      <c r="AA59" s="151"/>
      <c r="AB59" s="151"/>
      <c r="AC59" s="151"/>
      <c r="AD59" s="151"/>
      <c r="AE59" s="151"/>
      <c r="AF59" s="151"/>
      <c r="AG59" s="151" t="s">
        <v>272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81">
        <v>43</v>
      </c>
      <c r="B60" s="182" t="s">
        <v>363</v>
      </c>
      <c r="C60" s="189" t="s">
        <v>364</v>
      </c>
      <c r="D60" s="183" t="s">
        <v>277</v>
      </c>
      <c r="E60" s="184">
        <v>6.48</v>
      </c>
      <c r="F60" s="185"/>
      <c r="G60" s="186">
        <f t="shared" si="7"/>
        <v>0</v>
      </c>
      <c r="H60" s="164"/>
      <c r="I60" s="163">
        <f t="shared" si="8"/>
        <v>0</v>
      </c>
      <c r="J60" s="164"/>
      <c r="K60" s="163">
        <f t="shared" si="9"/>
        <v>0</v>
      </c>
      <c r="L60" s="163">
        <v>21</v>
      </c>
      <c r="M60" s="163">
        <f t="shared" si="10"/>
        <v>0</v>
      </c>
      <c r="N60" s="162">
        <v>0</v>
      </c>
      <c r="O60" s="162">
        <f t="shared" si="11"/>
        <v>0</v>
      </c>
      <c r="P60" s="162">
        <v>2.2000000000000002</v>
      </c>
      <c r="Q60" s="162">
        <f t="shared" si="12"/>
        <v>14.26</v>
      </c>
      <c r="R60" s="163"/>
      <c r="S60" s="163" t="s">
        <v>225</v>
      </c>
      <c r="T60" s="163" t="s">
        <v>270</v>
      </c>
      <c r="U60" s="163">
        <v>7.1950000000000003</v>
      </c>
      <c r="V60" s="163">
        <f t="shared" si="13"/>
        <v>46.62</v>
      </c>
      <c r="W60" s="163"/>
      <c r="X60" s="163" t="s">
        <v>271</v>
      </c>
      <c r="Y60" s="163" t="s">
        <v>218</v>
      </c>
      <c r="Z60" s="151"/>
      <c r="AA60" s="151"/>
      <c r="AB60" s="151"/>
      <c r="AC60" s="151"/>
      <c r="AD60" s="151"/>
      <c r="AE60" s="151"/>
      <c r="AF60" s="151"/>
      <c r="AG60" s="151" t="s">
        <v>272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ht="22.5" outlineLevel="1" x14ac:dyDescent="0.2">
      <c r="A61" s="181">
        <v>44</v>
      </c>
      <c r="B61" s="182" t="s">
        <v>365</v>
      </c>
      <c r="C61" s="189" t="s">
        <v>366</v>
      </c>
      <c r="D61" s="183" t="s">
        <v>277</v>
      </c>
      <c r="E61" s="184">
        <v>0.51875000000000004</v>
      </c>
      <c r="F61" s="185"/>
      <c r="G61" s="186">
        <f t="shared" si="7"/>
        <v>0</v>
      </c>
      <c r="H61" s="164"/>
      <c r="I61" s="163">
        <f t="shared" si="8"/>
        <v>0</v>
      </c>
      <c r="J61" s="164"/>
      <c r="K61" s="163">
        <f t="shared" si="9"/>
        <v>0</v>
      </c>
      <c r="L61" s="163">
        <v>21</v>
      </c>
      <c r="M61" s="163">
        <f t="shared" si="10"/>
        <v>0</v>
      </c>
      <c r="N61" s="162">
        <v>0</v>
      </c>
      <c r="O61" s="162">
        <f t="shared" si="11"/>
        <v>0</v>
      </c>
      <c r="P61" s="162">
        <v>2.2000000000000002</v>
      </c>
      <c r="Q61" s="162">
        <f t="shared" si="12"/>
        <v>1.1399999999999999</v>
      </c>
      <c r="R61" s="163"/>
      <c r="S61" s="163" t="s">
        <v>225</v>
      </c>
      <c r="T61" s="163" t="s">
        <v>270</v>
      </c>
      <c r="U61" s="163">
        <v>11.085000000000001</v>
      </c>
      <c r="V61" s="163">
        <f t="shared" si="13"/>
        <v>5.75</v>
      </c>
      <c r="W61" s="163"/>
      <c r="X61" s="163" t="s">
        <v>271</v>
      </c>
      <c r="Y61" s="163" t="s">
        <v>218</v>
      </c>
      <c r="Z61" s="151"/>
      <c r="AA61" s="151"/>
      <c r="AB61" s="151"/>
      <c r="AC61" s="151"/>
      <c r="AD61" s="151"/>
      <c r="AE61" s="151"/>
      <c r="AF61" s="151"/>
      <c r="AG61" s="151" t="s">
        <v>272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74">
        <v>45</v>
      </c>
      <c r="B62" s="175" t="s">
        <v>367</v>
      </c>
      <c r="C62" s="188" t="s">
        <v>368</v>
      </c>
      <c r="D62" s="176" t="s">
        <v>282</v>
      </c>
      <c r="E62" s="177">
        <v>57.5</v>
      </c>
      <c r="F62" s="178"/>
      <c r="G62" s="179">
        <f t="shared" si="7"/>
        <v>0</v>
      </c>
      <c r="H62" s="164"/>
      <c r="I62" s="163">
        <f t="shared" si="8"/>
        <v>0</v>
      </c>
      <c r="J62" s="164"/>
      <c r="K62" s="163">
        <f t="shared" si="9"/>
        <v>0</v>
      </c>
      <c r="L62" s="163">
        <v>21</v>
      </c>
      <c r="M62" s="163">
        <f t="shared" si="10"/>
        <v>0</v>
      </c>
      <c r="N62" s="162">
        <v>0</v>
      </c>
      <c r="O62" s="162">
        <f t="shared" si="11"/>
        <v>0</v>
      </c>
      <c r="P62" s="162">
        <v>1.26E-2</v>
      </c>
      <c r="Q62" s="162">
        <f t="shared" si="12"/>
        <v>0.72</v>
      </c>
      <c r="R62" s="163"/>
      <c r="S62" s="163" t="s">
        <v>225</v>
      </c>
      <c r="T62" s="163" t="s">
        <v>270</v>
      </c>
      <c r="U62" s="163">
        <v>0.33</v>
      </c>
      <c r="V62" s="163">
        <f t="shared" si="13"/>
        <v>18.98</v>
      </c>
      <c r="W62" s="163"/>
      <c r="X62" s="163" t="s">
        <v>271</v>
      </c>
      <c r="Y62" s="163" t="s">
        <v>218</v>
      </c>
      <c r="Z62" s="151"/>
      <c r="AA62" s="151"/>
      <c r="AB62" s="151"/>
      <c r="AC62" s="151"/>
      <c r="AD62" s="151"/>
      <c r="AE62" s="151"/>
      <c r="AF62" s="151"/>
      <c r="AG62" s="151" t="s">
        <v>272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2" x14ac:dyDescent="0.2">
      <c r="A63" s="159"/>
      <c r="B63" s="160"/>
      <c r="C63" s="250" t="s">
        <v>369</v>
      </c>
      <c r="D63" s="251"/>
      <c r="E63" s="251"/>
      <c r="F63" s="251"/>
      <c r="G63" s="251"/>
      <c r="H63" s="163"/>
      <c r="I63" s="163"/>
      <c r="J63" s="163"/>
      <c r="K63" s="163"/>
      <c r="L63" s="163"/>
      <c r="M63" s="163"/>
      <c r="N63" s="162"/>
      <c r="O63" s="162"/>
      <c r="P63" s="162"/>
      <c r="Q63" s="162"/>
      <c r="R63" s="163"/>
      <c r="S63" s="163"/>
      <c r="T63" s="163"/>
      <c r="U63" s="163"/>
      <c r="V63" s="163"/>
      <c r="W63" s="163"/>
      <c r="X63" s="163"/>
      <c r="Y63" s="163"/>
      <c r="Z63" s="151"/>
      <c r="AA63" s="151"/>
      <c r="AB63" s="151"/>
      <c r="AC63" s="151"/>
      <c r="AD63" s="151"/>
      <c r="AE63" s="151"/>
      <c r="AF63" s="151"/>
      <c r="AG63" s="151" t="s">
        <v>220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81">
        <v>46</v>
      </c>
      <c r="B64" s="182" t="s">
        <v>370</v>
      </c>
      <c r="C64" s="189" t="s">
        <v>371</v>
      </c>
      <c r="D64" s="183" t="s">
        <v>277</v>
      </c>
      <c r="E64" s="184">
        <v>6.48</v>
      </c>
      <c r="F64" s="185"/>
      <c r="G64" s="186">
        <f t="shared" ref="G64:G90" si="14">ROUND(E64*F64,2)</f>
        <v>0</v>
      </c>
      <c r="H64" s="164"/>
      <c r="I64" s="163">
        <f t="shared" ref="I64:I90" si="15">ROUND(E64*H64,2)</f>
        <v>0</v>
      </c>
      <c r="J64" s="164"/>
      <c r="K64" s="163">
        <f t="shared" ref="K64:K90" si="16">ROUND(E64*J64,2)</f>
        <v>0</v>
      </c>
      <c r="L64" s="163">
        <v>21</v>
      </c>
      <c r="M64" s="163">
        <f t="shared" ref="M64:M90" si="17">G64*(1+L64/100)</f>
        <v>0</v>
      </c>
      <c r="N64" s="162">
        <v>0</v>
      </c>
      <c r="O64" s="162">
        <f t="shared" ref="O64:O90" si="18">ROUND(E64*N64,2)</f>
        <v>0</v>
      </c>
      <c r="P64" s="162">
        <v>0</v>
      </c>
      <c r="Q64" s="162">
        <f t="shared" ref="Q64:Q90" si="19">ROUND(E64*P64,2)</f>
        <v>0</v>
      </c>
      <c r="R64" s="163"/>
      <c r="S64" s="163" t="s">
        <v>225</v>
      </c>
      <c r="T64" s="163" t="s">
        <v>270</v>
      </c>
      <c r="U64" s="163">
        <v>4.8280000000000003</v>
      </c>
      <c r="V64" s="163">
        <f t="shared" ref="V64:V90" si="20">ROUND(E64*U64,2)</f>
        <v>31.29</v>
      </c>
      <c r="W64" s="163"/>
      <c r="X64" s="163" t="s">
        <v>271</v>
      </c>
      <c r="Y64" s="163" t="s">
        <v>218</v>
      </c>
      <c r="Z64" s="151"/>
      <c r="AA64" s="151"/>
      <c r="AB64" s="151"/>
      <c r="AC64" s="151"/>
      <c r="AD64" s="151"/>
      <c r="AE64" s="151"/>
      <c r="AF64" s="151"/>
      <c r="AG64" s="151" t="s">
        <v>272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81">
        <v>47</v>
      </c>
      <c r="B65" s="182" t="s">
        <v>372</v>
      </c>
      <c r="C65" s="189" t="s">
        <v>373</v>
      </c>
      <c r="D65" s="183" t="s">
        <v>282</v>
      </c>
      <c r="E65" s="184">
        <v>60</v>
      </c>
      <c r="F65" s="185"/>
      <c r="G65" s="186">
        <f t="shared" si="14"/>
        <v>0</v>
      </c>
      <c r="H65" s="164"/>
      <c r="I65" s="163">
        <f t="shared" si="15"/>
        <v>0</v>
      </c>
      <c r="J65" s="164"/>
      <c r="K65" s="163">
        <f t="shared" si="16"/>
        <v>0</v>
      </c>
      <c r="L65" s="163">
        <v>21</v>
      </c>
      <c r="M65" s="163">
        <f t="shared" si="17"/>
        <v>0</v>
      </c>
      <c r="N65" s="162">
        <v>0</v>
      </c>
      <c r="O65" s="162">
        <f t="shared" si="18"/>
        <v>0</v>
      </c>
      <c r="P65" s="162">
        <v>0.02</v>
      </c>
      <c r="Q65" s="162">
        <f t="shared" si="19"/>
        <v>1.2</v>
      </c>
      <c r="R65" s="163"/>
      <c r="S65" s="163" t="s">
        <v>225</v>
      </c>
      <c r="T65" s="163" t="s">
        <v>270</v>
      </c>
      <c r="U65" s="163">
        <v>0.14699999999999999</v>
      </c>
      <c r="V65" s="163">
        <f t="shared" si="20"/>
        <v>8.82</v>
      </c>
      <c r="W65" s="163"/>
      <c r="X65" s="163" t="s">
        <v>271</v>
      </c>
      <c r="Y65" s="163" t="s">
        <v>218</v>
      </c>
      <c r="Z65" s="151"/>
      <c r="AA65" s="151"/>
      <c r="AB65" s="151"/>
      <c r="AC65" s="151"/>
      <c r="AD65" s="151"/>
      <c r="AE65" s="151"/>
      <c r="AF65" s="151"/>
      <c r="AG65" s="151" t="s">
        <v>272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81">
        <v>48</v>
      </c>
      <c r="B66" s="182" t="s">
        <v>374</v>
      </c>
      <c r="C66" s="189" t="s">
        <v>375</v>
      </c>
      <c r="D66" s="183" t="s">
        <v>214</v>
      </c>
      <c r="E66" s="184">
        <v>4</v>
      </c>
      <c r="F66" s="185"/>
      <c r="G66" s="186">
        <f t="shared" si="14"/>
        <v>0</v>
      </c>
      <c r="H66" s="164"/>
      <c r="I66" s="163">
        <f t="shared" si="15"/>
        <v>0</v>
      </c>
      <c r="J66" s="164"/>
      <c r="K66" s="163">
        <f t="shared" si="16"/>
        <v>0</v>
      </c>
      <c r="L66" s="163">
        <v>21</v>
      </c>
      <c r="M66" s="163">
        <f t="shared" si="17"/>
        <v>0</v>
      </c>
      <c r="N66" s="162">
        <v>0</v>
      </c>
      <c r="O66" s="162">
        <f t="shared" si="18"/>
        <v>0</v>
      </c>
      <c r="P66" s="162">
        <v>0</v>
      </c>
      <c r="Q66" s="162">
        <f t="shared" si="19"/>
        <v>0</v>
      </c>
      <c r="R66" s="163"/>
      <c r="S66" s="163" t="s">
        <v>225</v>
      </c>
      <c r="T66" s="163" t="s">
        <v>270</v>
      </c>
      <c r="U66" s="163">
        <v>0.03</v>
      </c>
      <c r="V66" s="163">
        <f t="shared" si="20"/>
        <v>0.12</v>
      </c>
      <c r="W66" s="163"/>
      <c r="X66" s="163" t="s">
        <v>271</v>
      </c>
      <c r="Y66" s="163" t="s">
        <v>218</v>
      </c>
      <c r="Z66" s="151"/>
      <c r="AA66" s="151"/>
      <c r="AB66" s="151"/>
      <c r="AC66" s="151"/>
      <c r="AD66" s="151"/>
      <c r="AE66" s="151"/>
      <c r="AF66" s="151"/>
      <c r="AG66" s="151" t="s">
        <v>272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">
      <c r="A67" s="181">
        <v>49</v>
      </c>
      <c r="B67" s="182" t="s">
        <v>376</v>
      </c>
      <c r="C67" s="189" t="s">
        <v>377</v>
      </c>
      <c r="D67" s="183" t="s">
        <v>214</v>
      </c>
      <c r="E67" s="184">
        <v>11</v>
      </c>
      <c r="F67" s="185"/>
      <c r="G67" s="186">
        <f t="shared" si="14"/>
        <v>0</v>
      </c>
      <c r="H67" s="164"/>
      <c r="I67" s="163">
        <f t="shared" si="15"/>
        <v>0</v>
      </c>
      <c r="J67" s="164"/>
      <c r="K67" s="163">
        <f t="shared" si="16"/>
        <v>0</v>
      </c>
      <c r="L67" s="163">
        <v>21</v>
      </c>
      <c r="M67" s="163">
        <f t="shared" si="17"/>
        <v>0</v>
      </c>
      <c r="N67" s="162">
        <v>0</v>
      </c>
      <c r="O67" s="162">
        <f t="shared" si="18"/>
        <v>0</v>
      </c>
      <c r="P67" s="162">
        <v>0</v>
      </c>
      <c r="Q67" s="162">
        <f t="shared" si="19"/>
        <v>0</v>
      </c>
      <c r="R67" s="163"/>
      <c r="S67" s="163" t="s">
        <v>225</v>
      </c>
      <c r="T67" s="163" t="s">
        <v>270</v>
      </c>
      <c r="U67" s="163">
        <v>0.05</v>
      </c>
      <c r="V67" s="163">
        <f t="shared" si="20"/>
        <v>0.55000000000000004</v>
      </c>
      <c r="W67" s="163"/>
      <c r="X67" s="163" t="s">
        <v>271</v>
      </c>
      <c r="Y67" s="163" t="s">
        <v>218</v>
      </c>
      <c r="Z67" s="151"/>
      <c r="AA67" s="151"/>
      <c r="AB67" s="151"/>
      <c r="AC67" s="151"/>
      <c r="AD67" s="151"/>
      <c r="AE67" s="151"/>
      <c r="AF67" s="151"/>
      <c r="AG67" s="151" t="s">
        <v>272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81">
        <v>50</v>
      </c>
      <c r="B68" s="182" t="s">
        <v>378</v>
      </c>
      <c r="C68" s="189" t="s">
        <v>379</v>
      </c>
      <c r="D68" s="183" t="s">
        <v>214</v>
      </c>
      <c r="E68" s="184">
        <v>3</v>
      </c>
      <c r="F68" s="185"/>
      <c r="G68" s="186">
        <f t="shared" si="14"/>
        <v>0</v>
      </c>
      <c r="H68" s="164"/>
      <c r="I68" s="163">
        <f t="shared" si="15"/>
        <v>0</v>
      </c>
      <c r="J68" s="164"/>
      <c r="K68" s="163">
        <f t="shared" si="16"/>
        <v>0</v>
      </c>
      <c r="L68" s="163">
        <v>21</v>
      </c>
      <c r="M68" s="163">
        <f t="shared" si="17"/>
        <v>0</v>
      </c>
      <c r="N68" s="162">
        <v>0</v>
      </c>
      <c r="O68" s="162">
        <f t="shared" si="18"/>
        <v>0</v>
      </c>
      <c r="P68" s="162">
        <v>0</v>
      </c>
      <c r="Q68" s="162">
        <f t="shared" si="19"/>
        <v>0</v>
      </c>
      <c r="R68" s="163"/>
      <c r="S68" s="163" t="s">
        <v>225</v>
      </c>
      <c r="T68" s="163" t="s">
        <v>270</v>
      </c>
      <c r="U68" s="163">
        <v>0.09</v>
      </c>
      <c r="V68" s="163">
        <f t="shared" si="20"/>
        <v>0.27</v>
      </c>
      <c r="W68" s="163"/>
      <c r="X68" s="163" t="s">
        <v>271</v>
      </c>
      <c r="Y68" s="163" t="s">
        <v>218</v>
      </c>
      <c r="Z68" s="151"/>
      <c r="AA68" s="151"/>
      <c r="AB68" s="151"/>
      <c r="AC68" s="151"/>
      <c r="AD68" s="151"/>
      <c r="AE68" s="151"/>
      <c r="AF68" s="151"/>
      <c r="AG68" s="151" t="s">
        <v>272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81">
        <v>51</v>
      </c>
      <c r="B69" s="182" t="s">
        <v>380</v>
      </c>
      <c r="C69" s="189" t="s">
        <v>381</v>
      </c>
      <c r="D69" s="183" t="s">
        <v>282</v>
      </c>
      <c r="E69" s="184">
        <v>2.4750000000000001</v>
      </c>
      <c r="F69" s="185"/>
      <c r="G69" s="186">
        <f t="shared" si="14"/>
        <v>0</v>
      </c>
      <c r="H69" s="164"/>
      <c r="I69" s="163">
        <f t="shared" si="15"/>
        <v>0</v>
      </c>
      <c r="J69" s="164"/>
      <c r="K69" s="163">
        <f t="shared" si="16"/>
        <v>0</v>
      </c>
      <c r="L69" s="163">
        <v>21</v>
      </c>
      <c r="M69" s="163">
        <f t="shared" si="17"/>
        <v>0</v>
      </c>
      <c r="N69" s="162">
        <v>9.2000000000000003E-4</v>
      </c>
      <c r="O69" s="162">
        <f t="shared" si="18"/>
        <v>0</v>
      </c>
      <c r="P69" s="162">
        <v>5.3999999999999999E-2</v>
      </c>
      <c r="Q69" s="162">
        <f t="shared" si="19"/>
        <v>0.13</v>
      </c>
      <c r="R69" s="163"/>
      <c r="S69" s="163" t="s">
        <v>225</v>
      </c>
      <c r="T69" s="163" t="s">
        <v>270</v>
      </c>
      <c r="U69" s="163">
        <v>0.46500000000000002</v>
      </c>
      <c r="V69" s="163">
        <f t="shared" si="20"/>
        <v>1.1499999999999999</v>
      </c>
      <c r="W69" s="163"/>
      <c r="X69" s="163" t="s">
        <v>271</v>
      </c>
      <c r="Y69" s="163" t="s">
        <v>218</v>
      </c>
      <c r="Z69" s="151"/>
      <c r="AA69" s="151"/>
      <c r="AB69" s="151"/>
      <c r="AC69" s="151"/>
      <c r="AD69" s="151"/>
      <c r="AE69" s="151"/>
      <c r="AF69" s="151"/>
      <c r="AG69" s="151" t="s">
        <v>272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81">
        <v>52</v>
      </c>
      <c r="B70" s="182" t="s">
        <v>382</v>
      </c>
      <c r="C70" s="189" t="s">
        <v>383</v>
      </c>
      <c r="D70" s="183" t="s">
        <v>214</v>
      </c>
      <c r="E70" s="184">
        <v>1</v>
      </c>
      <c r="F70" s="185"/>
      <c r="G70" s="186">
        <f t="shared" si="14"/>
        <v>0</v>
      </c>
      <c r="H70" s="164"/>
      <c r="I70" s="163">
        <f t="shared" si="15"/>
        <v>0</v>
      </c>
      <c r="J70" s="164"/>
      <c r="K70" s="163">
        <f t="shared" si="16"/>
        <v>0</v>
      </c>
      <c r="L70" s="163">
        <v>21</v>
      </c>
      <c r="M70" s="163">
        <f t="shared" si="17"/>
        <v>0</v>
      </c>
      <c r="N70" s="162">
        <v>0</v>
      </c>
      <c r="O70" s="162">
        <f t="shared" si="18"/>
        <v>0</v>
      </c>
      <c r="P70" s="162">
        <v>0</v>
      </c>
      <c r="Q70" s="162">
        <f t="shared" si="19"/>
        <v>0</v>
      </c>
      <c r="R70" s="163"/>
      <c r="S70" s="163" t="s">
        <v>225</v>
      </c>
      <c r="T70" s="163" t="s">
        <v>270</v>
      </c>
      <c r="U70" s="163">
        <v>0.14000000000000001</v>
      </c>
      <c r="V70" s="163">
        <f t="shared" si="20"/>
        <v>0.14000000000000001</v>
      </c>
      <c r="W70" s="163"/>
      <c r="X70" s="163" t="s">
        <v>271</v>
      </c>
      <c r="Y70" s="163" t="s">
        <v>218</v>
      </c>
      <c r="Z70" s="151"/>
      <c r="AA70" s="151"/>
      <c r="AB70" s="151"/>
      <c r="AC70" s="151"/>
      <c r="AD70" s="151"/>
      <c r="AE70" s="151"/>
      <c r="AF70" s="151"/>
      <c r="AG70" s="151" t="s">
        <v>272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81">
        <v>53</v>
      </c>
      <c r="B71" s="182" t="s">
        <v>384</v>
      </c>
      <c r="C71" s="189" t="s">
        <v>385</v>
      </c>
      <c r="D71" s="183" t="s">
        <v>282</v>
      </c>
      <c r="E71" s="184">
        <v>7.0919999999999996</v>
      </c>
      <c r="F71" s="185"/>
      <c r="G71" s="186">
        <f t="shared" si="14"/>
        <v>0</v>
      </c>
      <c r="H71" s="164"/>
      <c r="I71" s="163">
        <f t="shared" si="15"/>
        <v>0</v>
      </c>
      <c r="J71" s="164"/>
      <c r="K71" s="163">
        <f t="shared" si="16"/>
        <v>0</v>
      </c>
      <c r="L71" s="163">
        <v>21</v>
      </c>
      <c r="M71" s="163">
        <f t="shared" si="17"/>
        <v>0</v>
      </c>
      <c r="N71" s="162">
        <v>1.17E-3</v>
      </c>
      <c r="O71" s="162">
        <f t="shared" si="18"/>
        <v>0.01</v>
      </c>
      <c r="P71" s="162">
        <v>7.5999999999999998E-2</v>
      </c>
      <c r="Q71" s="162">
        <f t="shared" si="19"/>
        <v>0.54</v>
      </c>
      <c r="R71" s="163"/>
      <c r="S71" s="163" t="s">
        <v>225</v>
      </c>
      <c r="T71" s="163" t="s">
        <v>270</v>
      </c>
      <c r="U71" s="163">
        <v>0.93899999999999995</v>
      </c>
      <c r="V71" s="163">
        <f t="shared" si="20"/>
        <v>6.66</v>
      </c>
      <c r="W71" s="163"/>
      <c r="X71" s="163" t="s">
        <v>271</v>
      </c>
      <c r="Y71" s="163" t="s">
        <v>218</v>
      </c>
      <c r="Z71" s="151"/>
      <c r="AA71" s="151"/>
      <c r="AB71" s="151"/>
      <c r="AC71" s="151"/>
      <c r="AD71" s="151"/>
      <c r="AE71" s="151"/>
      <c r="AF71" s="151"/>
      <c r="AG71" s="151" t="s">
        <v>272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81">
        <v>54</v>
      </c>
      <c r="B72" s="182" t="s">
        <v>386</v>
      </c>
      <c r="C72" s="189" t="s">
        <v>387</v>
      </c>
      <c r="D72" s="183" t="s">
        <v>282</v>
      </c>
      <c r="E72" s="184">
        <v>5.7130000000000001</v>
      </c>
      <c r="F72" s="185"/>
      <c r="G72" s="186">
        <f t="shared" si="14"/>
        <v>0</v>
      </c>
      <c r="H72" s="164"/>
      <c r="I72" s="163">
        <f t="shared" si="15"/>
        <v>0</v>
      </c>
      <c r="J72" s="164"/>
      <c r="K72" s="163">
        <f t="shared" si="16"/>
        <v>0</v>
      </c>
      <c r="L72" s="163">
        <v>21</v>
      </c>
      <c r="M72" s="163">
        <f t="shared" si="17"/>
        <v>0</v>
      </c>
      <c r="N72" s="162">
        <v>1E-3</v>
      </c>
      <c r="O72" s="162">
        <f t="shared" si="18"/>
        <v>0.01</v>
      </c>
      <c r="P72" s="162">
        <v>6.3E-2</v>
      </c>
      <c r="Q72" s="162">
        <f t="shared" si="19"/>
        <v>0.36</v>
      </c>
      <c r="R72" s="163"/>
      <c r="S72" s="163" t="s">
        <v>225</v>
      </c>
      <c r="T72" s="163" t="s">
        <v>270</v>
      </c>
      <c r="U72" s="163">
        <v>0.71799999999999997</v>
      </c>
      <c r="V72" s="163">
        <f t="shared" si="20"/>
        <v>4.0999999999999996</v>
      </c>
      <c r="W72" s="163"/>
      <c r="X72" s="163" t="s">
        <v>271</v>
      </c>
      <c r="Y72" s="163" t="s">
        <v>218</v>
      </c>
      <c r="Z72" s="151"/>
      <c r="AA72" s="151"/>
      <c r="AB72" s="151"/>
      <c r="AC72" s="151"/>
      <c r="AD72" s="151"/>
      <c r="AE72" s="151"/>
      <c r="AF72" s="151"/>
      <c r="AG72" s="151" t="s">
        <v>272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81">
        <v>55</v>
      </c>
      <c r="B73" s="182" t="s">
        <v>388</v>
      </c>
      <c r="C73" s="189" t="s">
        <v>389</v>
      </c>
      <c r="D73" s="183" t="s">
        <v>282</v>
      </c>
      <c r="E73" s="184">
        <v>5.8</v>
      </c>
      <c r="F73" s="185"/>
      <c r="G73" s="186">
        <f t="shared" si="14"/>
        <v>0</v>
      </c>
      <c r="H73" s="164"/>
      <c r="I73" s="163">
        <f t="shared" si="15"/>
        <v>0</v>
      </c>
      <c r="J73" s="164"/>
      <c r="K73" s="163">
        <f t="shared" si="16"/>
        <v>0</v>
      </c>
      <c r="L73" s="163">
        <v>21</v>
      </c>
      <c r="M73" s="163">
        <f t="shared" si="17"/>
        <v>0</v>
      </c>
      <c r="N73" s="162">
        <v>4.2000000000000002E-4</v>
      </c>
      <c r="O73" s="162">
        <f t="shared" si="18"/>
        <v>0</v>
      </c>
      <c r="P73" s="162">
        <v>2.5000000000000001E-2</v>
      </c>
      <c r="Q73" s="162">
        <f t="shared" si="19"/>
        <v>0.15</v>
      </c>
      <c r="R73" s="163"/>
      <c r="S73" s="163" t="s">
        <v>225</v>
      </c>
      <c r="T73" s="163" t="s">
        <v>270</v>
      </c>
      <c r="U73" s="163">
        <v>0.33200000000000002</v>
      </c>
      <c r="V73" s="163">
        <f t="shared" si="20"/>
        <v>1.93</v>
      </c>
      <c r="W73" s="163"/>
      <c r="X73" s="163" t="s">
        <v>271</v>
      </c>
      <c r="Y73" s="163" t="s">
        <v>218</v>
      </c>
      <c r="Z73" s="151"/>
      <c r="AA73" s="151"/>
      <c r="AB73" s="151"/>
      <c r="AC73" s="151"/>
      <c r="AD73" s="151"/>
      <c r="AE73" s="151"/>
      <c r="AF73" s="151"/>
      <c r="AG73" s="151" t="s">
        <v>272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81">
        <v>56</v>
      </c>
      <c r="B74" s="182" t="s">
        <v>390</v>
      </c>
      <c r="C74" s="189" t="s">
        <v>391</v>
      </c>
      <c r="D74" s="183" t="s">
        <v>297</v>
      </c>
      <c r="E74" s="184">
        <v>1.7</v>
      </c>
      <c r="F74" s="185"/>
      <c r="G74" s="186">
        <f t="shared" si="14"/>
        <v>0</v>
      </c>
      <c r="H74" s="164"/>
      <c r="I74" s="163">
        <f t="shared" si="15"/>
        <v>0</v>
      </c>
      <c r="J74" s="164"/>
      <c r="K74" s="163">
        <f t="shared" si="16"/>
        <v>0</v>
      </c>
      <c r="L74" s="163">
        <v>21</v>
      </c>
      <c r="M74" s="163">
        <f t="shared" si="17"/>
        <v>0</v>
      </c>
      <c r="N74" s="162">
        <v>0</v>
      </c>
      <c r="O74" s="162">
        <f t="shared" si="18"/>
        <v>0</v>
      </c>
      <c r="P74" s="162">
        <v>3.773E-2</v>
      </c>
      <c r="Q74" s="162">
        <f t="shared" si="19"/>
        <v>0.06</v>
      </c>
      <c r="R74" s="163"/>
      <c r="S74" s="163" t="s">
        <v>225</v>
      </c>
      <c r="T74" s="163" t="s">
        <v>270</v>
      </c>
      <c r="U74" s="163">
        <v>0.13</v>
      </c>
      <c r="V74" s="163">
        <f t="shared" si="20"/>
        <v>0.22</v>
      </c>
      <c r="W74" s="163"/>
      <c r="X74" s="163" t="s">
        <v>271</v>
      </c>
      <c r="Y74" s="163" t="s">
        <v>218</v>
      </c>
      <c r="Z74" s="151"/>
      <c r="AA74" s="151"/>
      <c r="AB74" s="151"/>
      <c r="AC74" s="151"/>
      <c r="AD74" s="151"/>
      <c r="AE74" s="151"/>
      <c r="AF74" s="151"/>
      <c r="AG74" s="151" t="s">
        <v>272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">
      <c r="A75" s="181">
        <v>57</v>
      </c>
      <c r="B75" s="182" t="s">
        <v>392</v>
      </c>
      <c r="C75" s="189" t="s">
        <v>393</v>
      </c>
      <c r="D75" s="183" t="s">
        <v>297</v>
      </c>
      <c r="E75" s="184">
        <v>5.2</v>
      </c>
      <c r="F75" s="185"/>
      <c r="G75" s="186">
        <f t="shared" si="14"/>
        <v>0</v>
      </c>
      <c r="H75" s="164"/>
      <c r="I75" s="163">
        <f t="shared" si="15"/>
        <v>0</v>
      </c>
      <c r="J75" s="164"/>
      <c r="K75" s="163">
        <f t="shared" si="16"/>
        <v>0</v>
      </c>
      <c r="L75" s="163">
        <v>21</v>
      </c>
      <c r="M75" s="163">
        <f t="shared" si="17"/>
        <v>0</v>
      </c>
      <c r="N75" s="162">
        <v>0</v>
      </c>
      <c r="O75" s="162">
        <f t="shared" si="18"/>
        <v>0</v>
      </c>
      <c r="P75" s="162">
        <v>4.6000000000000001E-4</v>
      </c>
      <c r="Q75" s="162">
        <f t="shared" si="19"/>
        <v>0</v>
      </c>
      <c r="R75" s="163"/>
      <c r="S75" s="163" t="s">
        <v>225</v>
      </c>
      <c r="T75" s="163" t="s">
        <v>270</v>
      </c>
      <c r="U75" s="163">
        <v>1.62</v>
      </c>
      <c r="V75" s="163">
        <f t="shared" si="20"/>
        <v>8.42</v>
      </c>
      <c r="W75" s="163"/>
      <c r="X75" s="163" t="s">
        <v>271</v>
      </c>
      <c r="Y75" s="163" t="s">
        <v>218</v>
      </c>
      <c r="Z75" s="151"/>
      <c r="AA75" s="151"/>
      <c r="AB75" s="151"/>
      <c r="AC75" s="151"/>
      <c r="AD75" s="151"/>
      <c r="AE75" s="151"/>
      <c r="AF75" s="151"/>
      <c r="AG75" s="151" t="s">
        <v>272</v>
      </c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81">
        <v>58</v>
      </c>
      <c r="B76" s="182" t="s">
        <v>394</v>
      </c>
      <c r="C76" s="189" t="s">
        <v>395</v>
      </c>
      <c r="D76" s="183" t="s">
        <v>297</v>
      </c>
      <c r="E76" s="184">
        <v>5</v>
      </c>
      <c r="F76" s="185"/>
      <c r="G76" s="186">
        <f t="shared" si="14"/>
        <v>0</v>
      </c>
      <c r="H76" s="164"/>
      <c r="I76" s="163">
        <f t="shared" si="15"/>
        <v>0</v>
      </c>
      <c r="J76" s="164"/>
      <c r="K76" s="163">
        <f t="shared" si="16"/>
        <v>0</v>
      </c>
      <c r="L76" s="163">
        <v>21</v>
      </c>
      <c r="M76" s="163">
        <f t="shared" si="17"/>
        <v>0</v>
      </c>
      <c r="N76" s="162">
        <v>0</v>
      </c>
      <c r="O76" s="162">
        <f t="shared" si="18"/>
        <v>0</v>
      </c>
      <c r="P76" s="162">
        <v>4.6000000000000001E-4</v>
      </c>
      <c r="Q76" s="162">
        <f t="shared" si="19"/>
        <v>0</v>
      </c>
      <c r="R76" s="163"/>
      <c r="S76" s="163" t="s">
        <v>225</v>
      </c>
      <c r="T76" s="163" t="s">
        <v>270</v>
      </c>
      <c r="U76" s="163">
        <v>2.0249999999999999</v>
      </c>
      <c r="V76" s="163">
        <f t="shared" si="20"/>
        <v>10.130000000000001</v>
      </c>
      <c r="W76" s="163"/>
      <c r="X76" s="163" t="s">
        <v>271</v>
      </c>
      <c r="Y76" s="163" t="s">
        <v>218</v>
      </c>
      <c r="Z76" s="151"/>
      <c r="AA76" s="151"/>
      <c r="AB76" s="151"/>
      <c r="AC76" s="151"/>
      <c r="AD76" s="151"/>
      <c r="AE76" s="151"/>
      <c r="AF76" s="151"/>
      <c r="AG76" s="151" t="s">
        <v>272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">
      <c r="A77" s="181">
        <v>59</v>
      </c>
      <c r="B77" s="182" t="s">
        <v>396</v>
      </c>
      <c r="C77" s="189" t="s">
        <v>397</v>
      </c>
      <c r="D77" s="183" t="s">
        <v>277</v>
      </c>
      <c r="E77" s="184">
        <v>1.1827000000000001</v>
      </c>
      <c r="F77" s="185"/>
      <c r="G77" s="186">
        <f t="shared" si="14"/>
        <v>0</v>
      </c>
      <c r="H77" s="164"/>
      <c r="I77" s="163">
        <f t="shared" si="15"/>
        <v>0</v>
      </c>
      <c r="J77" s="164"/>
      <c r="K77" s="163">
        <f t="shared" si="16"/>
        <v>0</v>
      </c>
      <c r="L77" s="163">
        <v>21</v>
      </c>
      <c r="M77" s="163">
        <f t="shared" si="17"/>
        <v>0</v>
      </c>
      <c r="N77" s="162">
        <v>1.82E-3</v>
      </c>
      <c r="O77" s="162">
        <f t="shared" si="18"/>
        <v>0</v>
      </c>
      <c r="P77" s="162">
        <v>1.8</v>
      </c>
      <c r="Q77" s="162">
        <f t="shared" si="19"/>
        <v>2.13</v>
      </c>
      <c r="R77" s="163"/>
      <c r="S77" s="163" t="s">
        <v>225</v>
      </c>
      <c r="T77" s="163" t="s">
        <v>270</v>
      </c>
      <c r="U77" s="163">
        <v>3.1960000000000002</v>
      </c>
      <c r="V77" s="163">
        <f t="shared" si="20"/>
        <v>3.78</v>
      </c>
      <c r="W77" s="163"/>
      <c r="X77" s="163" t="s">
        <v>271</v>
      </c>
      <c r="Y77" s="163" t="s">
        <v>218</v>
      </c>
      <c r="Z77" s="151"/>
      <c r="AA77" s="151"/>
      <c r="AB77" s="151"/>
      <c r="AC77" s="151"/>
      <c r="AD77" s="151"/>
      <c r="AE77" s="151"/>
      <c r="AF77" s="151"/>
      <c r="AG77" s="151" t="s">
        <v>272</v>
      </c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81">
        <v>60</v>
      </c>
      <c r="B78" s="182" t="s">
        <v>398</v>
      </c>
      <c r="C78" s="189" t="s">
        <v>399</v>
      </c>
      <c r="D78" s="183" t="s">
        <v>277</v>
      </c>
      <c r="E78" s="184">
        <v>0.26250000000000001</v>
      </c>
      <c r="F78" s="185"/>
      <c r="G78" s="186">
        <f t="shared" si="14"/>
        <v>0</v>
      </c>
      <c r="H78" s="164"/>
      <c r="I78" s="163">
        <f t="shared" si="15"/>
        <v>0</v>
      </c>
      <c r="J78" s="164"/>
      <c r="K78" s="163">
        <f t="shared" si="16"/>
        <v>0</v>
      </c>
      <c r="L78" s="163">
        <v>21</v>
      </c>
      <c r="M78" s="163">
        <f t="shared" si="17"/>
        <v>0</v>
      </c>
      <c r="N78" s="162">
        <v>1.39E-3</v>
      </c>
      <c r="O78" s="162">
        <f t="shared" si="18"/>
        <v>0</v>
      </c>
      <c r="P78" s="162">
        <v>1.8</v>
      </c>
      <c r="Q78" s="162">
        <f t="shared" si="19"/>
        <v>0.47</v>
      </c>
      <c r="R78" s="163"/>
      <c r="S78" s="163" t="s">
        <v>225</v>
      </c>
      <c r="T78" s="163" t="s">
        <v>270</v>
      </c>
      <c r="U78" s="163">
        <v>12.256</v>
      </c>
      <c r="V78" s="163">
        <f t="shared" si="20"/>
        <v>3.22</v>
      </c>
      <c r="W78" s="163"/>
      <c r="X78" s="163" t="s">
        <v>271</v>
      </c>
      <c r="Y78" s="163" t="s">
        <v>218</v>
      </c>
      <c r="Z78" s="151"/>
      <c r="AA78" s="151"/>
      <c r="AB78" s="151"/>
      <c r="AC78" s="151"/>
      <c r="AD78" s="151"/>
      <c r="AE78" s="151"/>
      <c r="AF78" s="151"/>
      <c r="AG78" s="151" t="s">
        <v>272</v>
      </c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">
      <c r="A79" s="181">
        <v>61</v>
      </c>
      <c r="B79" s="182" t="s">
        <v>400</v>
      </c>
      <c r="C79" s="189" t="s">
        <v>401</v>
      </c>
      <c r="D79" s="183" t="s">
        <v>297</v>
      </c>
      <c r="E79" s="184">
        <v>7.1</v>
      </c>
      <c r="F79" s="185"/>
      <c r="G79" s="186">
        <f t="shared" si="14"/>
        <v>0</v>
      </c>
      <c r="H79" s="164"/>
      <c r="I79" s="163">
        <f t="shared" si="15"/>
        <v>0</v>
      </c>
      <c r="J79" s="164"/>
      <c r="K79" s="163">
        <f t="shared" si="16"/>
        <v>0</v>
      </c>
      <c r="L79" s="163">
        <v>21</v>
      </c>
      <c r="M79" s="163">
        <f t="shared" si="17"/>
        <v>0</v>
      </c>
      <c r="N79" s="162">
        <v>0</v>
      </c>
      <c r="O79" s="162">
        <f t="shared" si="18"/>
        <v>0</v>
      </c>
      <c r="P79" s="162">
        <v>4.2000000000000003E-2</v>
      </c>
      <c r="Q79" s="162">
        <f t="shared" si="19"/>
        <v>0.3</v>
      </c>
      <c r="R79" s="163"/>
      <c r="S79" s="163" t="s">
        <v>225</v>
      </c>
      <c r="T79" s="163" t="s">
        <v>270</v>
      </c>
      <c r="U79" s="163">
        <v>0.71499999999999997</v>
      </c>
      <c r="V79" s="163">
        <f t="shared" si="20"/>
        <v>5.08</v>
      </c>
      <c r="W79" s="163"/>
      <c r="X79" s="163" t="s">
        <v>271</v>
      </c>
      <c r="Y79" s="163" t="s">
        <v>218</v>
      </c>
      <c r="Z79" s="151"/>
      <c r="AA79" s="151"/>
      <c r="AB79" s="151"/>
      <c r="AC79" s="151"/>
      <c r="AD79" s="151"/>
      <c r="AE79" s="151"/>
      <c r="AF79" s="151"/>
      <c r="AG79" s="151" t="s">
        <v>272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81">
        <v>62</v>
      </c>
      <c r="B80" s="182" t="s">
        <v>402</v>
      </c>
      <c r="C80" s="189" t="s">
        <v>403</v>
      </c>
      <c r="D80" s="183" t="s">
        <v>282</v>
      </c>
      <c r="E80" s="184">
        <v>18</v>
      </c>
      <c r="F80" s="185"/>
      <c r="G80" s="186">
        <f t="shared" si="14"/>
        <v>0</v>
      </c>
      <c r="H80" s="164"/>
      <c r="I80" s="163">
        <f t="shared" si="15"/>
        <v>0</v>
      </c>
      <c r="J80" s="164"/>
      <c r="K80" s="163">
        <f t="shared" si="16"/>
        <v>0</v>
      </c>
      <c r="L80" s="163">
        <v>21</v>
      </c>
      <c r="M80" s="163">
        <f t="shared" si="17"/>
        <v>0</v>
      </c>
      <c r="N80" s="162">
        <v>0</v>
      </c>
      <c r="O80" s="162">
        <f t="shared" si="18"/>
        <v>0</v>
      </c>
      <c r="P80" s="162">
        <v>5.8999999999999997E-2</v>
      </c>
      <c r="Q80" s="162">
        <f t="shared" si="19"/>
        <v>1.06</v>
      </c>
      <c r="R80" s="163"/>
      <c r="S80" s="163" t="s">
        <v>225</v>
      </c>
      <c r="T80" s="163" t="s">
        <v>270</v>
      </c>
      <c r="U80" s="163">
        <v>0.2</v>
      </c>
      <c r="V80" s="163">
        <f t="shared" si="20"/>
        <v>3.6</v>
      </c>
      <c r="W80" s="163"/>
      <c r="X80" s="163" t="s">
        <v>271</v>
      </c>
      <c r="Y80" s="163" t="s">
        <v>218</v>
      </c>
      <c r="Z80" s="151"/>
      <c r="AA80" s="151"/>
      <c r="AB80" s="151"/>
      <c r="AC80" s="151"/>
      <c r="AD80" s="151"/>
      <c r="AE80" s="151"/>
      <c r="AF80" s="151"/>
      <c r="AG80" s="151" t="s">
        <v>272</v>
      </c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81">
        <v>63</v>
      </c>
      <c r="B81" s="182" t="s">
        <v>404</v>
      </c>
      <c r="C81" s="189" t="s">
        <v>405</v>
      </c>
      <c r="D81" s="183" t="s">
        <v>282</v>
      </c>
      <c r="E81" s="184">
        <v>1.6160000000000001</v>
      </c>
      <c r="F81" s="185"/>
      <c r="G81" s="186">
        <f t="shared" si="14"/>
        <v>0</v>
      </c>
      <c r="H81" s="164"/>
      <c r="I81" s="163">
        <f t="shared" si="15"/>
        <v>0</v>
      </c>
      <c r="J81" s="164"/>
      <c r="K81" s="163">
        <f t="shared" si="16"/>
        <v>0</v>
      </c>
      <c r="L81" s="163">
        <v>21</v>
      </c>
      <c r="M81" s="163">
        <f t="shared" si="17"/>
        <v>0</v>
      </c>
      <c r="N81" s="162">
        <v>0</v>
      </c>
      <c r="O81" s="162">
        <f t="shared" si="18"/>
        <v>0</v>
      </c>
      <c r="P81" s="162">
        <v>6.8000000000000005E-2</v>
      </c>
      <c r="Q81" s="162">
        <f t="shared" si="19"/>
        <v>0.11</v>
      </c>
      <c r="R81" s="163"/>
      <c r="S81" s="163" t="s">
        <v>225</v>
      </c>
      <c r="T81" s="163" t="s">
        <v>270</v>
      </c>
      <c r="U81" s="163">
        <v>0.48</v>
      </c>
      <c r="V81" s="163">
        <f t="shared" si="20"/>
        <v>0.78</v>
      </c>
      <c r="W81" s="163"/>
      <c r="X81" s="163" t="s">
        <v>271</v>
      </c>
      <c r="Y81" s="163" t="s">
        <v>218</v>
      </c>
      <c r="Z81" s="151"/>
      <c r="AA81" s="151"/>
      <c r="AB81" s="151"/>
      <c r="AC81" s="151"/>
      <c r="AD81" s="151"/>
      <c r="AE81" s="151"/>
      <c r="AF81" s="151"/>
      <c r="AG81" s="151" t="s">
        <v>272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81">
        <v>64</v>
      </c>
      <c r="B82" s="182" t="s">
        <v>406</v>
      </c>
      <c r="C82" s="189" t="s">
        <v>407</v>
      </c>
      <c r="D82" s="183" t="s">
        <v>282</v>
      </c>
      <c r="E82" s="184">
        <v>86</v>
      </c>
      <c r="F82" s="185"/>
      <c r="G82" s="186">
        <f t="shared" si="14"/>
        <v>0</v>
      </c>
      <c r="H82" s="164"/>
      <c r="I82" s="163">
        <f t="shared" si="15"/>
        <v>0</v>
      </c>
      <c r="J82" s="164"/>
      <c r="K82" s="163">
        <f t="shared" si="16"/>
        <v>0</v>
      </c>
      <c r="L82" s="163">
        <v>21</v>
      </c>
      <c r="M82" s="163">
        <f t="shared" si="17"/>
        <v>0</v>
      </c>
      <c r="N82" s="162">
        <v>0</v>
      </c>
      <c r="O82" s="162">
        <f t="shared" si="18"/>
        <v>0</v>
      </c>
      <c r="P82" s="162">
        <v>6.8000000000000005E-2</v>
      </c>
      <c r="Q82" s="162">
        <f t="shared" si="19"/>
        <v>5.85</v>
      </c>
      <c r="R82" s="163"/>
      <c r="S82" s="163" t="s">
        <v>225</v>
      </c>
      <c r="T82" s="163" t="s">
        <v>270</v>
      </c>
      <c r="U82" s="163">
        <v>0.3</v>
      </c>
      <c r="V82" s="163">
        <f t="shared" si="20"/>
        <v>25.8</v>
      </c>
      <c r="W82" s="163"/>
      <c r="X82" s="163" t="s">
        <v>271</v>
      </c>
      <c r="Y82" s="163" t="s">
        <v>218</v>
      </c>
      <c r="Z82" s="151"/>
      <c r="AA82" s="151"/>
      <c r="AB82" s="151"/>
      <c r="AC82" s="151"/>
      <c r="AD82" s="151"/>
      <c r="AE82" s="151"/>
      <c r="AF82" s="151"/>
      <c r="AG82" s="151" t="s">
        <v>272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81">
        <v>65</v>
      </c>
      <c r="B83" s="182" t="s">
        <v>408</v>
      </c>
      <c r="C83" s="189" t="s">
        <v>409</v>
      </c>
      <c r="D83" s="183" t="s">
        <v>282</v>
      </c>
      <c r="E83" s="184">
        <v>6</v>
      </c>
      <c r="F83" s="185"/>
      <c r="G83" s="186">
        <f t="shared" si="14"/>
        <v>0</v>
      </c>
      <c r="H83" s="164"/>
      <c r="I83" s="163">
        <f t="shared" si="15"/>
        <v>0</v>
      </c>
      <c r="J83" s="164"/>
      <c r="K83" s="163">
        <f t="shared" si="16"/>
        <v>0</v>
      </c>
      <c r="L83" s="163">
        <v>21</v>
      </c>
      <c r="M83" s="163">
        <f t="shared" si="17"/>
        <v>0</v>
      </c>
      <c r="N83" s="162">
        <v>0</v>
      </c>
      <c r="O83" s="162">
        <f t="shared" si="18"/>
        <v>0</v>
      </c>
      <c r="P83" s="162">
        <v>9.7400000000000004E-3</v>
      </c>
      <c r="Q83" s="162">
        <f t="shared" si="19"/>
        <v>0.06</v>
      </c>
      <c r="R83" s="163"/>
      <c r="S83" s="163" t="s">
        <v>225</v>
      </c>
      <c r="T83" s="163" t="s">
        <v>270</v>
      </c>
      <c r="U83" s="163">
        <v>4.3999999999999997E-2</v>
      </c>
      <c r="V83" s="163">
        <f t="shared" si="20"/>
        <v>0.26</v>
      </c>
      <c r="W83" s="163"/>
      <c r="X83" s="163" t="s">
        <v>271</v>
      </c>
      <c r="Y83" s="163" t="s">
        <v>218</v>
      </c>
      <c r="Z83" s="151"/>
      <c r="AA83" s="151"/>
      <c r="AB83" s="151"/>
      <c r="AC83" s="151"/>
      <c r="AD83" s="151"/>
      <c r="AE83" s="151"/>
      <c r="AF83" s="151"/>
      <c r="AG83" s="151" t="s">
        <v>272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81">
        <v>66</v>
      </c>
      <c r="B84" s="182" t="s">
        <v>410</v>
      </c>
      <c r="C84" s="189" t="s">
        <v>411</v>
      </c>
      <c r="D84" s="183" t="s">
        <v>297</v>
      </c>
      <c r="E84" s="184">
        <v>7</v>
      </c>
      <c r="F84" s="185"/>
      <c r="G84" s="186">
        <f t="shared" si="14"/>
        <v>0</v>
      </c>
      <c r="H84" s="164"/>
      <c r="I84" s="163">
        <f t="shared" si="15"/>
        <v>0</v>
      </c>
      <c r="J84" s="164"/>
      <c r="K84" s="163">
        <f t="shared" si="16"/>
        <v>0</v>
      </c>
      <c r="L84" s="163">
        <v>21</v>
      </c>
      <c r="M84" s="163">
        <f t="shared" si="17"/>
        <v>0</v>
      </c>
      <c r="N84" s="162">
        <v>0</v>
      </c>
      <c r="O84" s="162">
        <f t="shared" si="18"/>
        <v>0</v>
      </c>
      <c r="P84" s="162">
        <v>2.3E-3</v>
      </c>
      <c r="Q84" s="162">
        <f t="shared" si="19"/>
        <v>0.02</v>
      </c>
      <c r="R84" s="163"/>
      <c r="S84" s="163" t="s">
        <v>225</v>
      </c>
      <c r="T84" s="163" t="s">
        <v>270</v>
      </c>
      <c r="U84" s="163">
        <v>0.10349999999999999</v>
      </c>
      <c r="V84" s="163">
        <f t="shared" si="20"/>
        <v>0.72</v>
      </c>
      <c r="W84" s="163"/>
      <c r="X84" s="163" t="s">
        <v>271</v>
      </c>
      <c r="Y84" s="163" t="s">
        <v>218</v>
      </c>
      <c r="Z84" s="151"/>
      <c r="AA84" s="151"/>
      <c r="AB84" s="151"/>
      <c r="AC84" s="151"/>
      <c r="AD84" s="151"/>
      <c r="AE84" s="151"/>
      <c r="AF84" s="151"/>
      <c r="AG84" s="151" t="s">
        <v>272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">
      <c r="A85" s="181">
        <v>67</v>
      </c>
      <c r="B85" s="182" t="s">
        <v>412</v>
      </c>
      <c r="C85" s="189" t="s">
        <v>413</v>
      </c>
      <c r="D85" s="183" t="s">
        <v>282</v>
      </c>
      <c r="E85" s="184">
        <v>0.18</v>
      </c>
      <c r="F85" s="185"/>
      <c r="G85" s="186">
        <f t="shared" si="14"/>
        <v>0</v>
      </c>
      <c r="H85" s="164"/>
      <c r="I85" s="163">
        <f t="shared" si="15"/>
        <v>0</v>
      </c>
      <c r="J85" s="164"/>
      <c r="K85" s="163">
        <f t="shared" si="16"/>
        <v>0</v>
      </c>
      <c r="L85" s="163">
        <v>21</v>
      </c>
      <c r="M85" s="163">
        <f t="shared" si="17"/>
        <v>0</v>
      </c>
      <c r="N85" s="162">
        <v>0</v>
      </c>
      <c r="O85" s="162">
        <f t="shared" si="18"/>
        <v>0</v>
      </c>
      <c r="P85" s="162">
        <v>0.01</v>
      </c>
      <c r="Q85" s="162">
        <f t="shared" si="19"/>
        <v>0</v>
      </c>
      <c r="R85" s="163"/>
      <c r="S85" s="163" t="s">
        <v>225</v>
      </c>
      <c r="T85" s="163" t="s">
        <v>270</v>
      </c>
      <c r="U85" s="163">
        <v>0.2</v>
      </c>
      <c r="V85" s="163">
        <f t="shared" si="20"/>
        <v>0.04</v>
      </c>
      <c r="W85" s="163"/>
      <c r="X85" s="163" t="s">
        <v>271</v>
      </c>
      <c r="Y85" s="163" t="s">
        <v>218</v>
      </c>
      <c r="Z85" s="151"/>
      <c r="AA85" s="151"/>
      <c r="AB85" s="151"/>
      <c r="AC85" s="151"/>
      <c r="AD85" s="151"/>
      <c r="AE85" s="151"/>
      <c r="AF85" s="151"/>
      <c r="AG85" s="151" t="s">
        <v>272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">
      <c r="A86" s="181">
        <v>68</v>
      </c>
      <c r="B86" s="182" t="s">
        <v>414</v>
      </c>
      <c r="C86" s="189" t="s">
        <v>415</v>
      </c>
      <c r="D86" s="183" t="s">
        <v>282</v>
      </c>
      <c r="E86" s="184">
        <v>4.95</v>
      </c>
      <c r="F86" s="185"/>
      <c r="G86" s="186">
        <f t="shared" si="14"/>
        <v>0</v>
      </c>
      <c r="H86" s="164"/>
      <c r="I86" s="163">
        <f t="shared" si="15"/>
        <v>0</v>
      </c>
      <c r="J86" s="164"/>
      <c r="K86" s="163">
        <f t="shared" si="16"/>
        <v>0</v>
      </c>
      <c r="L86" s="163">
        <v>21</v>
      </c>
      <c r="M86" s="163">
        <f t="shared" si="17"/>
        <v>0</v>
      </c>
      <c r="N86" s="162">
        <v>0</v>
      </c>
      <c r="O86" s="162">
        <f t="shared" si="18"/>
        <v>0</v>
      </c>
      <c r="P86" s="162">
        <v>1.4E-2</v>
      </c>
      <c r="Q86" s="162">
        <f t="shared" si="19"/>
        <v>7.0000000000000007E-2</v>
      </c>
      <c r="R86" s="163"/>
      <c r="S86" s="163" t="s">
        <v>225</v>
      </c>
      <c r="T86" s="163" t="s">
        <v>270</v>
      </c>
      <c r="U86" s="163">
        <v>0.24</v>
      </c>
      <c r="V86" s="163">
        <f t="shared" si="20"/>
        <v>1.19</v>
      </c>
      <c r="W86" s="163"/>
      <c r="X86" s="163" t="s">
        <v>271</v>
      </c>
      <c r="Y86" s="163" t="s">
        <v>218</v>
      </c>
      <c r="Z86" s="151"/>
      <c r="AA86" s="151"/>
      <c r="AB86" s="151"/>
      <c r="AC86" s="151"/>
      <c r="AD86" s="151"/>
      <c r="AE86" s="151"/>
      <c r="AF86" s="151"/>
      <c r="AG86" s="151" t="s">
        <v>272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ht="22.5" outlineLevel="1" x14ac:dyDescent="0.2">
      <c r="A87" s="181">
        <v>69</v>
      </c>
      <c r="B87" s="182" t="s">
        <v>416</v>
      </c>
      <c r="C87" s="189" t="s">
        <v>417</v>
      </c>
      <c r="D87" s="183" t="s">
        <v>214</v>
      </c>
      <c r="E87" s="184">
        <v>1</v>
      </c>
      <c r="F87" s="185"/>
      <c r="G87" s="186">
        <f t="shared" si="14"/>
        <v>0</v>
      </c>
      <c r="H87" s="164"/>
      <c r="I87" s="163">
        <f t="shared" si="15"/>
        <v>0</v>
      </c>
      <c r="J87" s="164"/>
      <c r="K87" s="163">
        <f t="shared" si="16"/>
        <v>0</v>
      </c>
      <c r="L87" s="163">
        <v>21</v>
      </c>
      <c r="M87" s="163">
        <f t="shared" si="17"/>
        <v>0</v>
      </c>
      <c r="N87" s="162">
        <v>0</v>
      </c>
      <c r="O87" s="162">
        <f t="shared" si="18"/>
        <v>0</v>
      </c>
      <c r="P87" s="162">
        <v>2.2200000000000002E-3</v>
      </c>
      <c r="Q87" s="162">
        <f t="shared" si="19"/>
        <v>0</v>
      </c>
      <c r="R87" s="163"/>
      <c r="S87" s="163" t="s">
        <v>215</v>
      </c>
      <c r="T87" s="163" t="s">
        <v>216</v>
      </c>
      <c r="U87" s="163">
        <v>0.74</v>
      </c>
      <c r="V87" s="163">
        <f t="shared" si="20"/>
        <v>0.74</v>
      </c>
      <c r="W87" s="163"/>
      <c r="X87" s="163" t="s">
        <v>271</v>
      </c>
      <c r="Y87" s="163" t="s">
        <v>218</v>
      </c>
      <c r="Z87" s="151"/>
      <c r="AA87" s="151"/>
      <c r="AB87" s="151"/>
      <c r="AC87" s="151"/>
      <c r="AD87" s="151"/>
      <c r="AE87" s="151"/>
      <c r="AF87" s="151"/>
      <c r="AG87" s="151" t="s">
        <v>272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">
      <c r="A88" s="181">
        <v>70</v>
      </c>
      <c r="B88" s="182" t="s">
        <v>418</v>
      </c>
      <c r="C88" s="189" t="s">
        <v>419</v>
      </c>
      <c r="D88" s="183" t="s">
        <v>214</v>
      </c>
      <c r="E88" s="184">
        <v>1</v>
      </c>
      <c r="F88" s="185"/>
      <c r="G88" s="186">
        <f t="shared" si="14"/>
        <v>0</v>
      </c>
      <c r="H88" s="164"/>
      <c r="I88" s="163">
        <f t="shared" si="15"/>
        <v>0</v>
      </c>
      <c r="J88" s="164"/>
      <c r="K88" s="163">
        <f t="shared" si="16"/>
        <v>0</v>
      </c>
      <c r="L88" s="163">
        <v>21</v>
      </c>
      <c r="M88" s="163">
        <f t="shared" si="17"/>
        <v>0</v>
      </c>
      <c r="N88" s="162">
        <v>0</v>
      </c>
      <c r="O88" s="162">
        <f t="shared" si="18"/>
        <v>0</v>
      </c>
      <c r="P88" s="162">
        <v>2.0999999999999999E-3</v>
      </c>
      <c r="Q88" s="162">
        <f t="shared" si="19"/>
        <v>0</v>
      </c>
      <c r="R88" s="163"/>
      <c r="S88" s="163" t="s">
        <v>215</v>
      </c>
      <c r="T88" s="163" t="s">
        <v>216</v>
      </c>
      <c r="U88" s="163">
        <v>0</v>
      </c>
      <c r="V88" s="163">
        <f t="shared" si="20"/>
        <v>0</v>
      </c>
      <c r="W88" s="163"/>
      <c r="X88" s="163" t="s">
        <v>271</v>
      </c>
      <c r="Y88" s="163" t="s">
        <v>218</v>
      </c>
      <c r="Z88" s="151"/>
      <c r="AA88" s="151"/>
      <c r="AB88" s="151"/>
      <c r="AC88" s="151"/>
      <c r="AD88" s="151"/>
      <c r="AE88" s="151"/>
      <c r="AF88" s="151"/>
      <c r="AG88" s="151" t="s">
        <v>272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">
      <c r="A89" s="181">
        <v>71</v>
      </c>
      <c r="B89" s="182" t="s">
        <v>420</v>
      </c>
      <c r="C89" s="189" t="s">
        <v>421</v>
      </c>
      <c r="D89" s="183" t="s">
        <v>297</v>
      </c>
      <c r="E89" s="184">
        <v>3.2</v>
      </c>
      <c r="F89" s="185"/>
      <c r="G89" s="186">
        <f t="shared" si="14"/>
        <v>0</v>
      </c>
      <c r="H89" s="164"/>
      <c r="I89" s="163">
        <f t="shared" si="15"/>
        <v>0</v>
      </c>
      <c r="J89" s="164"/>
      <c r="K89" s="163">
        <f t="shared" si="16"/>
        <v>0</v>
      </c>
      <c r="L89" s="163">
        <v>21</v>
      </c>
      <c r="M89" s="163">
        <f t="shared" si="17"/>
        <v>0</v>
      </c>
      <c r="N89" s="162">
        <v>4.8999999999999998E-4</v>
      </c>
      <c r="O89" s="162">
        <f t="shared" si="18"/>
        <v>0</v>
      </c>
      <c r="P89" s="162">
        <v>8.1000000000000003E-2</v>
      </c>
      <c r="Q89" s="162">
        <f t="shared" si="19"/>
        <v>0.26</v>
      </c>
      <c r="R89" s="163"/>
      <c r="S89" s="163" t="s">
        <v>215</v>
      </c>
      <c r="T89" s="163" t="s">
        <v>270</v>
      </c>
      <c r="U89" s="163">
        <v>0.81200000000000006</v>
      </c>
      <c r="V89" s="163">
        <f t="shared" si="20"/>
        <v>2.6</v>
      </c>
      <c r="W89" s="163"/>
      <c r="X89" s="163" t="s">
        <v>271</v>
      </c>
      <c r="Y89" s="163" t="s">
        <v>218</v>
      </c>
      <c r="Z89" s="151"/>
      <c r="AA89" s="151"/>
      <c r="AB89" s="151"/>
      <c r="AC89" s="151"/>
      <c r="AD89" s="151"/>
      <c r="AE89" s="151"/>
      <c r="AF89" s="151"/>
      <c r="AG89" s="151" t="s">
        <v>272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81">
        <v>72</v>
      </c>
      <c r="B90" s="182" t="s">
        <v>422</v>
      </c>
      <c r="C90" s="189" t="s">
        <v>423</v>
      </c>
      <c r="D90" s="183" t="s">
        <v>424</v>
      </c>
      <c r="E90" s="184">
        <v>20</v>
      </c>
      <c r="F90" s="185"/>
      <c r="G90" s="186">
        <f t="shared" si="14"/>
        <v>0</v>
      </c>
      <c r="H90" s="164"/>
      <c r="I90" s="163">
        <f t="shared" si="15"/>
        <v>0</v>
      </c>
      <c r="J90" s="164"/>
      <c r="K90" s="163">
        <f t="shared" si="16"/>
        <v>0</v>
      </c>
      <c r="L90" s="163">
        <v>21</v>
      </c>
      <c r="M90" s="163">
        <f t="shared" si="17"/>
        <v>0</v>
      </c>
      <c r="N90" s="162">
        <v>0</v>
      </c>
      <c r="O90" s="162">
        <f t="shared" si="18"/>
        <v>0</v>
      </c>
      <c r="P90" s="162">
        <v>0</v>
      </c>
      <c r="Q90" s="162">
        <f t="shared" si="19"/>
        <v>0</v>
      </c>
      <c r="R90" s="163" t="s">
        <v>425</v>
      </c>
      <c r="S90" s="163" t="s">
        <v>225</v>
      </c>
      <c r="T90" s="163" t="s">
        <v>270</v>
      </c>
      <c r="U90" s="163">
        <v>1</v>
      </c>
      <c r="V90" s="163">
        <f t="shared" si="20"/>
        <v>20</v>
      </c>
      <c r="W90" s="163"/>
      <c r="X90" s="163" t="s">
        <v>426</v>
      </c>
      <c r="Y90" s="163" t="s">
        <v>218</v>
      </c>
      <c r="Z90" s="151"/>
      <c r="AA90" s="151"/>
      <c r="AB90" s="151"/>
      <c r="AC90" s="151"/>
      <c r="AD90" s="151"/>
      <c r="AE90" s="151"/>
      <c r="AF90" s="151"/>
      <c r="AG90" s="151" t="s">
        <v>427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x14ac:dyDescent="0.2">
      <c r="A91" s="167" t="s">
        <v>212</v>
      </c>
      <c r="B91" s="168" t="s">
        <v>100</v>
      </c>
      <c r="C91" s="187" t="s">
        <v>101</v>
      </c>
      <c r="D91" s="169"/>
      <c r="E91" s="170"/>
      <c r="F91" s="171"/>
      <c r="G91" s="172">
        <f>SUMIF(AG92:AG92,"&lt;&gt;NOR",G92:G92)</f>
        <v>0</v>
      </c>
      <c r="H91" s="166"/>
      <c r="I91" s="166">
        <f>SUM(I92:I92)</f>
        <v>0</v>
      </c>
      <c r="J91" s="166"/>
      <c r="K91" s="166">
        <f>SUM(K92:K92)</f>
        <v>0</v>
      </c>
      <c r="L91" s="166"/>
      <c r="M91" s="166">
        <f>SUM(M92:M92)</f>
        <v>0</v>
      </c>
      <c r="N91" s="165"/>
      <c r="O91" s="165">
        <f>SUM(O92:O92)</f>
        <v>0</v>
      </c>
      <c r="P91" s="165"/>
      <c r="Q91" s="165">
        <f>SUM(Q92:Q92)</f>
        <v>0</v>
      </c>
      <c r="R91" s="166"/>
      <c r="S91" s="166"/>
      <c r="T91" s="166"/>
      <c r="U91" s="166"/>
      <c r="V91" s="166">
        <f>SUM(V92:V92)</f>
        <v>50.86</v>
      </c>
      <c r="W91" s="166"/>
      <c r="X91" s="166"/>
      <c r="Y91" s="166"/>
      <c r="AG91" t="s">
        <v>213</v>
      </c>
    </row>
    <row r="92" spans="1:60" outlineLevel="1" x14ac:dyDescent="0.2">
      <c r="A92" s="181">
        <v>73</v>
      </c>
      <c r="B92" s="182" t="s">
        <v>428</v>
      </c>
      <c r="C92" s="189" t="s">
        <v>429</v>
      </c>
      <c r="D92" s="183" t="s">
        <v>269</v>
      </c>
      <c r="E92" s="184">
        <v>26.880849999999999</v>
      </c>
      <c r="F92" s="185"/>
      <c r="G92" s="186">
        <f>ROUND(E92*F92,2)</f>
        <v>0</v>
      </c>
      <c r="H92" s="164"/>
      <c r="I92" s="163">
        <f>ROUND(E92*H92,2)</f>
        <v>0</v>
      </c>
      <c r="J92" s="164"/>
      <c r="K92" s="163">
        <f>ROUND(E92*J92,2)</f>
        <v>0</v>
      </c>
      <c r="L92" s="163">
        <v>21</v>
      </c>
      <c r="M92" s="163">
        <f>G92*(1+L92/100)</f>
        <v>0</v>
      </c>
      <c r="N92" s="162">
        <v>0</v>
      </c>
      <c r="O92" s="162">
        <f>ROUND(E92*N92,2)</f>
        <v>0</v>
      </c>
      <c r="P92" s="162">
        <v>0</v>
      </c>
      <c r="Q92" s="162">
        <f>ROUND(E92*P92,2)</f>
        <v>0</v>
      </c>
      <c r="R92" s="163"/>
      <c r="S92" s="163" t="s">
        <v>225</v>
      </c>
      <c r="T92" s="163" t="s">
        <v>270</v>
      </c>
      <c r="U92" s="163">
        <v>1.8919999999999999</v>
      </c>
      <c r="V92" s="163">
        <f>ROUND(E92*U92,2)</f>
        <v>50.86</v>
      </c>
      <c r="W92" s="163"/>
      <c r="X92" s="163" t="s">
        <v>430</v>
      </c>
      <c r="Y92" s="163" t="s">
        <v>218</v>
      </c>
      <c r="Z92" s="151"/>
      <c r="AA92" s="151"/>
      <c r="AB92" s="151"/>
      <c r="AC92" s="151"/>
      <c r="AD92" s="151"/>
      <c r="AE92" s="151"/>
      <c r="AF92" s="151"/>
      <c r="AG92" s="151" t="s">
        <v>431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x14ac:dyDescent="0.2">
      <c r="A93" s="167" t="s">
        <v>212</v>
      </c>
      <c r="B93" s="168" t="s">
        <v>136</v>
      </c>
      <c r="C93" s="187" t="s">
        <v>137</v>
      </c>
      <c r="D93" s="169"/>
      <c r="E93" s="170"/>
      <c r="F93" s="171"/>
      <c r="G93" s="172">
        <f>SUMIF(AG94:AG95,"&lt;&gt;NOR",G94:G95)</f>
        <v>0</v>
      </c>
      <c r="H93" s="166"/>
      <c r="I93" s="166">
        <f>SUM(I94:I95)</f>
        <v>0</v>
      </c>
      <c r="J93" s="166"/>
      <c r="K93" s="166">
        <f>SUM(K94:K95)</f>
        <v>0</v>
      </c>
      <c r="L93" s="166"/>
      <c r="M93" s="166">
        <f>SUM(M94:M95)</f>
        <v>0</v>
      </c>
      <c r="N93" s="165"/>
      <c r="O93" s="165">
        <f>SUM(O94:O95)</f>
        <v>0.02</v>
      </c>
      <c r="P93" s="165"/>
      <c r="Q93" s="165">
        <f>SUM(Q94:Q95)</f>
        <v>0</v>
      </c>
      <c r="R93" s="166"/>
      <c r="S93" s="166"/>
      <c r="T93" s="166"/>
      <c r="U93" s="166"/>
      <c r="V93" s="166">
        <f>SUM(V94:V95)</f>
        <v>2.61</v>
      </c>
      <c r="W93" s="166"/>
      <c r="X93" s="166"/>
      <c r="Y93" s="166"/>
      <c r="AG93" t="s">
        <v>213</v>
      </c>
    </row>
    <row r="94" spans="1:60" ht="22.5" outlineLevel="1" x14ac:dyDescent="0.2">
      <c r="A94" s="174">
        <v>74</v>
      </c>
      <c r="B94" s="175" t="s">
        <v>432</v>
      </c>
      <c r="C94" s="188" t="s">
        <v>433</v>
      </c>
      <c r="D94" s="176" t="s">
        <v>282</v>
      </c>
      <c r="E94" s="177">
        <v>6.15</v>
      </c>
      <c r="F94" s="178"/>
      <c r="G94" s="179">
        <f>ROUND(E94*F94,2)</f>
        <v>0</v>
      </c>
      <c r="H94" s="164"/>
      <c r="I94" s="163">
        <f>ROUND(E94*H94,2)</f>
        <v>0</v>
      </c>
      <c r="J94" s="164"/>
      <c r="K94" s="163">
        <f>ROUND(E94*J94,2)</f>
        <v>0</v>
      </c>
      <c r="L94" s="163">
        <v>21</v>
      </c>
      <c r="M94" s="163">
        <f>G94*(1+L94/100)</f>
        <v>0</v>
      </c>
      <c r="N94" s="162">
        <v>3.7799999999999999E-3</v>
      </c>
      <c r="O94" s="162">
        <f>ROUND(E94*N94,2)</f>
        <v>0.02</v>
      </c>
      <c r="P94" s="162">
        <v>0</v>
      </c>
      <c r="Q94" s="162">
        <f>ROUND(E94*P94,2)</f>
        <v>0</v>
      </c>
      <c r="R94" s="163"/>
      <c r="S94" s="163" t="s">
        <v>225</v>
      </c>
      <c r="T94" s="163" t="s">
        <v>270</v>
      </c>
      <c r="U94" s="163">
        <v>0.42403000000000002</v>
      </c>
      <c r="V94" s="163">
        <f>ROUND(E94*U94,2)</f>
        <v>2.61</v>
      </c>
      <c r="W94" s="163"/>
      <c r="X94" s="163" t="s">
        <v>434</v>
      </c>
      <c r="Y94" s="163" t="s">
        <v>218</v>
      </c>
      <c r="Z94" s="151"/>
      <c r="AA94" s="151"/>
      <c r="AB94" s="151"/>
      <c r="AC94" s="151"/>
      <c r="AD94" s="151"/>
      <c r="AE94" s="151"/>
      <c r="AF94" s="151"/>
      <c r="AG94" s="151" t="s">
        <v>435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ht="22.5" outlineLevel="2" x14ac:dyDescent="0.2">
      <c r="A95" s="159"/>
      <c r="B95" s="160"/>
      <c r="C95" s="250" t="s">
        <v>436</v>
      </c>
      <c r="D95" s="251"/>
      <c r="E95" s="251"/>
      <c r="F95" s="251"/>
      <c r="G95" s="251"/>
      <c r="H95" s="163"/>
      <c r="I95" s="163"/>
      <c r="J95" s="163"/>
      <c r="K95" s="163"/>
      <c r="L95" s="163"/>
      <c r="M95" s="163"/>
      <c r="N95" s="162"/>
      <c r="O95" s="162"/>
      <c r="P95" s="162"/>
      <c r="Q95" s="162"/>
      <c r="R95" s="163"/>
      <c r="S95" s="163"/>
      <c r="T95" s="163"/>
      <c r="U95" s="163"/>
      <c r="V95" s="163"/>
      <c r="W95" s="163"/>
      <c r="X95" s="163"/>
      <c r="Y95" s="163"/>
      <c r="Z95" s="151"/>
      <c r="AA95" s="151"/>
      <c r="AB95" s="151"/>
      <c r="AC95" s="151"/>
      <c r="AD95" s="151"/>
      <c r="AE95" s="151"/>
      <c r="AF95" s="151"/>
      <c r="AG95" s="151" t="s">
        <v>220</v>
      </c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80" t="str">
        <f>C95</f>
        <v>Nanesení hydroizolační stěrky ve dvou vrstvách. Vlepení těsnicí pásky do spoje podlaha-stěna, přitlačení a uhlazení, přetažení pásky další vrstvou izolační stěrky.</v>
      </c>
      <c r="BB95" s="151"/>
      <c r="BC95" s="151"/>
      <c r="BD95" s="151"/>
      <c r="BE95" s="151"/>
      <c r="BF95" s="151"/>
      <c r="BG95" s="151"/>
      <c r="BH95" s="151"/>
    </row>
    <row r="96" spans="1:60" x14ac:dyDescent="0.2">
      <c r="A96" s="167" t="s">
        <v>212</v>
      </c>
      <c r="B96" s="168" t="s">
        <v>138</v>
      </c>
      <c r="C96" s="187" t="s">
        <v>139</v>
      </c>
      <c r="D96" s="169"/>
      <c r="E96" s="170"/>
      <c r="F96" s="171"/>
      <c r="G96" s="172">
        <f>SUMIF(AG97:AG100,"&lt;&gt;NOR",G97:G100)</f>
        <v>0</v>
      </c>
      <c r="H96" s="166"/>
      <c r="I96" s="166">
        <f>SUM(I97:I100)</f>
        <v>0</v>
      </c>
      <c r="J96" s="166"/>
      <c r="K96" s="166">
        <f>SUM(K97:K100)</f>
        <v>0</v>
      </c>
      <c r="L96" s="166"/>
      <c r="M96" s="166">
        <f>SUM(M97:M100)</f>
        <v>0</v>
      </c>
      <c r="N96" s="165"/>
      <c r="O96" s="165">
        <f>SUM(O97:O100)</f>
        <v>0.14000000000000001</v>
      </c>
      <c r="P96" s="165"/>
      <c r="Q96" s="165">
        <f>SUM(Q97:Q100)</f>
        <v>0.35</v>
      </c>
      <c r="R96" s="166"/>
      <c r="S96" s="166"/>
      <c r="T96" s="166"/>
      <c r="U96" s="166"/>
      <c r="V96" s="166">
        <f>SUM(V97:V100)</f>
        <v>10.08</v>
      </c>
      <c r="W96" s="166"/>
      <c r="X96" s="166"/>
      <c r="Y96" s="166"/>
      <c r="AG96" t="s">
        <v>213</v>
      </c>
    </row>
    <row r="97" spans="1:60" ht="33.75" outlineLevel="1" x14ac:dyDescent="0.2">
      <c r="A97" s="174">
        <v>75</v>
      </c>
      <c r="B97" s="175" t="s">
        <v>437</v>
      </c>
      <c r="C97" s="188" t="s">
        <v>438</v>
      </c>
      <c r="D97" s="176" t="s">
        <v>282</v>
      </c>
      <c r="E97" s="177">
        <v>25</v>
      </c>
      <c r="F97" s="178"/>
      <c r="G97" s="179">
        <f>ROUND(E97*F97,2)</f>
        <v>0</v>
      </c>
      <c r="H97" s="164"/>
      <c r="I97" s="163">
        <f>ROUND(E97*H97,2)</f>
        <v>0</v>
      </c>
      <c r="J97" s="164"/>
      <c r="K97" s="163">
        <f>ROUND(E97*J97,2)</f>
        <v>0</v>
      </c>
      <c r="L97" s="163">
        <v>21</v>
      </c>
      <c r="M97" s="163">
        <f>G97*(1+L97/100)</f>
        <v>0</v>
      </c>
      <c r="N97" s="162">
        <v>5.6499999999999996E-3</v>
      </c>
      <c r="O97" s="162">
        <f>ROUND(E97*N97,2)</f>
        <v>0.14000000000000001</v>
      </c>
      <c r="P97" s="162">
        <v>1.4E-2</v>
      </c>
      <c r="Q97" s="162">
        <f>ROUND(E97*P97,2)</f>
        <v>0.35</v>
      </c>
      <c r="R97" s="163"/>
      <c r="S97" s="163" t="s">
        <v>225</v>
      </c>
      <c r="T97" s="163" t="s">
        <v>270</v>
      </c>
      <c r="U97" s="163">
        <v>0.40333000000000002</v>
      </c>
      <c r="V97" s="163">
        <f>ROUND(E97*U97,2)</f>
        <v>10.08</v>
      </c>
      <c r="W97" s="163"/>
      <c r="X97" s="163" t="s">
        <v>271</v>
      </c>
      <c r="Y97" s="163" t="s">
        <v>218</v>
      </c>
      <c r="Z97" s="151"/>
      <c r="AA97" s="151"/>
      <c r="AB97" s="151"/>
      <c r="AC97" s="151"/>
      <c r="AD97" s="151"/>
      <c r="AE97" s="151"/>
      <c r="AF97" s="151"/>
      <c r="AG97" s="151" t="s">
        <v>272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2" x14ac:dyDescent="0.2">
      <c r="A98" s="159"/>
      <c r="B98" s="160"/>
      <c r="C98" s="250" t="s">
        <v>439</v>
      </c>
      <c r="D98" s="251"/>
      <c r="E98" s="251"/>
      <c r="F98" s="251"/>
      <c r="G98" s="251"/>
      <c r="H98" s="163"/>
      <c r="I98" s="163"/>
      <c r="J98" s="163"/>
      <c r="K98" s="163"/>
      <c r="L98" s="163"/>
      <c r="M98" s="163"/>
      <c r="N98" s="162"/>
      <c r="O98" s="162"/>
      <c r="P98" s="162"/>
      <c r="Q98" s="162"/>
      <c r="R98" s="163"/>
      <c r="S98" s="163"/>
      <c r="T98" s="163"/>
      <c r="U98" s="163"/>
      <c r="V98" s="163"/>
      <c r="W98" s="163"/>
      <c r="X98" s="163"/>
      <c r="Y98" s="163"/>
      <c r="Z98" s="151"/>
      <c r="AA98" s="151"/>
      <c r="AB98" s="151"/>
      <c r="AC98" s="151"/>
      <c r="AD98" s="151"/>
      <c r="AE98" s="151"/>
      <c r="AF98" s="151"/>
      <c r="AG98" s="151" t="s">
        <v>220</v>
      </c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">
      <c r="A99" s="174">
        <v>76</v>
      </c>
      <c r="B99" s="175" t="s">
        <v>440</v>
      </c>
      <c r="C99" s="188" t="s">
        <v>441</v>
      </c>
      <c r="D99" s="176" t="s">
        <v>214</v>
      </c>
      <c r="E99" s="177">
        <v>1</v>
      </c>
      <c r="F99" s="178"/>
      <c r="G99" s="179">
        <f>ROUND(E99*F99,2)</f>
        <v>0</v>
      </c>
      <c r="H99" s="164"/>
      <c r="I99" s="163">
        <f>ROUND(E99*H99,2)</f>
        <v>0</v>
      </c>
      <c r="J99" s="164"/>
      <c r="K99" s="163">
        <f>ROUND(E99*J99,2)</f>
        <v>0</v>
      </c>
      <c r="L99" s="163">
        <v>21</v>
      </c>
      <c r="M99" s="163">
        <f>G99*(1+L99/100)</f>
        <v>0</v>
      </c>
      <c r="N99" s="162">
        <v>2.0999999999999999E-3</v>
      </c>
      <c r="O99" s="162">
        <f>ROUND(E99*N99,2)</f>
        <v>0</v>
      </c>
      <c r="P99" s="162">
        <v>0</v>
      </c>
      <c r="Q99" s="162">
        <f>ROUND(E99*P99,2)</f>
        <v>0</v>
      </c>
      <c r="R99" s="163"/>
      <c r="S99" s="163" t="s">
        <v>215</v>
      </c>
      <c r="T99" s="163" t="s">
        <v>216</v>
      </c>
      <c r="U99" s="163">
        <v>0</v>
      </c>
      <c r="V99" s="163">
        <f>ROUND(E99*U99,2)</f>
        <v>0</v>
      </c>
      <c r="W99" s="163"/>
      <c r="X99" s="163" t="s">
        <v>271</v>
      </c>
      <c r="Y99" s="163" t="s">
        <v>218</v>
      </c>
      <c r="Z99" s="151"/>
      <c r="AA99" s="151"/>
      <c r="AB99" s="151"/>
      <c r="AC99" s="151"/>
      <c r="AD99" s="151"/>
      <c r="AE99" s="151"/>
      <c r="AF99" s="151"/>
      <c r="AG99" s="151" t="s">
        <v>272</v>
      </c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1" x14ac:dyDescent="0.2">
      <c r="A100" s="159">
        <v>77</v>
      </c>
      <c r="B100" s="160" t="s">
        <v>442</v>
      </c>
      <c r="C100" s="194" t="s">
        <v>443</v>
      </c>
      <c r="D100" s="161" t="s">
        <v>0</v>
      </c>
      <c r="E100" s="193"/>
      <c r="F100" s="164"/>
      <c r="G100" s="163">
        <f>ROUND(E100*F100,2)</f>
        <v>0</v>
      </c>
      <c r="H100" s="164"/>
      <c r="I100" s="163">
        <f>ROUND(E100*H100,2)</f>
        <v>0</v>
      </c>
      <c r="J100" s="164"/>
      <c r="K100" s="163">
        <f>ROUND(E100*J100,2)</f>
        <v>0</v>
      </c>
      <c r="L100" s="163">
        <v>21</v>
      </c>
      <c r="M100" s="163">
        <f>G100*(1+L100/100)</f>
        <v>0</v>
      </c>
      <c r="N100" s="162">
        <v>0</v>
      </c>
      <c r="O100" s="162">
        <f>ROUND(E100*N100,2)</f>
        <v>0</v>
      </c>
      <c r="P100" s="162">
        <v>0</v>
      </c>
      <c r="Q100" s="162">
        <f>ROUND(E100*P100,2)</f>
        <v>0</v>
      </c>
      <c r="R100" s="163"/>
      <c r="S100" s="163" t="s">
        <v>225</v>
      </c>
      <c r="T100" s="163" t="s">
        <v>270</v>
      </c>
      <c r="U100" s="163">
        <v>0</v>
      </c>
      <c r="V100" s="163">
        <f>ROUND(E100*U100,2)</f>
        <v>0</v>
      </c>
      <c r="W100" s="163"/>
      <c r="X100" s="163" t="s">
        <v>430</v>
      </c>
      <c r="Y100" s="163" t="s">
        <v>218</v>
      </c>
      <c r="Z100" s="151"/>
      <c r="AA100" s="151"/>
      <c r="AB100" s="151"/>
      <c r="AC100" s="151"/>
      <c r="AD100" s="151"/>
      <c r="AE100" s="151"/>
      <c r="AF100" s="151"/>
      <c r="AG100" s="151" t="s">
        <v>431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x14ac:dyDescent="0.2">
      <c r="A101" s="167" t="s">
        <v>212</v>
      </c>
      <c r="B101" s="168" t="s">
        <v>140</v>
      </c>
      <c r="C101" s="187" t="s">
        <v>141</v>
      </c>
      <c r="D101" s="169"/>
      <c r="E101" s="170"/>
      <c r="F101" s="171"/>
      <c r="G101" s="172">
        <f>SUMIF(AG102:AG103,"&lt;&gt;NOR",G102:G103)</f>
        <v>0</v>
      </c>
      <c r="H101" s="166"/>
      <c r="I101" s="166">
        <f>SUM(I102:I103)</f>
        <v>0</v>
      </c>
      <c r="J101" s="166"/>
      <c r="K101" s="166">
        <f>SUM(K102:K103)</f>
        <v>0</v>
      </c>
      <c r="L101" s="166"/>
      <c r="M101" s="166">
        <f>SUM(M102:M103)</f>
        <v>0</v>
      </c>
      <c r="N101" s="165"/>
      <c r="O101" s="165">
        <f>SUM(O102:O103)</f>
        <v>0</v>
      </c>
      <c r="P101" s="165"/>
      <c r="Q101" s="165">
        <f>SUM(Q102:Q103)</f>
        <v>0</v>
      </c>
      <c r="R101" s="166"/>
      <c r="S101" s="166"/>
      <c r="T101" s="166"/>
      <c r="U101" s="166"/>
      <c r="V101" s="166">
        <f>SUM(V102:V103)</f>
        <v>8.59</v>
      </c>
      <c r="W101" s="166"/>
      <c r="X101" s="166"/>
      <c r="Y101" s="166"/>
      <c r="AG101" t="s">
        <v>213</v>
      </c>
    </row>
    <row r="102" spans="1:60" outlineLevel="1" x14ac:dyDescent="0.2">
      <c r="A102" s="181">
        <v>78</v>
      </c>
      <c r="B102" s="182" t="s">
        <v>444</v>
      </c>
      <c r="C102" s="189" t="s">
        <v>445</v>
      </c>
      <c r="D102" s="183" t="s">
        <v>282</v>
      </c>
      <c r="E102" s="184">
        <v>56.94</v>
      </c>
      <c r="F102" s="185"/>
      <c r="G102" s="186">
        <f>ROUND(E102*F102,2)</f>
        <v>0</v>
      </c>
      <c r="H102" s="164"/>
      <c r="I102" s="163">
        <f>ROUND(E102*H102,2)</f>
        <v>0</v>
      </c>
      <c r="J102" s="164"/>
      <c r="K102" s="163">
        <f>ROUND(E102*J102,2)</f>
        <v>0</v>
      </c>
      <c r="L102" s="163">
        <v>21</v>
      </c>
      <c r="M102" s="163">
        <f>G102*(1+L102/100)</f>
        <v>0</v>
      </c>
      <c r="N102" s="162">
        <v>1.0000000000000001E-5</v>
      </c>
      <c r="O102" s="162">
        <f>ROUND(E102*N102,2)</f>
        <v>0</v>
      </c>
      <c r="P102" s="162">
        <v>0</v>
      </c>
      <c r="Q102" s="162">
        <f>ROUND(E102*P102,2)</f>
        <v>0</v>
      </c>
      <c r="R102" s="163"/>
      <c r="S102" s="163" t="s">
        <v>225</v>
      </c>
      <c r="T102" s="163" t="s">
        <v>270</v>
      </c>
      <c r="U102" s="163">
        <v>7.0000000000000007E-2</v>
      </c>
      <c r="V102" s="163">
        <f>ROUND(E102*U102,2)</f>
        <v>3.99</v>
      </c>
      <c r="W102" s="163"/>
      <c r="X102" s="163" t="s">
        <v>271</v>
      </c>
      <c r="Y102" s="163" t="s">
        <v>218</v>
      </c>
      <c r="Z102" s="151"/>
      <c r="AA102" s="151"/>
      <c r="AB102" s="151"/>
      <c r="AC102" s="151"/>
      <c r="AD102" s="151"/>
      <c r="AE102" s="151"/>
      <c r="AF102" s="151"/>
      <c r="AG102" s="151" t="s">
        <v>272</v>
      </c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">
      <c r="A103" s="181">
        <v>79</v>
      </c>
      <c r="B103" s="182" t="s">
        <v>446</v>
      </c>
      <c r="C103" s="189" t="s">
        <v>447</v>
      </c>
      <c r="D103" s="183" t="s">
        <v>297</v>
      </c>
      <c r="E103" s="184">
        <v>92.06</v>
      </c>
      <c r="F103" s="185"/>
      <c r="G103" s="186">
        <f>ROUND(E103*F103,2)</f>
        <v>0</v>
      </c>
      <c r="H103" s="164"/>
      <c r="I103" s="163">
        <f>ROUND(E103*H103,2)</f>
        <v>0</v>
      </c>
      <c r="J103" s="164"/>
      <c r="K103" s="163">
        <f>ROUND(E103*J103,2)</f>
        <v>0</v>
      </c>
      <c r="L103" s="163">
        <v>21</v>
      </c>
      <c r="M103" s="163">
        <f>G103*(1+L103/100)</f>
        <v>0</v>
      </c>
      <c r="N103" s="162">
        <v>0</v>
      </c>
      <c r="O103" s="162">
        <f>ROUND(E103*N103,2)</f>
        <v>0</v>
      </c>
      <c r="P103" s="162">
        <v>0</v>
      </c>
      <c r="Q103" s="162">
        <f>ROUND(E103*P103,2)</f>
        <v>0</v>
      </c>
      <c r="R103" s="163"/>
      <c r="S103" s="163" t="s">
        <v>225</v>
      </c>
      <c r="T103" s="163" t="s">
        <v>270</v>
      </c>
      <c r="U103" s="163">
        <v>0.05</v>
      </c>
      <c r="V103" s="163">
        <f>ROUND(E103*U103,2)</f>
        <v>4.5999999999999996</v>
      </c>
      <c r="W103" s="163"/>
      <c r="X103" s="163" t="s">
        <v>271</v>
      </c>
      <c r="Y103" s="163" t="s">
        <v>218</v>
      </c>
      <c r="Z103" s="151"/>
      <c r="AA103" s="151"/>
      <c r="AB103" s="151"/>
      <c r="AC103" s="151"/>
      <c r="AD103" s="151"/>
      <c r="AE103" s="151"/>
      <c r="AF103" s="151"/>
      <c r="AG103" s="151" t="s">
        <v>272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x14ac:dyDescent="0.2">
      <c r="A104" s="167" t="s">
        <v>212</v>
      </c>
      <c r="B104" s="168" t="s">
        <v>142</v>
      </c>
      <c r="C104" s="187" t="s">
        <v>143</v>
      </c>
      <c r="D104" s="169"/>
      <c r="E104" s="170"/>
      <c r="F104" s="171"/>
      <c r="G104" s="172">
        <f>SUMIF(AG105:AG107,"&lt;&gt;NOR",G105:G107)</f>
        <v>0</v>
      </c>
      <c r="H104" s="166"/>
      <c r="I104" s="166">
        <f>SUM(I105:I107)</f>
        <v>0</v>
      </c>
      <c r="J104" s="166"/>
      <c r="K104" s="166">
        <f>SUM(K105:K107)</f>
        <v>0</v>
      </c>
      <c r="L104" s="166"/>
      <c r="M104" s="166">
        <f>SUM(M105:M107)</f>
        <v>0</v>
      </c>
      <c r="N104" s="165"/>
      <c r="O104" s="165">
        <f>SUM(O105:O107)</f>
        <v>0.24</v>
      </c>
      <c r="P104" s="165"/>
      <c r="Q104" s="165">
        <f>SUM(Q105:Q107)</f>
        <v>0</v>
      </c>
      <c r="R104" s="166"/>
      <c r="S104" s="166"/>
      <c r="T104" s="166"/>
      <c r="U104" s="166"/>
      <c r="V104" s="166">
        <f>SUM(V105:V107)</f>
        <v>6.83</v>
      </c>
      <c r="W104" s="166"/>
      <c r="X104" s="166"/>
      <c r="Y104" s="166"/>
      <c r="AG104" t="s">
        <v>213</v>
      </c>
    </row>
    <row r="105" spans="1:60" ht="22.5" outlineLevel="1" x14ac:dyDescent="0.2">
      <c r="A105" s="181">
        <v>80</v>
      </c>
      <c r="B105" s="182" t="s">
        <v>448</v>
      </c>
      <c r="C105" s="189" t="s">
        <v>449</v>
      </c>
      <c r="D105" s="183" t="s">
        <v>282</v>
      </c>
      <c r="E105" s="184">
        <v>56.94</v>
      </c>
      <c r="F105" s="185"/>
      <c r="G105" s="186">
        <f>ROUND(E105*F105,2)</f>
        <v>0</v>
      </c>
      <c r="H105" s="164"/>
      <c r="I105" s="163">
        <f>ROUND(E105*H105,2)</f>
        <v>0</v>
      </c>
      <c r="J105" s="164"/>
      <c r="K105" s="163">
        <f>ROUND(E105*J105,2)</f>
        <v>0</v>
      </c>
      <c r="L105" s="163">
        <v>21</v>
      </c>
      <c r="M105" s="163">
        <f>G105*(1+L105/100)</f>
        <v>0</v>
      </c>
      <c r="N105" s="162">
        <v>0</v>
      </c>
      <c r="O105" s="162">
        <f>ROUND(E105*N105,2)</f>
        <v>0</v>
      </c>
      <c r="P105" s="162">
        <v>0</v>
      </c>
      <c r="Q105" s="162">
        <f>ROUND(E105*P105,2)</f>
        <v>0</v>
      </c>
      <c r="R105" s="163"/>
      <c r="S105" s="163" t="s">
        <v>225</v>
      </c>
      <c r="T105" s="163" t="s">
        <v>270</v>
      </c>
      <c r="U105" s="163">
        <v>0.12</v>
      </c>
      <c r="V105" s="163">
        <f>ROUND(E105*U105,2)</f>
        <v>6.83</v>
      </c>
      <c r="W105" s="163"/>
      <c r="X105" s="163" t="s">
        <v>271</v>
      </c>
      <c r="Y105" s="163" t="s">
        <v>218</v>
      </c>
      <c r="Z105" s="151"/>
      <c r="AA105" s="151"/>
      <c r="AB105" s="151"/>
      <c r="AC105" s="151"/>
      <c r="AD105" s="151"/>
      <c r="AE105" s="151"/>
      <c r="AF105" s="151"/>
      <c r="AG105" s="151" t="s">
        <v>272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ht="22.5" outlineLevel="1" x14ac:dyDescent="0.2">
      <c r="A106" s="174">
        <v>81</v>
      </c>
      <c r="B106" s="175" t="s">
        <v>450</v>
      </c>
      <c r="C106" s="188" t="s">
        <v>451</v>
      </c>
      <c r="D106" s="176" t="s">
        <v>282</v>
      </c>
      <c r="E106" s="177">
        <v>58.078800000000001</v>
      </c>
      <c r="F106" s="178"/>
      <c r="G106" s="179">
        <f>ROUND(E106*F106,2)</f>
        <v>0</v>
      </c>
      <c r="H106" s="164"/>
      <c r="I106" s="163">
        <f>ROUND(E106*H106,2)</f>
        <v>0</v>
      </c>
      <c r="J106" s="164"/>
      <c r="K106" s="163">
        <f>ROUND(E106*J106,2)</f>
        <v>0</v>
      </c>
      <c r="L106" s="163">
        <v>21</v>
      </c>
      <c r="M106" s="163">
        <f>G106*(1+L106/100)</f>
        <v>0</v>
      </c>
      <c r="N106" s="162">
        <v>4.1999999999999997E-3</v>
      </c>
      <c r="O106" s="162">
        <f>ROUND(E106*N106,2)</f>
        <v>0.24</v>
      </c>
      <c r="P106" s="162">
        <v>0</v>
      </c>
      <c r="Q106" s="162">
        <f>ROUND(E106*P106,2)</f>
        <v>0</v>
      </c>
      <c r="R106" s="163" t="s">
        <v>349</v>
      </c>
      <c r="S106" s="163" t="s">
        <v>225</v>
      </c>
      <c r="T106" s="163" t="s">
        <v>270</v>
      </c>
      <c r="U106" s="163">
        <v>0</v>
      </c>
      <c r="V106" s="163">
        <f>ROUND(E106*U106,2)</f>
        <v>0</v>
      </c>
      <c r="W106" s="163"/>
      <c r="X106" s="163" t="s">
        <v>332</v>
      </c>
      <c r="Y106" s="163" t="s">
        <v>218</v>
      </c>
      <c r="Z106" s="151"/>
      <c r="AA106" s="151"/>
      <c r="AB106" s="151"/>
      <c r="AC106" s="151"/>
      <c r="AD106" s="151"/>
      <c r="AE106" s="151"/>
      <c r="AF106" s="151"/>
      <c r="AG106" s="151" t="s">
        <v>333</v>
      </c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">
      <c r="A107" s="159">
        <v>82</v>
      </c>
      <c r="B107" s="160" t="s">
        <v>452</v>
      </c>
      <c r="C107" s="194" t="s">
        <v>453</v>
      </c>
      <c r="D107" s="161" t="s">
        <v>0</v>
      </c>
      <c r="E107" s="193"/>
      <c r="F107" s="164"/>
      <c r="G107" s="163">
        <f>ROUND(E107*F107,2)</f>
        <v>0</v>
      </c>
      <c r="H107" s="164"/>
      <c r="I107" s="163">
        <f>ROUND(E107*H107,2)</f>
        <v>0</v>
      </c>
      <c r="J107" s="164"/>
      <c r="K107" s="163">
        <f>ROUND(E107*J107,2)</f>
        <v>0</v>
      </c>
      <c r="L107" s="163">
        <v>21</v>
      </c>
      <c r="M107" s="163">
        <f>G107*(1+L107/100)</f>
        <v>0</v>
      </c>
      <c r="N107" s="162">
        <v>0</v>
      </c>
      <c r="O107" s="162">
        <f>ROUND(E107*N107,2)</f>
        <v>0</v>
      </c>
      <c r="P107" s="162">
        <v>0</v>
      </c>
      <c r="Q107" s="162">
        <f>ROUND(E107*P107,2)</f>
        <v>0</v>
      </c>
      <c r="R107" s="163"/>
      <c r="S107" s="163" t="s">
        <v>225</v>
      </c>
      <c r="T107" s="163" t="s">
        <v>270</v>
      </c>
      <c r="U107" s="163">
        <v>0</v>
      </c>
      <c r="V107" s="163">
        <f>ROUND(E107*U107,2)</f>
        <v>0</v>
      </c>
      <c r="W107" s="163"/>
      <c r="X107" s="163" t="s">
        <v>430</v>
      </c>
      <c r="Y107" s="163" t="s">
        <v>218</v>
      </c>
      <c r="Z107" s="151"/>
      <c r="AA107" s="151"/>
      <c r="AB107" s="151"/>
      <c r="AC107" s="151"/>
      <c r="AD107" s="151"/>
      <c r="AE107" s="151"/>
      <c r="AF107" s="151"/>
      <c r="AG107" s="151" t="s">
        <v>431</v>
      </c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x14ac:dyDescent="0.2">
      <c r="A108" s="167" t="s">
        <v>212</v>
      </c>
      <c r="B108" s="168" t="s">
        <v>156</v>
      </c>
      <c r="C108" s="187" t="s">
        <v>157</v>
      </c>
      <c r="D108" s="169"/>
      <c r="E108" s="170"/>
      <c r="F108" s="171"/>
      <c r="G108" s="172">
        <f>SUMIF(AG109:AG111,"&lt;&gt;NOR",G109:G111)</f>
        <v>0</v>
      </c>
      <c r="H108" s="166"/>
      <c r="I108" s="166">
        <f>SUM(I109:I111)</f>
        <v>0</v>
      </c>
      <c r="J108" s="166"/>
      <c r="K108" s="166">
        <f>SUM(K109:K111)</f>
        <v>0</v>
      </c>
      <c r="L108" s="166"/>
      <c r="M108" s="166">
        <f>SUM(M109:M111)</f>
        <v>0</v>
      </c>
      <c r="N108" s="165"/>
      <c r="O108" s="165">
        <f>SUM(O109:O111)</f>
        <v>0.03</v>
      </c>
      <c r="P108" s="165"/>
      <c r="Q108" s="165">
        <f>SUM(Q109:Q111)</f>
        <v>0</v>
      </c>
      <c r="R108" s="166"/>
      <c r="S108" s="166"/>
      <c r="T108" s="166"/>
      <c r="U108" s="166"/>
      <c r="V108" s="166">
        <f>SUM(V109:V111)</f>
        <v>6.12</v>
      </c>
      <c r="W108" s="166"/>
      <c r="X108" s="166"/>
      <c r="Y108" s="166"/>
      <c r="AG108" t="s">
        <v>213</v>
      </c>
    </row>
    <row r="109" spans="1:60" outlineLevel="1" x14ac:dyDescent="0.2">
      <c r="A109" s="181">
        <v>83</v>
      </c>
      <c r="B109" s="182" t="s">
        <v>454</v>
      </c>
      <c r="C109" s="189" t="s">
        <v>455</v>
      </c>
      <c r="D109" s="183" t="s">
        <v>297</v>
      </c>
      <c r="E109" s="184">
        <v>0.6</v>
      </c>
      <c r="F109" s="185"/>
      <c r="G109" s="186">
        <f>ROUND(E109*F109,2)</f>
        <v>0</v>
      </c>
      <c r="H109" s="164"/>
      <c r="I109" s="163">
        <f>ROUND(E109*H109,2)</f>
        <v>0</v>
      </c>
      <c r="J109" s="164"/>
      <c r="K109" s="163">
        <f>ROUND(E109*J109,2)</f>
        <v>0</v>
      </c>
      <c r="L109" s="163">
        <v>21</v>
      </c>
      <c r="M109" s="163">
        <f>G109*(1+L109/100)</f>
        <v>0</v>
      </c>
      <c r="N109" s="162">
        <v>5.9500000000000004E-3</v>
      </c>
      <c r="O109" s="162">
        <f>ROUND(E109*N109,2)</f>
        <v>0</v>
      </c>
      <c r="P109" s="162">
        <v>0</v>
      </c>
      <c r="Q109" s="162">
        <f>ROUND(E109*P109,2)</f>
        <v>0</v>
      </c>
      <c r="R109" s="163"/>
      <c r="S109" s="163" t="s">
        <v>225</v>
      </c>
      <c r="T109" s="163" t="s">
        <v>270</v>
      </c>
      <c r="U109" s="163">
        <v>1.5469999999999999</v>
      </c>
      <c r="V109" s="163">
        <f>ROUND(E109*U109,2)</f>
        <v>0.93</v>
      </c>
      <c r="W109" s="163"/>
      <c r="X109" s="163" t="s">
        <v>271</v>
      </c>
      <c r="Y109" s="163" t="s">
        <v>218</v>
      </c>
      <c r="Z109" s="151"/>
      <c r="AA109" s="151"/>
      <c r="AB109" s="151"/>
      <c r="AC109" s="151"/>
      <c r="AD109" s="151"/>
      <c r="AE109" s="151"/>
      <c r="AF109" s="151"/>
      <c r="AG109" s="151" t="s">
        <v>272</v>
      </c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">
      <c r="A110" s="174">
        <v>84</v>
      </c>
      <c r="B110" s="175" t="s">
        <v>456</v>
      </c>
      <c r="C110" s="188" t="s">
        <v>457</v>
      </c>
      <c r="D110" s="176" t="s">
        <v>297</v>
      </c>
      <c r="E110" s="177">
        <v>7</v>
      </c>
      <c r="F110" s="178"/>
      <c r="G110" s="179">
        <f>ROUND(E110*F110,2)</f>
        <v>0</v>
      </c>
      <c r="H110" s="164"/>
      <c r="I110" s="163">
        <f>ROUND(E110*H110,2)</f>
        <v>0</v>
      </c>
      <c r="J110" s="164"/>
      <c r="K110" s="163">
        <f>ROUND(E110*J110,2)</f>
        <v>0</v>
      </c>
      <c r="L110" s="163">
        <v>21</v>
      </c>
      <c r="M110" s="163">
        <f>G110*(1+L110/100)</f>
        <v>0</v>
      </c>
      <c r="N110" s="162">
        <v>3.7499999999999999E-3</v>
      </c>
      <c r="O110" s="162">
        <f>ROUND(E110*N110,2)</f>
        <v>0.03</v>
      </c>
      <c r="P110" s="162">
        <v>0</v>
      </c>
      <c r="Q110" s="162">
        <f>ROUND(E110*P110,2)</f>
        <v>0</v>
      </c>
      <c r="R110" s="163"/>
      <c r="S110" s="163" t="s">
        <v>225</v>
      </c>
      <c r="T110" s="163" t="s">
        <v>270</v>
      </c>
      <c r="U110" s="163">
        <v>0.74119999999999997</v>
      </c>
      <c r="V110" s="163">
        <f>ROUND(E110*U110,2)</f>
        <v>5.19</v>
      </c>
      <c r="W110" s="163"/>
      <c r="X110" s="163" t="s">
        <v>271</v>
      </c>
      <c r="Y110" s="163" t="s">
        <v>218</v>
      </c>
      <c r="Z110" s="151"/>
      <c r="AA110" s="151"/>
      <c r="AB110" s="151"/>
      <c r="AC110" s="151"/>
      <c r="AD110" s="151"/>
      <c r="AE110" s="151"/>
      <c r="AF110" s="151"/>
      <c r="AG110" s="151" t="s">
        <v>272</v>
      </c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">
      <c r="A111" s="159">
        <v>85</v>
      </c>
      <c r="B111" s="160" t="s">
        <v>458</v>
      </c>
      <c r="C111" s="194" t="s">
        <v>459</v>
      </c>
      <c r="D111" s="161" t="s">
        <v>0</v>
      </c>
      <c r="E111" s="193"/>
      <c r="F111" s="164"/>
      <c r="G111" s="163">
        <f>ROUND(E111*F111,2)</f>
        <v>0</v>
      </c>
      <c r="H111" s="164"/>
      <c r="I111" s="163">
        <f>ROUND(E111*H111,2)</f>
        <v>0</v>
      </c>
      <c r="J111" s="164"/>
      <c r="K111" s="163">
        <f>ROUND(E111*J111,2)</f>
        <v>0</v>
      </c>
      <c r="L111" s="163">
        <v>21</v>
      </c>
      <c r="M111" s="163">
        <f>G111*(1+L111/100)</f>
        <v>0</v>
      </c>
      <c r="N111" s="162">
        <v>0</v>
      </c>
      <c r="O111" s="162">
        <f>ROUND(E111*N111,2)</f>
        <v>0</v>
      </c>
      <c r="P111" s="162">
        <v>0</v>
      </c>
      <c r="Q111" s="162">
        <f>ROUND(E111*P111,2)</f>
        <v>0</v>
      </c>
      <c r="R111" s="163"/>
      <c r="S111" s="163" t="s">
        <v>225</v>
      </c>
      <c r="T111" s="163" t="s">
        <v>270</v>
      </c>
      <c r="U111" s="163">
        <v>0</v>
      </c>
      <c r="V111" s="163">
        <f>ROUND(E111*U111,2)</f>
        <v>0</v>
      </c>
      <c r="W111" s="163"/>
      <c r="X111" s="163" t="s">
        <v>430</v>
      </c>
      <c r="Y111" s="163" t="s">
        <v>218</v>
      </c>
      <c r="Z111" s="151"/>
      <c r="AA111" s="151"/>
      <c r="AB111" s="151"/>
      <c r="AC111" s="151"/>
      <c r="AD111" s="151"/>
      <c r="AE111" s="151"/>
      <c r="AF111" s="151"/>
      <c r="AG111" s="151" t="s">
        <v>431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x14ac:dyDescent="0.2">
      <c r="A112" s="167" t="s">
        <v>212</v>
      </c>
      <c r="B112" s="168" t="s">
        <v>158</v>
      </c>
      <c r="C112" s="187" t="s">
        <v>159</v>
      </c>
      <c r="D112" s="169"/>
      <c r="E112" s="170"/>
      <c r="F112" s="171"/>
      <c r="G112" s="172">
        <f>SUMIF(AG113:AG122,"&lt;&gt;NOR",G113:G122)</f>
        <v>0</v>
      </c>
      <c r="H112" s="166"/>
      <c r="I112" s="166">
        <f>SUM(I113:I122)</f>
        <v>0</v>
      </c>
      <c r="J112" s="166"/>
      <c r="K112" s="166">
        <f>SUM(K113:K122)</f>
        <v>0</v>
      </c>
      <c r="L112" s="166"/>
      <c r="M112" s="166">
        <f>SUM(M113:M122)</f>
        <v>0</v>
      </c>
      <c r="N112" s="165"/>
      <c r="O112" s="165">
        <f>SUM(O113:O122)</f>
        <v>0</v>
      </c>
      <c r="P112" s="165"/>
      <c r="Q112" s="165">
        <f>SUM(Q113:Q122)</f>
        <v>0</v>
      </c>
      <c r="R112" s="166"/>
      <c r="S112" s="166"/>
      <c r="T112" s="166"/>
      <c r="U112" s="166"/>
      <c r="V112" s="166">
        <f>SUM(V113:V122)</f>
        <v>9.64</v>
      </c>
      <c r="W112" s="166"/>
      <c r="X112" s="166"/>
      <c r="Y112" s="166"/>
      <c r="AG112" t="s">
        <v>213</v>
      </c>
    </row>
    <row r="113" spans="1:60" outlineLevel="1" x14ac:dyDescent="0.2">
      <c r="A113" s="181">
        <v>86</v>
      </c>
      <c r="B113" s="182" t="s">
        <v>460</v>
      </c>
      <c r="C113" s="189" t="s">
        <v>461</v>
      </c>
      <c r="D113" s="183" t="s">
        <v>297</v>
      </c>
      <c r="E113" s="184">
        <v>3</v>
      </c>
      <c r="F113" s="185"/>
      <c r="G113" s="186">
        <f t="shared" ref="G113:G122" si="21">ROUND(E113*F113,2)</f>
        <v>0</v>
      </c>
      <c r="H113" s="164"/>
      <c r="I113" s="163">
        <f t="shared" ref="I113:I122" si="22">ROUND(E113*H113,2)</f>
        <v>0</v>
      </c>
      <c r="J113" s="164"/>
      <c r="K113" s="163">
        <f t="shared" ref="K113:K122" si="23">ROUND(E113*J113,2)</f>
        <v>0</v>
      </c>
      <c r="L113" s="163">
        <v>21</v>
      </c>
      <c r="M113" s="163">
        <f t="shared" ref="M113:M122" si="24">G113*(1+L113/100)</f>
        <v>0</v>
      </c>
      <c r="N113" s="162">
        <v>1.2E-4</v>
      </c>
      <c r="O113" s="162">
        <f t="shared" ref="O113:O122" si="25">ROUND(E113*N113,2)</f>
        <v>0</v>
      </c>
      <c r="P113" s="162">
        <v>0</v>
      </c>
      <c r="Q113" s="162">
        <f t="shared" ref="Q113:Q122" si="26">ROUND(E113*P113,2)</f>
        <v>0</v>
      </c>
      <c r="R113" s="163"/>
      <c r="S113" s="163" t="s">
        <v>225</v>
      </c>
      <c r="T113" s="163" t="s">
        <v>270</v>
      </c>
      <c r="U113" s="163">
        <v>0.22</v>
      </c>
      <c r="V113" s="163">
        <f t="shared" ref="V113:V122" si="27">ROUND(E113*U113,2)</f>
        <v>0.66</v>
      </c>
      <c r="W113" s="163"/>
      <c r="X113" s="163" t="s">
        <v>271</v>
      </c>
      <c r="Y113" s="163" t="s">
        <v>218</v>
      </c>
      <c r="Z113" s="151"/>
      <c r="AA113" s="151"/>
      <c r="AB113" s="151"/>
      <c r="AC113" s="151"/>
      <c r="AD113" s="151"/>
      <c r="AE113" s="151"/>
      <c r="AF113" s="151"/>
      <c r="AG113" s="151" t="s">
        <v>272</v>
      </c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">
      <c r="A114" s="181">
        <v>87</v>
      </c>
      <c r="B114" s="182" t="s">
        <v>462</v>
      </c>
      <c r="C114" s="189" t="s">
        <v>463</v>
      </c>
      <c r="D114" s="183" t="s">
        <v>214</v>
      </c>
      <c r="E114" s="184">
        <v>1</v>
      </c>
      <c r="F114" s="185"/>
      <c r="G114" s="186">
        <f t="shared" si="21"/>
        <v>0</v>
      </c>
      <c r="H114" s="164"/>
      <c r="I114" s="163">
        <f t="shared" si="22"/>
        <v>0</v>
      </c>
      <c r="J114" s="164"/>
      <c r="K114" s="163">
        <f t="shared" si="23"/>
        <v>0</v>
      </c>
      <c r="L114" s="163">
        <v>21</v>
      </c>
      <c r="M114" s="163">
        <f t="shared" si="24"/>
        <v>0</v>
      </c>
      <c r="N114" s="162">
        <v>0</v>
      </c>
      <c r="O114" s="162">
        <f t="shared" si="25"/>
        <v>0</v>
      </c>
      <c r="P114" s="162">
        <v>0</v>
      </c>
      <c r="Q114" s="162">
        <f t="shared" si="26"/>
        <v>0</v>
      </c>
      <c r="R114" s="163"/>
      <c r="S114" s="163" t="s">
        <v>225</v>
      </c>
      <c r="T114" s="163" t="s">
        <v>270</v>
      </c>
      <c r="U114" s="163">
        <v>1.45</v>
      </c>
      <c r="V114" s="163">
        <f t="shared" si="27"/>
        <v>1.45</v>
      </c>
      <c r="W114" s="163"/>
      <c r="X114" s="163" t="s">
        <v>271</v>
      </c>
      <c r="Y114" s="163" t="s">
        <v>218</v>
      </c>
      <c r="Z114" s="151"/>
      <c r="AA114" s="151"/>
      <c r="AB114" s="151"/>
      <c r="AC114" s="151"/>
      <c r="AD114" s="151"/>
      <c r="AE114" s="151"/>
      <c r="AF114" s="151"/>
      <c r="AG114" s="151" t="s">
        <v>272</v>
      </c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1" x14ac:dyDescent="0.2">
      <c r="A115" s="181">
        <v>88</v>
      </c>
      <c r="B115" s="182" t="s">
        <v>464</v>
      </c>
      <c r="C115" s="189" t="s">
        <v>465</v>
      </c>
      <c r="D115" s="183" t="s">
        <v>214</v>
      </c>
      <c r="E115" s="184">
        <v>3</v>
      </c>
      <c r="F115" s="185"/>
      <c r="G115" s="186">
        <f t="shared" si="21"/>
        <v>0</v>
      </c>
      <c r="H115" s="164"/>
      <c r="I115" s="163">
        <f t="shared" si="22"/>
        <v>0</v>
      </c>
      <c r="J115" s="164"/>
      <c r="K115" s="163">
        <f t="shared" si="23"/>
        <v>0</v>
      </c>
      <c r="L115" s="163">
        <v>21</v>
      </c>
      <c r="M115" s="163">
        <f t="shared" si="24"/>
        <v>0</v>
      </c>
      <c r="N115" s="162">
        <v>0</v>
      </c>
      <c r="O115" s="162">
        <f t="shared" si="25"/>
        <v>0</v>
      </c>
      <c r="P115" s="162">
        <v>0</v>
      </c>
      <c r="Q115" s="162">
        <f t="shared" si="26"/>
        <v>0</v>
      </c>
      <c r="R115" s="163"/>
      <c r="S115" s="163" t="s">
        <v>225</v>
      </c>
      <c r="T115" s="163" t="s">
        <v>270</v>
      </c>
      <c r="U115" s="163">
        <v>2.5099999999999998</v>
      </c>
      <c r="V115" s="163">
        <f t="shared" si="27"/>
        <v>7.53</v>
      </c>
      <c r="W115" s="163"/>
      <c r="X115" s="163" t="s">
        <v>271</v>
      </c>
      <c r="Y115" s="163" t="s">
        <v>218</v>
      </c>
      <c r="Z115" s="151"/>
      <c r="AA115" s="151"/>
      <c r="AB115" s="151"/>
      <c r="AC115" s="151"/>
      <c r="AD115" s="151"/>
      <c r="AE115" s="151"/>
      <c r="AF115" s="151"/>
      <c r="AG115" s="151" t="s">
        <v>272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ht="22.5" outlineLevel="1" x14ac:dyDescent="0.2">
      <c r="A116" s="181">
        <v>89</v>
      </c>
      <c r="B116" s="182" t="s">
        <v>466</v>
      </c>
      <c r="C116" s="189" t="s">
        <v>467</v>
      </c>
      <c r="D116" s="183" t="s">
        <v>282</v>
      </c>
      <c r="E116" s="184">
        <v>2.16</v>
      </c>
      <c r="F116" s="185"/>
      <c r="G116" s="186">
        <f t="shared" si="21"/>
        <v>0</v>
      </c>
      <c r="H116" s="164"/>
      <c r="I116" s="163">
        <f t="shared" si="22"/>
        <v>0</v>
      </c>
      <c r="J116" s="164"/>
      <c r="K116" s="163">
        <f t="shared" si="23"/>
        <v>0</v>
      </c>
      <c r="L116" s="163">
        <v>21</v>
      </c>
      <c r="M116" s="163">
        <f t="shared" si="24"/>
        <v>0</v>
      </c>
      <c r="N116" s="162">
        <v>0</v>
      </c>
      <c r="O116" s="162">
        <f t="shared" si="25"/>
        <v>0</v>
      </c>
      <c r="P116" s="162">
        <v>0</v>
      </c>
      <c r="Q116" s="162">
        <f t="shared" si="26"/>
        <v>0</v>
      </c>
      <c r="R116" s="163"/>
      <c r="S116" s="163" t="s">
        <v>215</v>
      </c>
      <c r="T116" s="163" t="s">
        <v>216</v>
      </c>
      <c r="U116" s="163">
        <v>0</v>
      </c>
      <c r="V116" s="163">
        <f t="shared" si="27"/>
        <v>0</v>
      </c>
      <c r="W116" s="163"/>
      <c r="X116" s="163" t="s">
        <v>271</v>
      </c>
      <c r="Y116" s="163" t="s">
        <v>218</v>
      </c>
      <c r="Z116" s="151"/>
      <c r="AA116" s="151"/>
      <c r="AB116" s="151"/>
      <c r="AC116" s="151"/>
      <c r="AD116" s="151"/>
      <c r="AE116" s="151"/>
      <c r="AF116" s="151"/>
      <c r="AG116" s="151" t="s">
        <v>272</v>
      </c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ht="45" outlineLevel="1" x14ac:dyDescent="0.2">
      <c r="A117" s="181">
        <v>90</v>
      </c>
      <c r="B117" s="182" t="s">
        <v>468</v>
      </c>
      <c r="C117" s="189" t="s">
        <v>469</v>
      </c>
      <c r="D117" s="183" t="s">
        <v>338</v>
      </c>
      <c r="E117" s="184">
        <v>1</v>
      </c>
      <c r="F117" s="185"/>
      <c r="G117" s="186">
        <f t="shared" si="21"/>
        <v>0</v>
      </c>
      <c r="H117" s="164"/>
      <c r="I117" s="163">
        <f t="shared" si="22"/>
        <v>0</v>
      </c>
      <c r="J117" s="164"/>
      <c r="K117" s="163">
        <f t="shared" si="23"/>
        <v>0</v>
      </c>
      <c r="L117" s="163">
        <v>21</v>
      </c>
      <c r="M117" s="163">
        <f t="shared" si="24"/>
        <v>0</v>
      </c>
      <c r="N117" s="162">
        <v>0</v>
      </c>
      <c r="O117" s="162">
        <f t="shared" si="25"/>
        <v>0</v>
      </c>
      <c r="P117" s="162">
        <v>0</v>
      </c>
      <c r="Q117" s="162">
        <f t="shared" si="26"/>
        <v>0</v>
      </c>
      <c r="R117" s="163"/>
      <c r="S117" s="163" t="s">
        <v>215</v>
      </c>
      <c r="T117" s="163" t="s">
        <v>216</v>
      </c>
      <c r="U117" s="163">
        <v>0</v>
      </c>
      <c r="V117" s="163">
        <f t="shared" si="27"/>
        <v>0</v>
      </c>
      <c r="W117" s="163"/>
      <c r="X117" s="163" t="s">
        <v>271</v>
      </c>
      <c r="Y117" s="163" t="s">
        <v>218</v>
      </c>
      <c r="Z117" s="151"/>
      <c r="AA117" s="151"/>
      <c r="AB117" s="151"/>
      <c r="AC117" s="151"/>
      <c r="AD117" s="151"/>
      <c r="AE117" s="151"/>
      <c r="AF117" s="151"/>
      <c r="AG117" s="151" t="s">
        <v>272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ht="33.75" outlineLevel="1" x14ac:dyDescent="0.2">
      <c r="A118" s="181">
        <v>91</v>
      </c>
      <c r="B118" s="182" t="s">
        <v>470</v>
      </c>
      <c r="C118" s="189" t="s">
        <v>471</v>
      </c>
      <c r="D118" s="183" t="s">
        <v>214</v>
      </c>
      <c r="E118" s="184">
        <v>1</v>
      </c>
      <c r="F118" s="185"/>
      <c r="G118" s="186">
        <f t="shared" si="21"/>
        <v>0</v>
      </c>
      <c r="H118" s="164"/>
      <c r="I118" s="163">
        <f t="shared" si="22"/>
        <v>0</v>
      </c>
      <c r="J118" s="164"/>
      <c r="K118" s="163">
        <f t="shared" si="23"/>
        <v>0</v>
      </c>
      <c r="L118" s="163">
        <v>21</v>
      </c>
      <c r="M118" s="163">
        <f t="shared" si="24"/>
        <v>0</v>
      </c>
      <c r="N118" s="162">
        <v>0</v>
      </c>
      <c r="O118" s="162">
        <f t="shared" si="25"/>
        <v>0</v>
      </c>
      <c r="P118" s="162">
        <v>0</v>
      </c>
      <c r="Q118" s="162">
        <f t="shared" si="26"/>
        <v>0</v>
      </c>
      <c r="R118" s="163"/>
      <c r="S118" s="163" t="s">
        <v>215</v>
      </c>
      <c r="T118" s="163" t="s">
        <v>216</v>
      </c>
      <c r="U118" s="163">
        <v>0</v>
      </c>
      <c r="V118" s="163">
        <f t="shared" si="27"/>
        <v>0</v>
      </c>
      <c r="W118" s="163"/>
      <c r="X118" s="163" t="s">
        <v>271</v>
      </c>
      <c r="Y118" s="163" t="s">
        <v>218</v>
      </c>
      <c r="Z118" s="151"/>
      <c r="AA118" s="151"/>
      <c r="AB118" s="151"/>
      <c r="AC118" s="151"/>
      <c r="AD118" s="151"/>
      <c r="AE118" s="151"/>
      <c r="AF118" s="151"/>
      <c r="AG118" s="151" t="s">
        <v>272</v>
      </c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ht="33.75" outlineLevel="1" x14ac:dyDescent="0.2">
      <c r="A119" s="181">
        <v>92</v>
      </c>
      <c r="B119" s="182" t="s">
        <v>472</v>
      </c>
      <c r="C119" s="189" t="s">
        <v>473</v>
      </c>
      <c r="D119" s="183" t="s">
        <v>214</v>
      </c>
      <c r="E119" s="184">
        <v>2</v>
      </c>
      <c r="F119" s="185"/>
      <c r="G119" s="186">
        <f t="shared" si="21"/>
        <v>0</v>
      </c>
      <c r="H119" s="164"/>
      <c r="I119" s="163">
        <f t="shared" si="22"/>
        <v>0</v>
      </c>
      <c r="J119" s="164"/>
      <c r="K119" s="163">
        <f t="shared" si="23"/>
        <v>0</v>
      </c>
      <c r="L119" s="163">
        <v>21</v>
      </c>
      <c r="M119" s="163">
        <f t="shared" si="24"/>
        <v>0</v>
      </c>
      <c r="N119" s="162">
        <v>0</v>
      </c>
      <c r="O119" s="162">
        <f t="shared" si="25"/>
        <v>0</v>
      </c>
      <c r="P119" s="162">
        <v>0</v>
      </c>
      <c r="Q119" s="162">
        <f t="shared" si="26"/>
        <v>0</v>
      </c>
      <c r="R119" s="163"/>
      <c r="S119" s="163" t="s">
        <v>215</v>
      </c>
      <c r="T119" s="163" t="s">
        <v>216</v>
      </c>
      <c r="U119" s="163">
        <v>0</v>
      </c>
      <c r="V119" s="163">
        <f t="shared" si="27"/>
        <v>0</v>
      </c>
      <c r="W119" s="163"/>
      <c r="X119" s="163" t="s">
        <v>332</v>
      </c>
      <c r="Y119" s="163" t="s">
        <v>218</v>
      </c>
      <c r="Z119" s="151"/>
      <c r="AA119" s="151"/>
      <c r="AB119" s="151"/>
      <c r="AC119" s="151"/>
      <c r="AD119" s="151"/>
      <c r="AE119" s="151"/>
      <c r="AF119" s="151"/>
      <c r="AG119" s="151" t="s">
        <v>333</v>
      </c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ht="33.75" outlineLevel="1" x14ac:dyDescent="0.2">
      <c r="A120" s="181">
        <v>93</v>
      </c>
      <c r="B120" s="182" t="s">
        <v>474</v>
      </c>
      <c r="C120" s="189" t="s">
        <v>475</v>
      </c>
      <c r="D120" s="183" t="s">
        <v>214</v>
      </c>
      <c r="E120" s="184">
        <v>1</v>
      </c>
      <c r="F120" s="185"/>
      <c r="G120" s="186">
        <f t="shared" si="21"/>
        <v>0</v>
      </c>
      <c r="H120" s="164"/>
      <c r="I120" s="163">
        <f t="shared" si="22"/>
        <v>0</v>
      </c>
      <c r="J120" s="164"/>
      <c r="K120" s="163">
        <f t="shared" si="23"/>
        <v>0</v>
      </c>
      <c r="L120" s="163">
        <v>21</v>
      </c>
      <c r="M120" s="163">
        <f t="shared" si="24"/>
        <v>0</v>
      </c>
      <c r="N120" s="162">
        <v>0</v>
      </c>
      <c r="O120" s="162">
        <f t="shared" si="25"/>
        <v>0</v>
      </c>
      <c r="P120" s="162">
        <v>0</v>
      </c>
      <c r="Q120" s="162">
        <f t="shared" si="26"/>
        <v>0</v>
      </c>
      <c r="R120" s="163"/>
      <c r="S120" s="163" t="s">
        <v>215</v>
      </c>
      <c r="T120" s="163" t="s">
        <v>216</v>
      </c>
      <c r="U120" s="163">
        <v>0</v>
      </c>
      <c r="V120" s="163">
        <f t="shared" si="27"/>
        <v>0</v>
      </c>
      <c r="W120" s="163"/>
      <c r="X120" s="163" t="s">
        <v>332</v>
      </c>
      <c r="Y120" s="163" t="s">
        <v>218</v>
      </c>
      <c r="Z120" s="151"/>
      <c r="AA120" s="151"/>
      <c r="AB120" s="151"/>
      <c r="AC120" s="151"/>
      <c r="AD120" s="151"/>
      <c r="AE120" s="151"/>
      <c r="AF120" s="151"/>
      <c r="AG120" s="151" t="s">
        <v>333</v>
      </c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ht="33.75" outlineLevel="1" x14ac:dyDescent="0.2">
      <c r="A121" s="174">
        <v>94</v>
      </c>
      <c r="B121" s="175" t="s">
        <v>476</v>
      </c>
      <c r="C121" s="188" t="s">
        <v>477</v>
      </c>
      <c r="D121" s="176" t="s">
        <v>214</v>
      </c>
      <c r="E121" s="177">
        <v>1</v>
      </c>
      <c r="F121" s="178"/>
      <c r="G121" s="179">
        <f t="shared" si="21"/>
        <v>0</v>
      </c>
      <c r="H121" s="164"/>
      <c r="I121" s="163">
        <f t="shared" si="22"/>
        <v>0</v>
      </c>
      <c r="J121" s="164"/>
      <c r="K121" s="163">
        <f t="shared" si="23"/>
        <v>0</v>
      </c>
      <c r="L121" s="163">
        <v>21</v>
      </c>
      <c r="M121" s="163">
        <f t="shared" si="24"/>
        <v>0</v>
      </c>
      <c r="N121" s="162">
        <v>0</v>
      </c>
      <c r="O121" s="162">
        <f t="shared" si="25"/>
        <v>0</v>
      </c>
      <c r="P121" s="162">
        <v>0</v>
      </c>
      <c r="Q121" s="162">
        <f t="shared" si="26"/>
        <v>0</v>
      </c>
      <c r="R121" s="163"/>
      <c r="S121" s="163" t="s">
        <v>215</v>
      </c>
      <c r="T121" s="163" t="s">
        <v>216</v>
      </c>
      <c r="U121" s="163">
        <v>0</v>
      </c>
      <c r="V121" s="163">
        <f t="shared" si="27"/>
        <v>0</v>
      </c>
      <c r="W121" s="163"/>
      <c r="X121" s="163" t="s">
        <v>332</v>
      </c>
      <c r="Y121" s="163" t="s">
        <v>218</v>
      </c>
      <c r="Z121" s="151"/>
      <c r="AA121" s="151"/>
      <c r="AB121" s="151"/>
      <c r="AC121" s="151"/>
      <c r="AD121" s="151"/>
      <c r="AE121" s="151"/>
      <c r="AF121" s="151"/>
      <c r="AG121" s="151" t="s">
        <v>333</v>
      </c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">
      <c r="A122" s="159">
        <v>95</v>
      </c>
      <c r="B122" s="160" t="s">
        <v>478</v>
      </c>
      <c r="C122" s="194" t="s">
        <v>479</v>
      </c>
      <c r="D122" s="161" t="s">
        <v>0</v>
      </c>
      <c r="E122" s="193"/>
      <c r="F122" s="164"/>
      <c r="G122" s="163">
        <f t="shared" si="21"/>
        <v>0</v>
      </c>
      <c r="H122" s="164"/>
      <c r="I122" s="163">
        <f t="shared" si="22"/>
        <v>0</v>
      </c>
      <c r="J122" s="164"/>
      <c r="K122" s="163">
        <f t="shared" si="23"/>
        <v>0</v>
      </c>
      <c r="L122" s="163">
        <v>21</v>
      </c>
      <c r="M122" s="163">
        <f t="shared" si="24"/>
        <v>0</v>
      </c>
      <c r="N122" s="162">
        <v>0</v>
      </c>
      <c r="O122" s="162">
        <f t="shared" si="25"/>
        <v>0</v>
      </c>
      <c r="P122" s="162">
        <v>0</v>
      </c>
      <c r="Q122" s="162">
        <f t="shared" si="26"/>
        <v>0</v>
      </c>
      <c r="R122" s="163"/>
      <c r="S122" s="163" t="s">
        <v>225</v>
      </c>
      <c r="T122" s="163" t="s">
        <v>270</v>
      </c>
      <c r="U122" s="163">
        <v>0</v>
      </c>
      <c r="V122" s="163">
        <f t="shared" si="27"/>
        <v>0</v>
      </c>
      <c r="W122" s="163"/>
      <c r="X122" s="163" t="s">
        <v>430</v>
      </c>
      <c r="Y122" s="163" t="s">
        <v>218</v>
      </c>
      <c r="Z122" s="151"/>
      <c r="AA122" s="151"/>
      <c r="AB122" s="151"/>
      <c r="AC122" s="151"/>
      <c r="AD122" s="151"/>
      <c r="AE122" s="151"/>
      <c r="AF122" s="151"/>
      <c r="AG122" s="151" t="s">
        <v>431</v>
      </c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x14ac:dyDescent="0.2">
      <c r="A123" s="167" t="s">
        <v>212</v>
      </c>
      <c r="B123" s="168" t="s">
        <v>160</v>
      </c>
      <c r="C123" s="187" t="s">
        <v>161</v>
      </c>
      <c r="D123" s="169"/>
      <c r="E123" s="170"/>
      <c r="F123" s="171"/>
      <c r="G123" s="172">
        <f>SUMIF(AG124:AG131,"&lt;&gt;NOR",G124:G131)</f>
        <v>0</v>
      </c>
      <c r="H123" s="166"/>
      <c r="I123" s="166">
        <f>SUM(I124:I131)</f>
        <v>0</v>
      </c>
      <c r="J123" s="166"/>
      <c r="K123" s="166">
        <f>SUM(K124:K131)</f>
        <v>0</v>
      </c>
      <c r="L123" s="166"/>
      <c r="M123" s="166">
        <f>SUM(M124:M131)</f>
        <v>0</v>
      </c>
      <c r="N123" s="165"/>
      <c r="O123" s="165">
        <f>SUM(O124:O131)</f>
        <v>0.13</v>
      </c>
      <c r="P123" s="165"/>
      <c r="Q123" s="165">
        <f>SUM(Q124:Q131)</f>
        <v>0</v>
      </c>
      <c r="R123" s="166"/>
      <c r="S123" s="166"/>
      <c r="T123" s="166"/>
      <c r="U123" s="166"/>
      <c r="V123" s="166">
        <f>SUM(V124:V131)</f>
        <v>30.64</v>
      </c>
      <c r="W123" s="166"/>
      <c r="X123" s="166"/>
      <c r="Y123" s="166"/>
      <c r="AG123" t="s">
        <v>213</v>
      </c>
    </row>
    <row r="124" spans="1:60" ht="22.5" outlineLevel="1" x14ac:dyDescent="0.2">
      <c r="A124" s="174">
        <v>96</v>
      </c>
      <c r="B124" s="175" t="s">
        <v>480</v>
      </c>
      <c r="C124" s="188" t="s">
        <v>481</v>
      </c>
      <c r="D124" s="176" t="s">
        <v>282</v>
      </c>
      <c r="E124" s="177">
        <v>32.590000000000003</v>
      </c>
      <c r="F124" s="178"/>
      <c r="G124" s="179">
        <f>ROUND(E124*F124,2)</f>
        <v>0</v>
      </c>
      <c r="H124" s="164"/>
      <c r="I124" s="163">
        <f>ROUND(E124*H124,2)</f>
        <v>0</v>
      </c>
      <c r="J124" s="164"/>
      <c r="K124" s="163">
        <f>ROUND(E124*J124,2)</f>
        <v>0</v>
      </c>
      <c r="L124" s="163">
        <v>21</v>
      </c>
      <c r="M124" s="163">
        <f>G124*(1+L124/100)</f>
        <v>0</v>
      </c>
      <c r="N124" s="162">
        <v>2.8800000000000002E-3</v>
      </c>
      <c r="O124" s="162">
        <f>ROUND(E124*N124,2)</f>
        <v>0.09</v>
      </c>
      <c r="P124" s="162">
        <v>0</v>
      </c>
      <c r="Q124" s="162">
        <f>ROUND(E124*P124,2)</f>
        <v>0</v>
      </c>
      <c r="R124" s="163"/>
      <c r="S124" s="163" t="s">
        <v>225</v>
      </c>
      <c r="T124" s="163" t="s">
        <v>270</v>
      </c>
      <c r="U124" s="163">
        <v>0.52</v>
      </c>
      <c r="V124" s="163">
        <f>ROUND(E124*U124,2)</f>
        <v>16.95</v>
      </c>
      <c r="W124" s="163"/>
      <c r="X124" s="163" t="s">
        <v>271</v>
      </c>
      <c r="Y124" s="163" t="s">
        <v>218</v>
      </c>
      <c r="Z124" s="151"/>
      <c r="AA124" s="151"/>
      <c r="AB124" s="151"/>
      <c r="AC124" s="151"/>
      <c r="AD124" s="151"/>
      <c r="AE124" s="151"/>
      <c r="AF124" s="151"/>
      <c r="AG124" s="151" t="s">
        <v>272</v>
      </c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2" x14ac:dyDescent="0.2">
      <c r="A125" s="159"/>
      <c r="B125" s="160"/>
      <c r="C125" s="250" t="s">
        <v>482</v>
      </c>
      <c r="D125" s="251"/>
      <c r="E125" s="251"/>
      <c r="F125" s="251"/>
      <c r="G125" s="251"/>
      <c r="H125" s="163"/>
      <c r="I125" s="163"/>
      <c r="J125" s="163"/>
      <c r="K125" s="163"/>
      <c r="L125" s="163"/>
      <c r="M125" s="163"/>
      <c r="N125" s="162"/>
      <c r="O125" s="162"/>
      <c r="P125" s="162"/>
      <c r="Q125" s="162"/>
      <c r="R125" s="163"/>
      <c r="S125" s="163"/>
      <c r="T125" s="163"/>
      <c r="U125" s="163"/>
      <c r="V125" s="163"/>
      <c r="W125" s="163"/>
      <c r="X125" s="163"/>
      <c r="Y125" s="163"/>
      <c r="Z125" s="151"/>
      <c r="AA125" s="151"/>
      <c r="AB125" s="151"/>
      <c r="AC125" s="151"/>
      <c r="AD125" s="151"/>
      <c r="AE125" s="151"/>
      <c r="AF125" s="151"/>
      <c r="AG125" s="151" t="s">
        <v>220</v>
      </c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ht="22.5" outlineLevel="1" x14ac:dyDescent="0.2">
      <c r="A126" s="181">
        <v>97</v>
      </c>
      <c r="B126" s="182" t="s">
        <v>483</v>
      </c>
      <c r="C126" s="189" t="s">
        <v>484</v>
      </c>
      <c r="D126" s="183" t="s">
        <v>282</v>
      </c>
      <c r="E126" s="184">
        <v>32.590000000000003</v>
      </c>
      <c r="F126" s="185"/>
      <c r="G126" s="186">
        <f>ROUND(E126*F126,2)</f>
        <v>0</v>
      </c>
      <c r="H126" s="164"/>
      <c r="I126" s="163">
        <f>ROUND(E126*H126,2)</f>
        <v>0</v>
      </c>
      <c r="J126" s="164"/>
      <c r="K126" s="163">
        <f>ROUND(E126*J126,2)</f>
        <v>0</v>
      </c>
      <c r="L126" s="163">
        <v>21</v>
      </c>
      <c r="M126" s="163">
        <f>G126*(1+L126/100)</f>
        <v>0</v>
      </c>
      <c r="N126" s="162">
        <v>1.3699999999999999E-3</v>
      </c>
      <c r="O126" s="162">
        <f>ROUND(E126*N126,2)</f>
        <v>0.04</v>
      </c>
      <c r="P126" s="162">
        <v>0</v>
      </c>
      <c r="Q126" s="162">
        <f>ROUND(E126*P126,2)</f>
        <v>0</v>
      </c>
      <c r="R126" s="163"/>
      <c r="S126" s="163" t="s">
        <v>225</v>
      </c>
      <c r="T126" s="163" t="s">
        <v>270</v>
      </c>
      <c r="U126" s="163">
        <v>0.42</v>
      </c>
      <c r="V126" s="163">
        <f>ROUND(E126*U126,2)</f>
        <v>13.69</v>
      </c>
      <c r="W126" s="163"/>
      <c r="X126" s="163" t="s">
        <v>271</v>
      </c>
      <c r="Y126" s="163" t="s">
        <v>218</v>
      </c>
      <c r="Z126" s="151"/>
      <c r="AA126" s="151"/>
      <c r="AB126" s="151"/>
      <c r="AC126" s="151"/>
      <c r="AD126" s="151"/>
      <c r="AE126" s="151"/>
      <c r="AF126" s="151"/>
      <c r="AG126" s="151" t="s">
        <v>272</v>
      </c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ht="45" outlineLevel="1" x14ac:dyDescent="0.2">
      <c r="A127" s="174">
        <v>98</v>
      </c>
      <c r="B127" s="175" t="s">
        <v>485</v>
      </c>
      <c r="C127" s="188" t="s">
        <v>486</v>
      </c>
      <c r="D127" s="176" t="s">
        <v>214</v>
      </c>
      <c r="E127" s="177">
        <v>1</v>
      </c>
      <c r="F127" s="178"/>
      <c r="G127" s="179">
        <f>ROUND(E127*F127,2)</f>
        <v>0</v>
      </c>
      <c r="H127" s="164"/>
      <c r="I127" s="163">
        <f>ROUND(E127*H127,2)</f>
        <v>0</v>
      </c>
      <c r="J127" s="164"/>
      <c r="K127" s="163">
        <f>ROUND(E127*J127,2)</f>
        <v>0</v>
      </c>
      <c r="L127" s="163">
        <v>21</v>
      </c>
      <c r="M127" s="163">
        <f>G127*(1+L127/100)</f>
        <v>0</v>
      </c>
      <c r="N127" s="162">
        <v>0</v>
      </c>
      <c r="O127" s="162">
        <f>ROUND(E127*N127,2)</f>
        <v>0</v>
      </c>
      <c r="P127" s="162">
        <v>0</v>
      </c>
      <c r="Q127" s="162">
        <f>ROUND(E127*P127,2)</f>
        <v>0</v>
      </c>
      <c r="R127" s="163"/>
      <c r="S127" s="163" t="s">
        <v>215</v>
      </c>
      <c r="T127" s="163" t="s">
        <v>216</v>
      </c>
      <c r="U127" s="163">
        <v>0</v>
      </c>
      <c r="V127" s="163">
        <f>ROUND(E127*U127,2)</f>
        <v>0</v>
      </c>
      <c r="W127" s="163"/>
      <c r="X127" s="163" t="s">
        <v>271</v>
      </c>
      <c r="Y127" s="163" t="s">
        <v>218</v>
      </c>
      <c r="Z127" s="151"/>
      <c r="AA127" s="151"/>
      <c r="AB127" s="151"/>
      <c r="AC127" s="151"/>
      <c r="AD127" s="151"/>
      <c r="AE127" s="151"/>
      <c r="AF127" s="151"/>
      <c r="AG127" s="151" t="s">
        <v>272</v>
      </c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2" x14ac:dyDescent="0.2">
      <c r="A128" s="159"/>
      <c r="B128" s="160"/>
      <c r="C128" s="250" t="s">
        <v>487</v>
      </c>
      <c r="D128" s="251"/>
      <c r="E128" s="251"/>
      <c r="F128" s="251"/>
      <c r="G128" s="251"/>
      <c r="H128" s="163"/>
      <c r="I128" s="163"/>
      <c r="J128" s="163"/>
      <c r="K128" s="163"/>
      <c r="L128" s="163"/>
      <c r="M128" s="163"/>
      <c r="N128" s="162"/>
      <c r="O128" s="162"/>
      <c r="P128" s="162"/>
      <c r="Q128" s="162"/>
      <c r="R128" s="163"/>
      <c r="S128" s="163"/>
      <c r="T128" s="163"/>
      <c r="U128" s="163"/>
      <c r="V128" s="163"/>
      <c r="W128" s="163"/>
      <c r="X128" s="163"/>
      <c r="Y128" s="163"/>
      <c r="Z128" s="151"/>
      <c r="AA128" s="151"/>
      <c r="AB128" s="151"/>
      <c r="AC128" s="151"/>
      <c r="AD128" s="151"/>
      <c r="AE128" s="151"/>
      <c r="AF128" s="151"/>
      <c r="AG128" s="151" t="s">
        <v>220</v>
      </c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ht="22.5" outlineLevel="1" x14ac:dyDescent="0.2">
      <c r="A129" s="181">
        <v>99</v>
      </c>
      <c r="B129" s="182" t="s">
        <v>488</v>
      </c>
      <c r="C129" s="189" t="s">
        <v>489</v>
      </c>
      <c r="D129" s="183" t="s">
        <v>490</v>
      </c>
      <c r="E129" s="184">
        <v>9</v>
      </c>
      <c r="F129" s="185"/>
      <c r="G129" s="186">
        <f>ROUND(E129*F129,2)</f>
        <v>0</v>
      </c>
      <c r="H129" s="164"/>
      <c r="I129" s="163">
        <f>ROUND(E129*H129,2)</f>
        <v>0</v>
      </c>
      <c r="J129" s="164"/>
      <c r="K129" s="163">
        <f>ROUND(E129*J129,2)</f>
        <v>0</v>
      </c>
      <c r="L129" s="163">
        <v>21</v>
      </c>
      <c r="M129" s="163">
        <f>G129*(1+L129/100)</f>
        <v>0</v>
      </c>
      <c r="N129" s="162">
        <v>0</v>
      </c>
      <c r="O129" s="162">
        <f>ROUND(E129*N129,2)</f>
        <v>0</v>
      </c>
      <c r="P129" s="162">
        <v>0</v>
      </c>
      <c r="Q129" s="162">
        <f>ROUND(E129*P129,2)</f>
        <v>0</v>
      </c>
      <c r="R129" s="163"/>
      <c r="S129" s="163" t="s">
        <v>215</v>
      </c>
      <c r="T129" s="163" t="s">
        <v>216</v>
      </c>
      <c r="U129" s="163">
        <v>0</v>
      </c>
      <c r="V129" s="163">
        <f>ROUND(E129*U129,2)</f>
        <v>0</v>
      </c>
      <c r="W129" s="163"/>
      <c r="X129" s="163" t="s">
        <v>271</v>
      </c>
      <c r="Y129" s="163" t="s">
        <v>218</v>
      </c>
      <c r="Z129" s="151"/>
      <c r="AA129" s="151"/>
      <c r="AB129" s="151"/>
      <c r="AC129" s="151"/>
      <c r="AD129" s="151"/>
      <c r="AE129" s="151"/>
      <c r="AF129" s="151"/>
      <c r="AG129" s="151" t="s">
        <v>272</v>
      </c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 x14ac:dyDescent="0.2">
      <c r="A130" s="174">
        <v>100</v>
      </c>
      <c r="B130" s="175" t="s">
        <v>491</v>
      </c>
      <c r="C130" s="188" t="s">
        <v>492</v>
      </c>
      <c r="D130" s="176" t="s">
        <v>214</v>
      </c>
      <c r="E130" s="177">
        <v>1</v>
      </c>
      <c r="F130" s="178"/>
      <c r="G130" s="179">
        <f>ROUND(E130*F130,2)</f>
        <v>0</v>
      </c>
      <c r="H130" s="164"/>
      <c r="I130" s="163">
        <f>ROUND(E130*H130,2)</f>
        <v>0</v>
      </c>
      <c r="J130" s="164"/>
      <c r="K130" s="163">
        <f>ROUND(E130*J130,2)</f>
        <v>0</v>
      </c>
      <c r="L130" s="163">
        <v>21</v>
      </c>
      <c r="M130" s="163">
        <f>G130*(1+L130/100)</f>
        <v>0</v>
      </c>
      <c r="N130" s="162">
        <v>0</v>
      </c>
      <c r="O130" s="162">
        <f>ROUND(E130*N130,2)</f>
        <v>0</v>
      </c>
      <c r="P130" s="162">
        <v>0</v>
      </c>
      <c r="Q130" s="162">
        <f>ROUND(E130*P130,2)</f>
        <v>0</v>
      </c>
      <c r="R130" s="163"/>
      <c r="S130" s="163" t="s">
        <v>215</v>
      </c>
      <c r="T130" s="163" t="s">
        <v>216</v>
      </c>
      <c r="U130" s="163">
        <v>0</v>
      </c>
      <c r="V130" s="163">
        <f>ROUND(E130*U130,2)</f>
        <v>0</v>
      </c>
      <c r="W130" s="163"/>
      <c r="X130" s="163" t="s">
        <v>271</v>
      </c>
      <c r="Y130" s="163" t="s">
        <v>218</v>
      </c>
      <c r="Z130" s="151"/>
      <c r="AA130" s="151"/>
      <c r="AB130" s="151"/>
      <c r="AC130" s="151"/>
      <c r="AD130" s="151"/>
      <c r="AE130" s="151"/>
      <c r="AF130" s="151"/>
      <c r="AG130" s="151" t="s">
        <v>272</v>
      </c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 x14ac:dyDescent="0.2">
      <c r="A131" s="159">
        <v>101</v>
      </c>
      <c r="B131" s="160" t="s">
        <v>493</v>
      </c>
      <c r="C131" s="194" t="s">
        <v>494</v>
      </c>
      <c r="D131" s="161" t="s">
        <v>0</v>
      </c>
      <c r="E131" s="193"/>
      <c r="F131" s="164"/>
      <c r="G131" s="163">
        <f>ROUND(E131*F131,2)</f>
        <v>0</v>
      </c>
      <c r="H131" s="164"/>
      <c r="I131" s="163">
        <f>ROUND(E131*H131,2)</f>
        <v>0</v>
      </c>
      <c r="J131" s="164"/>
      <c r="K131" s="163">
        <f>ROUND(E131*J131,2)</f>
        <v>0</v>
      </c>
      <c r="L131" s="163">
        <v>21</v>
      </c>
      <c r="M131" s="163">
        <f>G131*(1+L131/100)</f>
        <v>0</v>
      </c>
      <c r="N131" s="162">
        <v>0</v>
      </c>
      <c r="O131" s="162">
        <f>ROUND(E131*N131,2)</f>
        <v>0</v>
      </c>
      <c r="P131" s="162">
        <v>0</v>
      </c>
      <c r="Q131" s="162">
        <f>ROUND(E131*P131,2)</f>
        <v>0</v>
      </c>
      <c r="R131" s="163"/>
      <c r="S131" s="163" t="s">
        <v>225</v>
      </c>
      <c r="T131" s="163" t="s">
        <v>270</v>
      </c>
      <c r="U131" s="163">
        <v>0</v>
      </c>
      <c r="V131" s="163">
        <f>ROUND(E131*U131,2)</f>
        <v>0</v>
      </c>
      <c r="W131" s="163"/>
      <c r="X131" s="163" t="s">
        <v>430</v>
      </c>
      <c r="Y131" s="163" t="s">
        <v>218</v>
      </c>
      <c r="Z131" s="151"/>
      <c r="AA131" s="151"/>
      <c r="AB131" s="151"/>
      <c r="AC131" s="151"/>
      <c r="AD131" s="151"/>
      <c r="AE131" s="151"/>
      <c r="AF131" s="151"/>
      <c r="AG131" s="151" t="s">
        <v>431</v>
      </c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x14ac:dyDescent="0.2">
      <c r="A132" s="167" t="s">
        <v>212</v>
      </c>
      <c r="B132" s="168" t="s">
        <v>162</v>
      </c>
      <c r="C132" s="187" t="s">
        <v>163</v>
      </c>
      <c r="D132" s="169"/>
      <c r="E132" s="170"/>
      <c r="F132" s="171"/>
      <c r="G132" s="172">
        <f>SUMIF(AG133:AG137,"&lt;&gt;NOR",G133:G137)</f>
        <v>0</v>
      </c>
      <c r="H132" s="166"/>
      <c r="I132" s="166">
        <f>SUM(I133:I137)</f>
        <v>0</v>
      </c>
      <c r="J132" s="166"/>
      <c r="K132" s="166">
        <f>SUM(K133:K137)</f>
        <v>0</v>
      </c>
      <c r="L132" s="166"/>
      <c r="M132" s="166">
        <f>SUM(M133:M137)</f>
        <v>0</v>
      </c>
      <c r="N132" s="165"/>
      <c r="O132" s="165">
        <f>SUM(O133:O137)</f>
        <v>0</v>
      </c>
      <c r="P132" s="165"/>
      <c r="Q132" s="165">
        <f>SUM(Q133:Q137)</f>
        <v>0</v>
      </c>
      <c r="R132" s="166"/>
      <c r="S132" s="166"/>
      <c r="T132" s="166"/>
      <c r="U132" s="166"/>
      <c r="V132" s="166">
        <f>SUM(V133:V137)</f>
        <v>2.94</v>
      </c>
      <c r="W132" s="166"/>
      <c r="X132" s="166"/>
      <c r="Y132" s="166"/>
      <c r="AG132" t="s">
        <v>213</v>
      </c>
    </row>
    <row r="133" spans="1:60" ht="33.75" outlineLevel="1" x14ac:dyDescent="0.2">
      <c r="A133" s="181">
        <v>102</v>
      </c>
      <c r="B133" s="182" t="s">
        <v>495</v>
      </c>
      <c r="C133" s="189" t="s">
        <v>496</v>
      </c>
      <c r="D133" s="183" t="s">
        <v>297</v>
      </c>
      <c r="E133" s="184">
        <v>5.37</v>
      </c>
      <c r="F133" s="185"/>
      <c r="G133" s="186">
        <f>ROUND(E133*F133,2)</f>
        <v>0</v>
      </c>
      <c r="H133" s="164"/>
      <c r="I133" s="163">
        <f>ROUND(E133*H133,2)</f>
        <v>0</v>
      </c>
      <c r="J133" s="164"/>
      <c r="K133" s="163">
        <f>ROUND(E133*J133,2)</f>
        <v>0</v>
      </c>
      <c r="L133" s="163">
        <v>21</v>
      </c>
      <c r="M133" s="163">
        <f>G133*(1+L133/100)</f>
        <v>0</v>
      </c>
      <c r="N133" s="162">
        <v>3.2000000000000003E-4</v>
      </c>
      <c r="O133" s="162">
        <f>ROUND(E133*N133,2)</f>
        <v>0</v>
      </c>
      <c r="P133" s="162">
        <v>0</v>
      </c>
      <c r="Q133" s="162">
        <f>ROUND(E133*P133,2)</f>
        <v>0</v>
      </c>
      <c r="R133" s="163"/>
      <c r="S133" s="163" t="s">
        <v>225</v>
      </c>
      <c r="T133" s="163" t="s">
        <v>270</v>
      </c>
      <c r="U133" s="163">
        <v>0.23599999999999999</v>
      </c>
      <c r="V133" s="163">
        <f>ROUND(E133*U133,2)</f>
        <v>1.27</v>
      </c>
      <c r="W133" s="163"/>
      <c r="X133" s="163" t="s">
        <v>271</v>
      </c>
      <c r="Y133" s="163" t="s">
        <v>218</v>
      </c>
      <c r="Z133" s="151"/>
      <c r="AA133" s="151"/>
      <c r="AB133" s="151"/>
      <c r="AC133" s="151"/>
      <c r="AD133" s="151"/>
      <c r="AE133" s="151"/>
      <c r="AF133" s="151"/>
      <c r="AG133" s="151" t="s">
        <v>272</v>
      </c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">
      <c r="A134" s="181">
        <v>103</v>
      </c>
      <c r="B134" s="182" t="s">
        <v>497</v>
      </c>
      <c r="C134" s="189" t="s">
        <v>498</v>
      </c>
      <c r="D134" s="183" t="s">
        <v>297</v>
      </c>
      <c r="E134" s="184">
        <v>5.37</v>
      </c>
      <c r="F134" s="185"/>
      <c r="G134" s="186">
        <f>ROUND(E134*F134,2)</f>
        <v>0</v>
      </c>
      <c r="H134" s="164"/>
      <c r="I134" s="163">
        <f>ROUND(E134*H134,2)</f>
        <v>0</v>
      </c>
      <c r="J134" s="164"/>
      <c r="K134" s="163">
        <f>ROUND(E134*J134,2)</f>
        <v>0</v>
      </c>
      <c r="L134" s="163">
        <v>21</v>
      </c>
      <c r="M134" s="163">
        <f>G134*(1+L134/100)</f>
        <v>0</v>
      </c>
      <c r="N134" s="162">
        <v>0</v>
      </c>
      <c r="O134" s="162">
        <f>ROUND(E134*N134,2)</f>
        <v>0</v>
      </c>
      <c r="P134" s="162">
        <v>0</v>
      </c>
      <c r="Q134" s="162">
        <f>ROUND(E134*P134,2)</f>
        <v>0</v>
      </c>
      <c r="R134" s="163"/>
      <c r="S134" s="163" t="s">
        <v>225</v>
      </c>
      <c r="T134" s="163" t="s">
        <v>270</v>
      </c>
      <c r="U134" s="163">
        <v>0.154</v>
      </c>
      <c r="V134" s="163">
        <f>ROUND(E134*U134,2)</f>
        <v>0.83</v>
      </c>
      <c r="W134" s="163"/>
      <c r="X134" s="163" t="s">
        <v>271</v>
      </c>
      <c r="Y134" s="163" t="s">
        <v>218</v>
      </c>
      <c r="Z134" s="151"/>
      <c r="AA134" s="151"/>
      <c r="AB134" s="151"/>
      <c r="AC134" s="151"/>
      <c r="AD134" s="151"/>
      <c r="AE134" s="151"/>
      <c r="AF134" s="151"/>
      <c r="AG134" s="151" t="s">
        <v>272</v>
      </c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outlineLevel="1" x14ac:dyDescent="0.2">
      <c r="A135" s="181">
        <v>104</v>
      </c>
      <c r="B135" s="182" t="s">
        <v>499</v>
      </c>
      <c r="C135" s="189" t="s">
        <v>500</v>
      </c>
      <c r="D135" s="183" t="s">
        <v>297</v>
      </c>
      <c r="E135" s="184">
        <v>3</v>
      </c>
      <c r="F135" s="185"/>
      <c r="G135" s="186">
        <f>ROUND(E135*F135,2)</f>
        <v>0</v>
      </c>
      <c r="H135" s="164"/>
      <c r="I135" s="163">
        <f>ROUND(E135*H135,2)</f>
        <v>0</v>
      </c>
      <c r="J135" s="164"/>
      <c r="K135" s="163">
        <f>ROUND(E135*J135,2)</f>
        <v>0</v>
      </c>
      <c r="L135" s="163">
        <v>21</v>
      </c>
      <c r="M135" s="163">
        <f>G135*(1+L135/100)</f>
        <v>0</v>
      </c>
      <c r="N135" s="162">
        <v>7.1000000000000002E-4</v>
      </c>
      <c r="O135" s="162">
        <f>ROUND(E135*N135,2)</f>
        <v>0</v>
      </c>
      <c r="P135" s="162">
        <v>0</v>
      </c>
      <c r="Q135" s="162">
        <f>ROUND(E135*P135,2)</f>
        <v>0</v>
      </c>
      <c r="R135" s="163"/>
      <c r="S135" s="163" t="s">
        <v>225</v>
      </c>
      <c r="T135" s="163" t="s">
        <v>270</v>
      </c>
      <c r="U135" s="163">
        <v>0.28000000000000003</v>
      </c>
      <c r="V135" s="163">
        <f>ROUND(E135*U135,2)</f>
        <v>0.84</v>
      </c>
      <c r="W135" s="163"/>
      <c r="X135" s="163" t="s">
        <v>271</v>
      </c>
      <c r="Y135" s="163" t="s">
        <v>218</v>
      </c>
      <c r="Z135" s="151"/>
      <c r="AA135" s="151"/>
      <c r="AB135" s="151"/>
      <c r="AC135" s="151"/>
      <c r="AD135" s="151"/>
      <c r="AE135" s="151"/>
      <c r="AF135" s="151"/>
      <c r="AG135" s="151" t="s">
        <v>272</v>
      </c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outlineLevel="1" x14ac:dyDescent="0.2">
      <c r="A136" s="174">
        <v>105</v>
      </c>
      <c r="B136" s="175" t="s">
        <v>501</v>
      </c>
      <c r="C136" s="188" t="s">
        <v>502</v>
      </c>
      <c r="D136" s="176" t="s">
        <v>282</v>
      </c>
      <c r="E136" s="177">
        <v>0.5907</v>
      </c>
      <c r="F136" s="178"/>
      <c r="G136" s="179">
        <f>ROUND(E136*F136,2)</f>
        <v>0</v>
      </c>
      <c r="H136" s="164"/>
      <c r="I136" s="163">
        <f>ROUND(E136*H136,2)</f>
        <v>0</v>
      </c>
      <c r="J136" s="164"/>
      <c r="K136" s="163">
        <f>ROUND(E136*J136,2)</f>
        <v>0</v>
      </c>
      <c r="L136" s="163">
        <v>21</v>
      </c>
      <c r="M136" s="163">
        <f>G136*(1+L136/100)</f>
        <v>0</v>
      </c>
      <c r="N136" s="162">
        <v>0</v>
      </c>
      <c r="O136" s="162">
        <f>ROUND(E136*N136,2)</f>
        <v>0</v>
      </c>
      <c r="P136" s="162">
        <v>0</v>
      </c>
      <c r="Q136" s="162">
        <f>ROUND(E136*P136,2)</f>
        <v>0</v>
      </c>
      <c r="R136" s="163"/>
      <c r="S136" s="163" t="s">
        <v>215</v>
      </c>
      <c r="T136" s="163" t="s">
        <v>216</v>
      </c>
      <c r="U136" s="163">
        <v>0</v>
      </c>
      <c r="V136" s="163">
        <f>ROUND(E136*U136,2)</f>
        <v>0</v>
      </c>
      <c r="W136" s="163"/>
      <c r="X136" s="163" t="s">
        <v>332</v>
      </c>
      <c r="Y136" s="163" t="s">
        <v>218</v>
      </c>
      <c r="Z136" s="151"/>
      <c r="AA136" s="151"/>
      <c r="AB136" s="151"/>
      <c r="AC136" s="151"/>
      <c r="AD136" s="151"/>
      <c r="AE136" s="151"/>
      <c r="AF136" s="151"/>
      <c r="AG136" s="151" t="s">
        <v>333</v>
      </c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 x14ac:dyDescent="0.2">
      <c r="A137" s="159">
        <v>106</v>
      </c>
      <c r="B137" s="160" t="s">
        <v>503</v>
      </c>
      <c r="C137" s="194" t="s">
        <v>504</v>
      </c>
      <c r="D137" s="161" t="s">
        <v>0</v>
      </c>
      <c r="E137" s="193"/>
      <c r="F137" s="164"/>
      <c r="G137" s="163">
        <f>ROUND(E137*F137,2)</f>
        <v>0</v>
      </c>
      <c r="H137" s="164"/>
      <c r="I137" s="163">
        <f>ROUND(E137*H137,2)</f>
        <v>0</v>
      </c>
      <c r="J137" s="164"/>
      <c r="K137" s="163">
        <f>ROUND(E137*J137,2)</f>
        <v>0</v>
      </c>
      <c r="L137" s="163">
        <v>21</v>
      </c>
      <c r="M137" s="163">
        <f>G137*(1+L137/100)</f>
        <v>0</v>
      </c>
      <c r="N137" s="162">
        <v>0</v>
      </c>
      <c r="O137" s="162">
        <f>ROUND(E137*N137,2)</f>
        <v>0</v>
      </c>
      <c r="P137" s="162">
        <v>0</v>
      </c>
      <c r="Q137" s="162">
        <f>ROUND(E137*P137,2)</f>
        <v>0</v>
      </c>
      <c r="R137" s="163"/>
      <c r="S137" s="163" t="s">
        <v>225</v>
      </c>
      <c r="T137" s="163" t="s">
        <v>270</v>
      </c>
      <c r="U137" s="163">
        <v>0</v>
      </c>
      <c r="V137" s="163">
        <f>ROUND(E137*U137,2)</f>
        <v>0</v>
      </c>
      <c r="W137" s="163"/>
      <c r="X137" s="163" t="s">
        <v>430</v>
      </c>
      <c r="Y137" s="163" t="s">
        <v>218</v>
      </c>
      <c r="Z137" s="151"/>
      <c r="AA137" s="151"/>
      <c r="AB137" s="151"/>
      <c r="AC137" s="151"/>
      <c r="AD137" s="151"/>
      <c r="AE137" s="151"/>
      <c r="AF137" s="151"/>
      <c r="AG137" s="151" t="s">
        <v>431</v>
      </c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x14ac:dyDescent="0.2">
      <c r="A138" s="167" t="s">
        <v>212</v>
      </c>
      <c r="B138" s="168" t="s">
        <v>164</v>
      </c>
      <c r="C138" s="187" t="s">
        <v>165</v>
      </c>
      <c r="D138" s="169"/>
      <c r="E138" s="170"/>
      <c r="F138" s="171"/>
      <c r="G138" s="172">
        <f>SUMIF(AG139:AG147,"&lt;&gt;NOR",G139:G147)</f>
        <v>0</v>
      </c>
      <c r="H138" s="166"/>
      <c r="I138" s="166">
        <f>SUM(I139:I147)</f>
        <v>0</v>
      </c>
      <c r="J138" s="166"/>
      <c r="K138" s="166">
        <f>SUM(K139:K147)</f>
        <v>0</v>
      </c>
      <c r="L138" s="166"/>
      <c r="M138" s="166">
        <f>SUM(M139:M147)</f>
        <v>0</v>
      </c>
      <c r="N138" s="165"/>
      <c r="O138" s="165">
        <f>SUM(O139:O147)</f>
        <v>0</v>
      </c>
      <c r="P138" s="165"/>
      <c r="Q138" s="165">
        <f>SUM(Q139:Q147)</f>
        <v>0</v>
      </c>
      <c r="R138" s="166"/>
      <c r="S138" s="166"/>
      <c r="T138" s="166"/>
      <c r="U138" s="166"/>
      <c r="V138" s="166">
        <f>SUM(V139:V147)</f>
        <v>0</v>
      </c>
      <c r="W138" s="166"/>
      <c r="X138" s="166"/>
      <c r="Y138" s="166"/>
      <c r="AG138" t="s">
        <v>213</v>
      </c>
    </row>
    <row r="139" spans="1:60" ht="45" outlineLevel="1" x14ac:dyDescent="0.2">
      <c r="A139" s="174">
        <v>107</v>
      </c>
      <c r="B139" s="175" t="s">
        <v>505</v>
      </c>
      <c r="C139" s="188" t="s">
        <v>506</v>
      </c>
      <c r="D139" s="176" t="s">
        <v>214</v>
      </c>
      <c r="E139" s="177">
        <v>1</v>
      </c>
      <c r="F139" s="178"/>
      <c r="G139" s="179">
        <f>ROUND(E139*F139,2)</f>
        <v>0</v>
      </c>
      <c r="H139" s="164"/>
      <c r="I139" s="163">
        <f>ROUND(E139*H139,2)</f>
        <v>0</v>
      </c>
      <c r="J139" s="164"/>
      <c r="K139" s="163">
        <f>ROUND(E139*J139,2)</f>
        <v>0</v>
      </c>
      <c r="L139" s="163">
        <v>21</v>
      </c>
      <c r="M139" s="163">
        <f>G139*(1+L139/100)</f>
        <v>0</v>
      </c>
      <c r="N139" s="162">
        <v>0</v>
      </c>
      <c r="O139" s="162">
        <f>ROUND(E139*N139,2)</f>
        <v>0</v>
      </c>
      <c r="P139" s="162">
        <v>0</v>
      </c>
      <c r="Q139" s="162">
        <f>ROUND(E139*P139,2)</f>
        <v>0</v>
      </c>
      <c r="R139" s="163"/>
      <c r="S139" s="163" t="s">
        <v>215</v>
      </c>
      <c r="T139" s="163" t="s">
        <v>216</v>
      </c>
      <c r="U139" s="163">
        <v>0</v>
      </c>
      <c r="V139" s="163">
        <f>ROUND(E139*U139,2)</f>
        <v>0</v>
      </c>
      <c r="W139" s="163"/>
      <c r="X139" s="163" t="s">
        <v>271</v>
      </c>
      <c r="Y139" s="163" t="s">
        <v>218</v>
      </c>
      <c r="Z139" s="151"/>
      <c r="AA139" s="151"/>
      <c r="AB139" s="151"/>
      <c r="AC139" s="151"/>
      <c r="AD139" s="151"/>
      <c r="AE139" s="151"/>
      <c r="AF139" s="151"/>
      <c r="AG139" s="151" t="s">
        <v>272</v>
      </c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2" x14ac:dyDescent="0.2">
      <c r="A140" s="159"/>
      <c r="B140" s="160"/>
      <c r="C140" s="250" t="s">
        <v>507</v>
      </c>
      <c r="D140" s="251"/>
      <c r="E140" s="251"/>
      <c r="F140" s="251"/>
      <c r="G140" s="251"/>
      <c r="H140" s="163"/>
      <c r="I140" s="163"/>
      <c r="J140" s="163"/>
      <c r="K140" s="163"/>
      <c r="L140" s="163"/>
      <c r="M140" s="163"/>
      <c r="N140" s="162"/>
      <c r="O140" s="162"/>
      <c r="P140" s="162"/>
      <c r="Q140" s="162"/>
      <c r="R140" s="163"/>
      <c r="S140" s="163"/>
      <c r="T140" s="163"/>
      <c r="U140" s="163"/>
      <c r="V140" s="163"/>
      <c r="W140" s="163"/>
      <c r="X140" s="163"/>
      <c r="Y140" s="163"/>
      <c r="Z140" s="151"/>
      <c r="AA140" s="151"/>
      <c r="AB140" s="151"/>
      <c r="AC140" s="151"/>
      <c r="AD140" s="151"/>
      <c r="AE140" s="151"/>
      <c r="AF140" s="151"/>
      <c r="AG140" s="151" t="s">
        <v>220</v>
      </c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ht="45" outlineLevel="1" x14ac:dyDescent="0.2">
      <c r="A141" s="174">
        <v>108</v>
      </c>
      <c r="B141" s="175" t="s">
        <v>508</v>
      </c>
      <c r="C141" s="188" t="s">
        <v>509</v>
      </c>
      <c r="D141" s="176" t="s">
        <v>214</v>
      </c>
      <c r="E141" s="177">
        <v>1</v>
      </c>
      <c r="F141" s="178"/>
      <c r="G141" s="179">
        <f>ROUND(E141*F141,2)</f>
        <v>0</v>
      </c>
      <c r="H141" s="164"/>
      <c r="I141" s="163">
        <f>ROUND(E141*H141,2)</f>
        <v>0</v>
      </c>
      <c r="J141" s="164"/>
      <c r="K141" s="163">
        <f>ROUND(E141*J141,2)</f>
        <v>0</v>
      </c>
      <c r="L141" s="163">
        <v>21</v>
      </c>
      <c r="M141" s="163">
        <f>G141*(1+L141/100)</f>
        <v>0</v>
      </c>
      <c r="N141" s="162">
        <v>0</v>
      </c>
      <c r="O141" s="162">
        <f>ROUND(E141*N141,2)</f>
        <v>0</v>
      </c>
      <c r="P141" s="162">
        <v>0</v>
      </c>
      <c r="Q141" s="162">
        <f>ROUND(E141*P141,2)</f>
        <v>0</v>
      </c>
      <c r="R141" s="163"/>
      <c r="S141" s="163" t="s">
        <v>215</v>
      </c>
      <c r="T141" s="163" t="s">
        <v>216</v>
      </c>
      <c r="U141" s="163">
        <v>0</v>
      </c>
      <c r="V141" s="163">
        <f>ROUND(E141*U141,2)</f>
        <v>0</v>
      </c>
      <c r="W141" s="163"/>
      <c r="X141" s="163" t="s">
        <v>271</v>
      </c>
      <c r="Y141" s="163" t="s">
        <v>218</v>
      </c>
      <c r="Z141" s="151"/>
      <c r="AA141" s="151"/>
      <c r="AB141" s="151"/>
      <c r="AC141" s="151"/>
      <c r="AD141" s="151"/>
      <c r="AE141" s="151"/>
      <c r="AF141" s="151"/>
      <c r="AG141" s="151" t="s">
        <v>272</v>
      </c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ht="22.5" outlineLevel="2" x14ac:dyDescent="0.2">
      <c r="A142" s="159"/>
      <c r="B142" s="160"/>
      <c r="C142" s="250" t="s">
        <v>510</v>
      </c>
      <c r="D142" s="251"/>
      <c r="E142" s="251"/>
      <c r="F142" s="251"/>
      <c r="G142" s="251"/>
      <c r="H142" s="163"/>
      <c r="I142" s="163"/>
      <c r="J142" s="163"/>
      <c r="K142" s="163"/>
      <c r="L142" s="163"/>
      <c r="M142" s="163"/>
      <c r="N142" s="162"/>
      <c r="O142" s="162"/>
      <c r="P142" s="162"/>
      <c r="Q142" s="162"/>
      <c r="R142" s="163"/>
      <c r="S142" s="163"/>
      <c r="T142" s="163"/>
      <c r="U142" s="163"/>
      <c r="V142" s="163"/>
      <c r="W142" s="163"/>
      <c r="X142" s="163"/>
      <c r="Y142" s="163"/>
      <c r="Z142" s="151"/>
      <c r="AA142" s="151"/>
      <c r="AB142" s="151"/>
      <c r="AC142" s="151"/>
      <c r="AD142" s="151"/>
      <c r="AE142" s="151"/>
      <c r="AF142" s="151"/>
      <c r="AG142" s="151" t="s">
        <v>220</v>
      </c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80" t="str">
        <f>C142</f>
        <v>dveře vybaveny samozavíračem a elektromagnetickým požárním zámkem, ovládání na čtečku z chodby (čtečka součást slaboproudu)</v>
      </c>
      <c r="BB142" s="151"/>
      <c r="BC142" s="151"/>
      <c r="BD142" s="151"/>
      <c r="BE142" s="151"/>
      <c r="BF142" s="151"/>
      <c r="BG142" s="151"/>
      <c r="BH142" s="151"/>
    </row>
    <row r="143" spans="1:60" ht="45" outlineLevel="1" x14ac:dyDescent="0.2">
      <c r="A143" s="174">
        <v>109</v>
      </c>
      <c r="B143" s="175" t="s">
        <v>511</v>
      </c>
      <c r="C143" s="188" t="s">
        <v>512</v>
      </c>
      <c r="D143" s="176" t="s">
        <v>214</v>
      </c>
      <c r="E143" s="177">
        <v>1</v>
      </c>
      <c r="F143" s="178"/>
      <c r="G143" s="179">
        <f>ROUND(E143*F143,2)</f>
        <v>0</v>
      </c>
      <c r="H143" s="164"/>
      <c r="I143" s="163">
        <f>ROUND(E143*H143,2)</f>
        <v>0</v>
      </c>
      <c r="J143" s="164"/>
      <c r="K143" s="163">
        <f>ROUND(E143*J143,2)</f>
        <v>0</v>
      </c>
      <c r="L143" s="163">
        <v>21</v>
      </c>
      <c r="M143" s="163">
        <f>G143*(1+L143/100)</f>
        <v>0</v>
      </c>
      <c r="N143" s="162">
        <v>0</v>
      </c>
      <c r="O143" s="162">
        <f>ROUND(E143*N143,2)</f>
        <v>0</v>
      </c>
      <c r="P143" s="162">
        <v>0</v>
      </c>
      <c r="Q143" s="162">
        <f>ROUND(E143*P143,2)</f>
        <v>0</v>
      </c>
      <c r="R143" s="163"/>
      <c r="S143" s="163" t="s">
        <v>215</v>
      </c>
      <c r="T143" s="163" t="s">
        <v>216</v>
      </c>
      <c r="U143" s="163">
        <v>0</v>
      </c>
      <c r="V143" s="163">
        <f>ROUND(E143*U143,2)</f>
        <v>0</v>
      </c>
      <c r="W143" s="163"/>
      <c r="X143" s="163" t="s">
        <v>271</v>
      </c>
      <c r="Y143" s="163" t="s">
        <v>218</v>
      </c>
      <c r="Z143" s="151"/>
      <c r="AA143" s="151"/>
      <c r="AB143" s="151"/>
      <c r="AC143" s="151"/>
      <c r="AD143" s="151"/>
      <c r="AE143" s="151"/>
      <c r="AF143" s="151"/>
      <c r="AG143" s="151" t="s">
        <v>272</v>
      </c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ht="22.5" outlineLevel="2" x14ac:dyDescent="0.2">
      <c r="A144" s="159"/>
      <c r="B144" s="160"/>
      <c r="C144" s="250" t="s">
        <v>513</v>
      </c>
      <c r="D144" s="251"/>
      <c r="E144" s="251"/>
      <c r="F144" s="251"/>
      <c r="G144" s="251"/>
      <c r="H144" s="163"/>
      <c r="I144" s="163"/>
      <c r="J144" s="163"/>
      <c r="K144" s="163"/>
      <c r="L144" s="163"/>
      <c r="M144" s="163"/>
      <c r="N144" s="162"/>
      <c r="O144" s="162"/>
      <c r="P144" s="162"/>
      <c r="Q144" s="162"/>
      <c r="R144" s="163"/>
      <c r="S144" s="163"/>
      <c r="T144" s="163"/>
      <c r="U144" s="163"/>
      <c r="V144" s="163"/>
      <c r="W144" s="163"/>
      <c r="X144" s="163"/>
      <c r="Y144" s="163"/>
      <c r="Z144" s="151"/>
      <c r="AA144" s="151"/>
      <c r="AB144" s="151"/>
      <c r="AC144" s="151"/>
      <c r="AD144" s="151"/>
      <c r="AE144" s="151"/>
      <c r="AF144" s="151"/>
      <c r="AG144" s="151" t="s">
        <v>220</v>
      </c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80" t="str">
        <f>C144</f>
        <v>dveře vybaveny samozavíračem a elektromagnetickou zámkovou vložkou napojenou na stávající čtečku karet</v>
      </c>
      <c r="BB144" s="151"/>
      <c r="BC144" s="151"/>
      <c r="BD144" s="151"/>
      <c r="BE144" s="151"/>
      <c r="BF144" s="151"/>
      <c r="BG144" s="151"/>
      <c r="BH144" s="151"/>
    </row>
    <row r="145" spans="1:60" ht="45" outlineLevel="1" x14ac:dyDescent="0.2">
      <c r="A145" s="174">
        <v>110</v>
      </c>
      <c r="B145" s="175" t="s">
        <v>514</v>
      </c>
      <c r="C145" s="188" t="s">
        <v>515</v>
      </c>
      <c r="D145" s="176" t="s">
        <v>214</v>
      </c>
      <c r="E145" s="177">
        <v>1</v>
      </c>
      <c r="F145" s="178"/>
      <c r="G145" s="179">
        <f>ROUND(E145*F145,2)</f>
        <v>0</v>
      </c>
      <c r="H145" s="164"/>
      <c r="I145" s="163">
        <f>ROUND(E145*H145,2)</f>
        <v>0</v>
      </c>
      <c r="J145" s="164"/>
      <c r="K145" s="163">
        <f>ROUND(E145*J145,2)</f>
        <v>0</v>
      </c>
      <c r="L145" s="163">
        <v>21</v>
      </c>
      <c r="M145" s="163">
        <f>G145*(1+L145/100)</f>
        <v>0</v>
      </c>
      <c r="N145" s="162">
        <v>0</v>
      </c>
      <c r="O145" s="162">
        <f>ROUND(E145*N145,2)</f>
        <v>0</v>
      </c>
      <c r="P145" s="162">
        <v>0</v>
      </c>
      <c r="Q145" s="162">
        <f>ROUND(E145*P145,2)</f>
        <v>0</v>
      </c>
      <c r="R145" s="163"/>
      <c r="S145" s="163" t="s">
        <v>215</v>
      </c>
      <c r="T145" s="163" t="s">
        <v>216</v>
      </c>
      <c r="U145" s="163">
        <v>0</v>
      </c>
      <c r="V145" s="163">
        <f>ROUND(E145*U145,2)</f>
        <v>0</v>
      </c>
      <c r="W145" s="163"/>
      <c r="X145" s="163" t="s">
        <v>271</v>
      </c>
      <c r="Y145" s="163" t="s">
        <v>218</v>
      </c>
      <c r="Z145" s="151"/>
      <c r="AA145" s="151"/>
      <c r="AB145" s="151"/>
      <c r="AC145" s="151"/>
      <c r="AD145" s="151"/>
      <c r="AE145" s="151"/>
      <c r="AF145" s="151"/>
      <c r="AG145" s="151" t="s">
        <v>272</v>
      </c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2" x14ac:dyDescent="0.2">
      <c r="A146" s="159"/>
      <c r="B146" s="160"/>
      <c r="C146" s="250" t="s">
        <v>516</v>
      </c>
      <c r="D146" s="251"/>
      <c r="E146" s="251"/>
      <c r="F146" s="251"/>
      <c r="G146" s="251"/>
      <c r="H146" s="163"/>
      <c r="I146" s="163"/>
      <c r="J146" s="163"/>
      <c r="K146" s="163"/>
      <c r="L146" s="163"/>
      <c r="M146" s="163"/>
      <c r="N146" s="162"/>
      <c r="O146" s="162"/>
      <c r="P146" s="162"/>
      <c r="Q146" s="162"/>
      <c r="R146" s="163"/>
      <c r="S146" s="163"/>
      <c r="T146" s="163"/>
      <c r="U146" s="163"/>
      <c r="V146" s="163"/>
      <c r="W146" s="163"/>
      <c r="X146" s="163"/>
      <c r="Y146" s="163"/>
      <c r="Z146" s="151"/>
      <c r="AA146" s="151"/>
      <c r="AB146" s="151"/>
      <c r="AC146" s="151"/>
      <c r="AD146" s="151"/>
      <c r="AE146" s="151"/>
      <c r="AF146" s="151"/>
      <c r="AG146" s="151" t="s">
        <v>220</v>
      </c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outlineLevel="1" x14ac:dyDescent="0.2">
      <c r="A147" s="159">
        <v>111</v>
      </c>
      <c r="B147" s="160" t="s">
        <v>493</v>
      </c>
      <c r="C147" s="194" t="s">
        <v>494</v>
      </c>
      <c r="D147" s="161" t="s">
        <v>0</v>
      </c>
      <c r="E147" s="193"/>
      <c r="F147" s="164"/>
      <c r="G147" s="163">
        <f>ROUND(E147*F147,2)</f>
        <v>0</v>
      </c>
      <c r="H147" s="164"/>
      <c r="I147" s="163">
        <f>ROUND(E147*H147,2)</f>
        <v>0</v>
      </c>
      <c r="J147" s="164"/>
      <c r="K147" s="163">
        <f>ROUND(E147*J147,2)</f>
        <v>0</v>
      </c>
      <c r="L147" s="163">
        <v>21</v>
      </c>
      <c r="M147" s="163">
        <f>G147*(1+L147/100)</f>
        <v>0</v>
      </c>
      <c r="N147" s="162">
        <v>0</v>
      </c>
      <c r="O147" s="162">
        <f>ROUND(E147*N147,2)</f>
        <v>0</v>
      </c>
      <c r="P147" s="162">
        <v>0</v>
      </c>
      <c r="Q147" s="162">
        <f>ROUND(E147*P147,2)</f>
        <v>0</v>
      </c>
      <c r="R147" s="163"/>
      <c r="S147" s="163" t="s">
        <v>225</v>
      </c>
      <c r="T147" s="163" t="s">
        <v>270</v>
      </c>
      <c r="U147" s="163">
        <v>0</v>
      </c>
      <c r="V147" s="163">
        <f>ROUND(E147*U147,2)</f>
        <v>0</v>
      </c>
      <c r="W147" s="163"/>
      <c r="X147" s="163" t="s">
        <v>430</v>
      </c>
      <c r="Y147" s="163" t="s">
        <v>218</v>
      </c>
      <c r="Z147" s="151"/>
      <c r="AA147" s="151"/>
      <c r="AB147" s="151"/>
      <c r="AC147" s="151"/>
      <c r="AD147" s="151"/>
      <c r="AE147" s="151"/>
      <c r="AF147" s="151"/>
      <c r="AG147" s="151" t="s">
        <v>431</v>
      </c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x14ac:dyDescent="0.2">
      <c r="A148" s="167" t="s">
        <v>212</v>
      </c>
      <c r="B148" s="168" t="s">
        <v>166</v>
      </c>
      <c r="C148" s="187" t="s">
        <v>167</v>
      </c>
      <c r="D148" s="169"/>
      <c r="E148" s="170"/>
      <c r="F148" s="171"/>
      <c r="G148" s="172">
        <f>SUMIF(AG149:AG152,"&lt;&gt;NOR",G149:G152)</f>
        <v>0</v>
      </c>
      <c r="H148" s="166"/>
      <c r="I148" s="166">
        <f>SUM(I149:I152)</f>
        <v>0</v>
      </c>
      <c r="J148" s="166"/>
      <c r="K148" s="166">
        <f>SUM(K149:K152)</f>
        <v>0</v>
      </c>
      <c r="L148" s="166"/>
      <c r="M148" s="166">
        <f>SUM(M149:M152)</f>
        <v>0</v>
      </c>
      <c r="N148" s="165"/>
      <c r="O148" s="165">
        <f>SUM(O149:O152)</f>
        <v>0.28000000000000003</v>
      </c>
      <c r="P148" s="165"/>
      <c r="Q148" s="165">
        <f>SUM(Q149:Q152)</f>
        <v>0</v>
      </c>
      <c r="R148" s="166"/>
      <c r="S148" s="166"/>
      <c r="T148" s="166"/>
      <c r="U148" s="166"/>
      <c r="V148" s="166">
        <f>SUM(V149:V152)</f>
        <v>65.89</v>
      </c>
      <c r="W148" s="166"/>
      <c r="X148" s="166"/>
      <c r="Y148" s="166"/>
      <c r="AG148" t="s">
        <v>213</v>
      </c>
    </row>
    <row r="149" spans="1:60" ht="45" outlineLevel="1" x14ac:dyDescent="0.2">
      <c r="A149" s="181">
        <v>112</v>
      </c>
      <c r="B149" s="182" t="s">
        <v>517</v>
      </c>
      <c r="C149" s="189" t="s">
        <v>518</v>
      </c>
      <c r="D149" s="183" t="s">
        <v>282</v>
      </c>
      <c r="E149" s="184">
        <v>31.267430000000001</v>
      </c>
      <c r="F149" s="185"/>
      <c r="G149" s="186">
        <f>ROUND(E149*F149,2)</f>
        <v>0</v>
      </c>
      <c r="H149" s="164"/>
      <c r="I149" s="163">
        <f>ROUND(E149*H149,2)</f>
        <v>0</v>
      </c>
      <c r="J149" s="164"/>
      <c r="K149" s="163">
        <f>ROUND(E149*J149,2)</f>
        <v>0</v>
      </c>
      <c r="L149" s="163">
        <v>21</v>
      </c>
      <c r="M149" s="163">
        <f>G149*(1+L149/100)</f>
        <v>0</v>
      </c>
      <c r="N149" s="162">
        <v>4.0000000000000001E-3</v>
      </c>
      <c r="O149" s="162">
        <f>ROUND(E149*N149,2)</f>
        <v>0.13</v>
      </c>
      <c r="P149" s="162">
        <v>0</v>
      </c>
      <c r="Q149" s="162">
        <f>ROUND(E149*P149,2)</f>
        <v>0</v>
      </c>
      <c r="R149" s="163"/>
      <c r="S149" s="163" t="s">
        <v>215</v>
      </c>
      <c r="T149" s="163" t="s">
        <v>216</v>
      </c>
      <c r="U149" s="163">
        <v>0.95979999999999999</v>
      </c>
      <c r="V149" s="163">
        <f>ROUND(E149*U149,2)</f>
        <v>30.01</v>
      </c>
      <c r="W149" s="163"/>
      <c r="X149" s="163" t="s">
        <v>271</v>
      </c>
      <c r="Y149" s="163" t="s">
        <v>218</v>
      </c>
      <c r="Z149" s="151"/>
      <c r="AA149" s="151"/>
      <c r="AB149" s="151"/>
      <c r="AC149" s="151"/>
      <c r="AD149" s="151"/>
      <c r="AE149" s="151"/>
      <c r="AF149" s="151"/>
      <c r="AG149" s="151" t="s">
        <v>272</v>
      </c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ht="45" outlineLevel="1" x14ac:dyDescent="0.2">
      <c r="A150" s="181">
        <v>113</v>
      </c>
      <c r="B150" s="182" t="s">
        <v>519</v>
      </c>
      <c r="C150" s="189" t="s">
        <v>520</v>
      </c>
      <c r="D150" s="183" t="s">
        <v>282</v>
      </c>
      <c r="E150" s="184">
        <v>37.3842</v>
      </c>
      <c r="F150" s="185"/>
      <c r="G150" s="186">
        <f>ROUND(E150*F150,2)</f>
        <v>0</v>
      </c>
      <c r="H150" s="164"/>
      <c r="I150" s="163">
        <f>ROUND(E150*H150,2)</f>
        <v>0</v>
      </c>
      <c r="J150" s="164"/>
      <c r="K150" s="163">
        <f>ROUND(E150*J150,2)</f>
        <v>0</v>
      </c>
      <c r="L150" s="163">
        <v>21</v>
      </c>
      <c r="M150" s="163">
        <f>G150*(1+L150/100)</f>
        <v>0</v>
      </c>
      <c r="N150" s="162">
        <v>4.0000000000000001E-3</v>
      </c>
      <c r="O150" s="162">
        <f>ROUND(E150*N150,2)</f>
        <v>0.15</v>
      </c>
      <c r="P150" s="162">
        <v>0</v>
      </c>
      <c r="Q150" s="162">
        <f>ROUND(E150*P150,2)</f>
        <v>0</v>
      </c>
      <c r="R150" s="163"/>
      <c r="S150" s="163" t="s">
        <v>215</v>
      </c>
      <c r="T150" s="163" t="s">
        <v>216</v>
      </c>
      <c r="U150" s="163">
        <v>0.95979999999999999</v>
      </c>
      <c r="V150" s="163">
        <f>ROUND(E150*U150,2)</f>
        <v>35.880000000000003</v>
      </c>
      <c r="W150" s="163"/>
      <c r="X150" s="163" t="s">
        <v>271</v>
      </c>
      <c r="Y150" s="163" t="s">
        <v>218</v>
      </c>
      <c r="Z150" s="151"/>
      <c r="AA150" s="151"/>
      <c r="AB150" s="151"/>
      <c r="AC150" s="151"/>
      <c r="AD150" s="151"/>
      <c r="AE150" s="151"/>
      <c r="AF150" s="151"/>
      <c r="AG150" s="151" t="s">
        <v>272</v>
      </c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ht="22.5" outlineLevel="1" x14ac:dyDescent="0.2">
      <c r="A151" s="174">
        <v>114</v>
      </c>
      <c r="B151" s="175" t="s">
        <v>521</v>
      </c>
      <c r="C151" s="188" t="s">
        <v>522</v>
      </c>
      <c r="D151" s="176" t="s">
        <v>338</v>
      </c>
      <c r="E151" s="177">
        <v>1</v>
      </c>
      <c r="F151" s="178"/>
      <c r="G151" s="179">
        <f>ROUND(E151*F151,2)</f>
        <v>0</v>
      </c>
      <c r="H151" s="164"/>
      <c r="I151" s="163">
        <f>ROUND(E151*H151,2)</f>
        <v>0</v>
      </c>
      <c r="J151" s="164"/>
      <c r="K151" s="163">
        <f>ROUND(E151*J151,2)</f>
        <v>0</v>
      </c>
      <c r="L151" s="163">
        <v>21</v>
      </c>
      <c r="M151" s="163">
        <f>G151*(1+L151/100)</f>
        <v>0</v>
      </c>
      <c r="N151" s="162">
        <v>0</v>
      </c>
      <c r="O151" s="162">
        <f>ROUND(E151*N151,2)</f>
        <v>0</v>
      </c>
      <c r="P151" s="162">
        <v>0</v>
      </c>
      <c r="Q151" s="162">
        <f>ROUND(E151*P151,2)</f>
        <v>0</v>
      </c>
      <c r="R151" s="163"/>
      <c r="S151" s="163" t="s">
        <v>215</v>
      </c>
      <c r="T151" s="163" t="s">
        <v>216</v>
      </c>
      <c r="U151" s="163">
        <v>0</v>
      </c>
      <c r="V151" s="163">
        <f>ROUND(E151*U151,2)</f>
        <v>0</v>
      </c>
      <c r="W151" s="163"/>
      <c r="X151" s="163" t="s">
        <v>271</v>
      </c>
      <c r="Y151" s="163" t="s">
        <v>218</v>
      </c>
      <c r="Z151" s="151"/>
      <c r="AA151" s="151"/>
      <c r="AB151" s="151"/>
      <c r="AC151" s="151"/>
      <c r="AD151" s="151"/>
      <c r="AE151" s="151"/>
      <c r="AF151" s="151"/>
      <c r="AG151" s="151" t="s">
        <v>272</v>
      </c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outlineLevel="1" x14ac:dyDescent="0.2">
      <c r="A152" s="159">
        <v>115</v>
      </c>
      <c r="B152" s="160" t="s">
        <v>523</v>
      </c>
      <c r="C152" s="194" t="s">
        <v>524</v>
      </c>
      <c r="D152" s="161" t="s">
        <v>0</v>
      </c>
      <c r="E152" s="193"/>
      <c r="F152" s="164"/>
      <c r="G152" s="163">
        <f>ROUND(E152*F152,2)</f>
        <v>0</v>
      </c>
      <c r="H152" s="164"/>
      <c r="I152" s="163">
        <f>ROUND(E152*H152,2)</f>
        <v>0</v>
      </c>
      <c r="J152" s="164"/>
      <c r="K152" s="163">
        <f>ROUND(E152*J152,2)</f>
        <v>0</v>
      </c>
      <c r="L152" s="163">
        <v>21</v>
      </c>
      <c r="M152" s="163">
        <f>G152*(1+L152/100)</f>
        <v>0</v>
      </c>
      <c r="N152" s="162">
        <v>0</v>
      </c>
      <c r="O152" s="162">
        <f>ROUND(E152*N152,2)</f>
        <v>0</v>
      </c>
      <c r="P152" s="162">
        <v>0</v>
      </c>
      <c r="Q152" s="162">
        <f>ROUND(E152*P152,2)</f>
        <v>0</v>
      </c>
      <c r="R152" s="163"/>
      <c r="S152" s="163" t="s">
        <v>225</v>
      </c>
      <c r="T152" s="163" t="s">
        <v>270</v>
      </c>
      <c r="U152" s="163">
        <v>0</v>
      </c>
      <c r="V152" s="163">
        <f>ROUND(E152*U152,2)</f>
        <v>0</v>
      </c>
      <c r="W152" s="163"/>
      <c r="X152" s="163" t="s">
        <v>430</v>
      </c>
      <c r="Y152" s="163" t="s">
        <v>218</v>
      </c>
      <c r="Z152" s="151"/>
      <c r="AA152" s="151"/>
      <c r="AB152" s="151"/>
      <c r="AC152" s="151"/>
      <c r="AD152" s="151"/>
      <c r="AE152" s="151"/>
      <c r="AF152" s="151"/>
      <c r="AG152" s="151" t="s">
        <v>431</v>
      </c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x14ac:dyDescent="0.2">
      <c r="A153" s="167" t="s">
        <v>212</v>
      </c>
      <c r="B153" s="168" t="s">
        <v>168</v>
      </c>
      <c r="C153" s="187" t="s">
        <v>169</v>
      </c>
      <c r="D153" s="169"/>
      <c r="E153" s="170"/>
      <c r="F153" s="171"/>
      <c r="G153" s="172">
        <f>SUMIF(AG154:AG166,"&lt;&gt;NOR",G154:G166)</f>
        <v>0</v>
      </c>
      <c r="H153" s="166"/>
      <c r="I153" s="166">
        <f>SUM(I154:I166)</f>
        <v>0</v>
      </c>
      <c r="J153" s="166"/>
      <c r="K153" s="166">
        <f>SUM(K154:K166)</f>
        <v>0</v>
      </c>
      <c r="L153" s="166"/>
      <c r="M153" s="166">
        <f>SUM(M154:M166)</f>
        <v>0</v>
      </c>
      <c r="N153" s="165"/>
      <c r="O153" s="165">
        <f>SUM(O154:O166)</f>
        <v>2.1</v>
      </c>
      <c r="P153" s="165"/>
      <c r="Q153" s="165">
        <f>SUM(Q154:Q166)</f>
        <v>0</v>
      </c>
      <c r="R153" s="166"/>
      <c r="S153" s="166"/>
      <c r="T153" s="166"/>
      <c r="U153" s="166"/>
      <c r="V153" s="166">
        <f>SUM(V154:V166)</f>
        <v>100.78999999999999</v>
      </c>
      <c r="W153" s="166"/>
      <c r="X153" s="166"/>
      <c r="Y153" s="166"/>
      <c r="AG153" t="s">
        <v>213</v>
      </c>
    </row>
    <row r="154" spans="1:60" outlineLevel="1" x14ac:dyDescent="0.2">
      <c r="A154" s="181">
        <v>116</v>
      </c>
      <c r="B154" s="182" t="s">
        <v>525</v>
      </c>
      <c r="C154" s="189" t="s">
        <v>526</v>
      </c>
      <c r="D154" s="183" t="s">
        <v>282</v>
      </c>
      <c r="E154" s="184">
        <v>22.403500000000001</v>
      </c>
      <c r="F154" s="185"/>
      <c r="G154" s="186">
        <f>ROUND(E154*F154,2)</f>
        <v>0</v>
      </c>
      <c r="H154" s="164"/>
      <c r="I154" s="163">
        <f>ROUND(E154*H154,2)</f>
        <v>0</v>
      </c>
      <c r="J154" s="164"/>
      <c r="K154" s="163">
        <f>ROUND(E154*J154,2)</f>
        <v>0</v>
      </c>
      <c r="L154" s="163">
        <v>21</v>
      </c>
      <c r="M154" s="163">
        <f>G154*(1+L154/100)</f>
        <v>0</v>
      </c>
      <c r="N154" s="162">
        <v>2.1000000000000001E-4</v>
      </c>
      <c r="O154" s="162">
        <f>ROUND(E154*N154,2)</f>
        <v>0</v>
      </c>
      <c r="P154" s="162">
        <v>0</v>
      </c>
      <c r="Q154" s="162">
        <f>ROUND(E154*P154,2)</f>
        <v>0</v>
      </c>
      <c r="R154" s="163"/>
      <c r="S154" s="163" t="s">
        <v>225</v>
      </c>
      <c r="T154" s="163" t="s">
        <v>270</v>
      </c>
      <c r="U154" s="163">
        <v>0.05</v>
      </c>
      <c r="V154" s="163">
        <f>ROUND(E154*U154,2)</f>
        <v>1.1200000000000001</v>
      </c>
      <c r="W154" s="163"/>
      <c r="X154" s="163" t="s">
        <v>271</v>
      </c>
      <c r="Y154" s="163" t="s">
        <v>218</v>
      </c>
      <c r="Z154" s="151"/>
      <c r="AA154" s="151"/>
      <c r="AB154" s="151"/>
      <c r="AC154" s="151"/>
      <c r="AD154" s="151"/>
      <c r="AE154" s="151"/>
      <c r="AF154" s="151"/>
      <c r="AG154" s="151" t="s">
        <v>272</v>
      </c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outlineLevel="1" x14ac:dyDescent="0.2">
      <c r="A155" s="174">
        <v>117</v>
      </c>
      <c r="B155" s="175" t="s">
        <v>525</v>
      </c>
      <c r="C155" s="188" t="s">
        <v>526</v>
      </c>
      <c r="D155" s="176" t="s">
        <v>282</v>
      </c>
      <c r="E155" s="177">
        <v>50</v>
      </c>
      <c r="F155" s="178"/>
      <c r="G155" s="179">
        <f>ROUND(E155*F155,2)</f>
        <v>0</v>
      </c>
      <c r="H155" s="164"/>
      <c r="I155" s="163">
        <f>ROUND(E155*H155,2)</f>
        <v>0</v>
      </c>
      <c r="J155" s="164"/>
      <c r="K155" s="163">
        <f>ROUND(E155*J155,2)</f>
        <v>0</v>
      </c>
      <c r="L155" s="163">
        <v>21</v>
      </c>
      <c r="M155" s="163">
        <f>G155*(1+L155/100)</f>
        <v>0</v>
      </c>
      <c r="N155" s="162">
        <v>2.1000000000000001E-4</v>
      </c>
      <c r="O155" s="162">
        <f>ROUND(E155*N155,2)</f>
        <v>0.01</v>
      </c>
      <c r="P155" s="162">
        <v>0</v>
      </c>
      <c r="Q155" s="162">
        <f>ROUND(E155*P155,2)</f>
        <v>0</v>
      </c>
      <c r="R155" s="163"/>
      <c r="S155" s="163" t="s">
        <v>225</v>
      </c>
      <c r="T155" s="163" t="s">
        <v>270</v>
      </c>
      <c r="U155" s="163">
        <v>0.05</v>
      </c>
      <c r="V155" s="163">
        <f>ROUND(E155*U155,2)</f>
        <v>2.5</v>
      </c>
      <c r="W155" s="163"/>
      <c r="X155" s="163" t="s">
        <v>271</v>
      </c>
      <c r="Y155" s="163" t="s">
        <v>218</v>
      </c>
      <c r="Z155" s="151"/>
      <c r="AA155" s="151"/>
      <c r="AB155" s="151"/>
      <c r="AC155" s="151"/>
      <c r="AD155" s="151"/>
      <c r="AE155" s="151"/>
      <c r="AF155" s="151"/>
      <c r="AG155" s="151" t="s">
        <v>272</v>
      </c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outlineLevel="2" x14ac:dyDescent="0.2">
      <c r="A156" s="159"/>
      <c r="B156" s="160"/>
      <c r="C156" s="250" t="s">
        <v>527</v>
      </c>
      <c r="D156" s="251"/>
      <c r="E156" s="251"/>
      <c r="F156" s="251"/>
      <c r="G156" s="251"/>
      <c r="H156" s="163"/>
      <c r="I156" s="163"/>
      <c r="J156" s="163"/>
      <c r="K156" s="163"/>
      <c r="L156" s="163"/>
      <c r="M156" s="163"/>
      <c r="N156" s="162"/>
      <c r="O156" s="162"/>
      <c r="P156" s="162"/>
      <c r="Q156" s="162"/>
      <c r="R156" s="163"/>
      <c r="S156" s="163"/>
      <c r="T156" s="163"/>
      <c r="U156" s="163"/>
      <c r="V156" s="163"/>
      <c r="W156" s="163"/>
      <c r="X156" s="163"/>
      <c r="Y156" s="163"/>
      <c r="Z156" s="151"/>
      <c r="AA156" s="151"/>
      <c r="AB156" s="151"/>
      <c r="AC156" s="151"/>
      <c r="AD156" s="151"/>
      <c r="AE156" s="151"/>
      <c r="AF156" s="151"/>
      <c r="AG156" s="151" t="s">
        <v>220</v>
      </c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ht="22.5" outlineLevel="1" x14ac:dyDescent="0.2">
      <c r="A157" s="174">
        <v>118</v>
      </c>
      <c r="B157" s="175" t="s">
        <v>528</v>
      </c>
      <c r="C157" s="188" t="s">
        <v>529</v>
      </c>
      <c r="D157" s="176" t="s">
        <v>282</v>
      </c>
      <c r="E157" s="177">
        <v>50</v>
      </c>
      <c r="F157" s="178"/>
      <c r="G157" s="179">
        <f>ROUND(E157*F157,2)</f>
        <v>0</v>
      </c>
      <c r="H157" s="164"/>
      <c r="I157" s="163">
        <f>ROUND(E157*H157,2)</f>
        <v>0</v>
      </c>
      <c r="J157" s="164"/>
      <c r="K157" s="163">
        <f>ROUND(E157*J157,2)</f>
        <v>0</v>
      </c>
      <c r="L157" s="163">
        <v>21</v>
      </c>
      <c r="M157" s="163">
        <f>G157*(1+L157/100)</f>
        <v>0</v>
      </c>
      <c r="N157" s="162">
        <v>4.7800000000000004E-3</v>
      </c>
      <c r="O157" s="162">
        <f>ROUND(E157*N157,2)</f>
        <v>0.24</v>
      </c>
      <c r="P157" s="162">
        <v>0</v>
      </c>
      <c r="Q157" s="162">
        <f>ROUND(E157*P157,2)</f>
        <v>0</v>
      </c>
      <c r="R157" s="163"/>
      <c r="S157" s="163" t="s">
        <v>225</v>
      </c>
      <c r="T157" s="163" t="s">
        <v>270</v>
      </c>
      <c r="U157" s="163">
        <v>1.1679999999999999</v>
      </c>
      <c r="V157" s="163">
        <f>ROUND(E157*U157,2)</f>
        <v>58.4</v>
      </c>
      <c r="W157" s="163"/>
      <c r="X157" s="163" t="s">
        <v>271</v>
      </c>
      <c r="Y157" s="163" t="s">
        <v>218</v>
      </c>
      <c r="Z157" s="151"/>
      <c r="AA157" s="151"/>
      <c r="AB157" s="151"/>
      <c r="AC157" s="151"/>
      <c r="AD157" s="151"/>
      <c r="AE157" s="151"/>
      <c r="AF157" s="151"/>
      <c r="AG157" s="151" t="s">
        <v>272</v>
      </c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outlineLevel="2" x14ac:dyDescent="0.2">
      <c r="A158" s="159"/>
      <c r="B158" s="160"/>
      <c r="C158" s="250" t="s">
        <v>527</v>
      </c>
      <c r="D158" s="251"/>
      <c r="E158" s="251"/>
      <c r="F158" s="251"/>
      <c r="G158" s="251"/>
      <c r="H158" s="163"/>
      <c r="I158" s="163"/>
      <c r="J158" s="163"/>
      <c r="K158" s="163"/>
      <c r="L158" s="163"/>
      <c r="M158" s="163"/>
      <c r="N158" s="162"/>
      <c r="O158" s="162"/>
      <c r="P158" s="162"/>
      <c r="Q158" s="162"/>
      <c r="R158" s="163"/>
      <c r="S158" s="163"/>
      <c r="T158" s="163"/>
      <c r="U158" s="163"/>
      <c r="V158" s="163"/>
      <c r="W158" s="163"/>
      <c r="X158" s="163"/>
      <c r="Y158" s="163"/>
      <c r="Z158" s="151"/>
      <c r="AA158" s="151"/>
      <c r="AB158" s="151"/>
      <c r="AC158" s="151"/>
      <c r="AD158" s="151"/>
      <c r="AE158" s="151"/>
      <c r="AF158" s="151"/>
      <c r="AG158" s="151" t="s">
        <v>220</v>
      </c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ht="22.5" outlineLevel="1" x14ac:dyDescent="0.2">
      <c r="A159" s="181">
        <v>119</v>
      </c>
      <c r="B159" s="182" t="s">
        <v>530</v>
      </c>
      <c r="C159" s="189" t="s">
        <v>531</v>
      </c>
      <c r="D159" s="183" t="s">
        <v>282</v>
      </c>
      <c r="E159" s="184">
        <v>22.403500000000001</v>
      </c>
      <c r="F159" s="185"/>
      <c r="G159" s="186">
        <f t="shared" ref="G159:G166" si="28">ROUND(E159*F159,2)</f>
        <v>0</v>
      </c>
      <c r="H159" s="164"/>
      <c r="I159" s="163">
        <f t="shared" ref="I159:I166" si="29">ROUND(E159*H159,2)</f>
        <v>0</v>
      </c>
      <c r="J159" s="164"/>
      <c r="K159" s="163">
        <f t="shared" ref="K159:K166" si="30">ROUND(E159*J159,2)</f>
        <v>0</v>
      </c>
      <c r="L159" s="163">
        <v>21</v>
      </c>
      <c r="M159" s="163">
        <f t="shared" ref="M159:M166" si="31">G159*(1+L159/100)</f>
        <v>0</v>
      </c>
      <c r="N159" s="162">
        <v>4.8700000000000002E-3</v>
      </c>
      <c r="O159" s="162">
        <f t="shared" ref="O159:O166" si="32">ROUND(E159*N159,2)</f>
        <v>0.11</v>
      </c>
      <c r="P159" s="162">
        <v>0</v>
      </c>
      <c r="Q159" s="162">
        <f t="shared" ref="Q159:Q166" si="33">ROUND(E159*P159,2)</f>
        <v>0</v>
      </c>
      <c r="R159" s="163"/>
      <c r="S159" s="163" t="s">
        <v>225</v>
      </c>
      <c r="T159" s="163" t="s">
        <v>270</v>
      </c>
      <c r="U159" s="163">
        <v>1.1259999999999999</v>
      </c>
      <c r="V159" s="163">
        <f t="shared" ref="V159:V166" si="34">ROUND(E159*U159,2)</f>
        <v>25.23</v>
      </c>
      <c r="W159" s="163"/>
      <c r="X159" s="163" t="s">
        <v>271</v>
      </c>
      <c r="Y159" s="163" t="s">
        <v>218</v>
      </c>
      <c r="Z159" s="151"/>
      <c r="AA159" s="151"/>
      <c r="AB159" s="151"/>
      <c r="AC159" s="151"/>
      <c r="AD159" s="151"/>
      <c r="AE159" s="151"/>
      <c r="AF159" s="151"/>
      <c r="AG159" s="151" t="s">
        <v>272</v>
      </c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outlineLevel="1" x14ac:dyDescent="0.2">
      <c r="A160" s="181">
        <v>120</v>
      </c>
      <c r="B160" s="182" t="s">
        <v>532</v>
      </c>
      <c r="C160" s="189" t="s">
        <v>533</v>
      </c>
      <c r="D160" s="183" t="s">
        <v>282</v>
      </c>
      <c r="E160" s="184">
        <v>72.403499999999994</v>
      </c>
      <c r="F160" s="185"/>
      <c r="G160" s="186">
        <f t="shared" si="28"/>
        <v>0</v>
      </c>
      <c r="H160" s="164"/>
      <c r="I160" s="163">
        <f t="shared" si="29"/>
        <v>0</v>
      </c>
      <c r="J160" s="164"/>
      <c r="K160" s="163">
        <f t="shared" si="30"/>
        <v>0</v>
      </c>
      <c r="L160" s="163">
        <v>21</v>
      </c>
      <c r="M160" s="163">
        <f t="shared" si="31"/>
        <v>0</v>
      </c>
      <c r="N160" s="162">
        <v>1.1E-4</v>
      </c>
      <c r="O160" s="162">
        <f t="shared" si="32"/>
        <v>0.01</v>
      </c>
      <c r="P160" s="162">
        <v>0</v>
      </c>
      <c r="Q160" s="162">
        <f t="shared" si="33"/>
        <v>0</v>
      </c>
      <c r="R160" s="163"/>
      <c r="S160" s="163" t="s">
        <v>225</v>
      </c>
      <c r="T160" s="163" t="s">
        <v>270</v>
      </c>
      <c r="U160" s="163">
        <v>0</v>
      </c>
      <c r="V160" s="163">
        <f t="shared" si="34"/>
        <v>0</v>
      </c>
      <c r="W160" s="163"/>
      <c r="X160" s="163" t="s">
        <v>271</v>
      </c>
      <c r="Y160" s="163" t="s">
        <v>218</v>
      </c>
      <c r="Z160" s="151"/>
      <c r="AA160" s="151"/>
      <c r="AB160" s="151"/>
      <c r="AC160" s="151"/>
      <c r="AD160" s="151"/>
      <c r="AE160" s="151"/>
      <c r="AF160" s="151"/>
      <c r="AG160" s="151" t="s">
        <v>272</v>
      </c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outlineLevel="1" x14ac:dyDescent="0.2">
      <c r="A161" s="181">
        <v>121</v>
      </c>
      <c r="B161" s="182" t="s">
        <v>534</v>
      </c>
      <c r="C161" s="189" t="s">
        <v>535</v>
      </c>
      <c r="D161" s="183" t="s">
        <v>282</v>
      </c>
      <c r="E161" s="184">
        <v>72.403499999999994</v>
      </c>
      <c r="F161" s="185"/>
      <c r="G161" s="186">
        <f t="shared" si="28"/>
        <v>0</v>
      </c>
      <c r="H161" s="164"/>
      <c r="I161" s="163">
        <f t="shared" si="29"/>
        <v>0</v>
      </c>
      <c r="J161" s="164"/>
      <c r="K161" s="163">
        <f t="shared" si="30"/>
        <v>0</v>
      </c>
      <c r="L161" s="163">
        <v>21</v>
      </c>
      <c r="M161" s="163">
        <f t="shared" si="31"/>
        <v>0</v>
      </c>
      <c r="N161" s="162">
        <v>0</v>
      </c>
      <c r="O161" s="162">
        <f t="shared" si="32"/>
        <v>0</v>
      </c>
      <c r="P161" s="162">
        <v>0</v>
      </c>
      <c r="Q161" s="162">
        <f t="shared" si="33"/>
        <v>0</v>
      </c>
      <c r="R161" s="163"/>
      <c r="S161" s="163" t="s">
        <v>225</v>
      </c>
      <c r="T161" s="163" t="s">
        <v>270</v>
      </c>
      <c r="U161" s="163">
        <v>0.1</v>
      </c>
      <c r="V161" s="163">
        <f t="shared" si="34"/>
        <v>7.24</v>
      </c>
      <c r="W161" s="163"/>
      <c r="X161" s="163" t="s">
        <v>271</v>
      </c>
      <c r="Y161" s="163" t="s">
        <v>218</v>
      </c>
      <c r="Z161" s="151"/>
      <c r="AA161" s="151"/>
      <c r="AB161" s="151"/>
      <c r="AC161" s="151"/>
      <c r="AD161" s="151"/>
      <c r="AE161" s="151"/>
      <c r="AF161" s="151"/>
      <c r="AG161" s="151" t="s">
        <v>272</v>
      </c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outlineLevel="1" x14ac:dyDescent="0.2">
      <c r="A162" s="181">
        <v>122</v>
      </c>
      <c r="B162" s="182" t="s">
        <v>536</v>
      </c>
      <c r="C162" s="189" t="s">
        <v>537</v>
      </c>
      <c r="D162" s="183" t="s">
        <v>297</v>
      </c>
      <c r="E162" s="184">
        <v>52.475000000000001</v>
      </c>
      <c r="F162" s="185"/>
      <c r="G162" s="186">
        <f t="shared" si="28"/>
        <v>0</v>
      </c>
      <c r="H162" s="164"/>
      <c r="I162" s="163">
        <f t="shared" si="29"/>
        <v>0</v>
      </c>
      <c r="J162" s="164"/>
      <c r="K162" s="163">
        <f t="shared" si="30"/>
        <v>0</v>
      </c>
      <c r="L162" s="163">
        <v>21</v>
      </c>
      <c r="M162" s="163">
        <f t="shared" si="31"/>
        <v>0</v>
      </c>
      <c r="N162" s="162">
        <v>4.2000000000000002E-4</v>
      </c>
      <c r="O162" s="162">
        <f t="shared" si="32"/>
        <v>0.02</v>
      </c>
      <c r="P162" s="162">
        <v>0</v>
      </c>
      <c r="Q162" s="162">
        <f t="shared" si="33"/>
        <v>0</v>
      </c>
      <c r="R162" s="163"/>
      <c r="S162" s="163" t="s">
        <v>225</v>
      </c>
      <c r="T162" s="163" t="s">
        <v>270</v>
      </c>
      <c r="U162" s="163">
        <v>0.12</v>
      </c>
      <c r="V162" s="163">
        <f t="shared" si="34"/>
        <v>6.3</v>
      </c>
      <c r="W162" s="163"/>
      <c r="X162" s="163" t="s">
        <v>271</v>
      </c>
      <c r="Y162" s="163" t="s">
        <v>218</v>
      </c>
      <c r="Z162" s="151"/>
      <c r="AA162" s="151"/>
      <c r="AB162" s="151"/>
      <c r="AC162" s="151"/>
      <c r="AD162" s="151"/>
      <c r="AE162" s="151"/>
      <c r="AF162" s="151"/>
      <c r="AG162" s="151" t="s">
        <v>272</v>
      </c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ht="33.75" outlineLevel="1" x14ac:dyDescent="0.2">
      <c r="A163" s="181">
        <v>123</v>
      </c>
      <c r="B163" s="182" t="s">
        <v>538</v>
      </c>
      <c r="C163" s="189" t="s">
        <v>539</v>
      </c>
      <c r="D163" s="183" t="s">
        <v>282</v>
      </c>
      <c r="E163" s="184">
        <v>280</v>
      </c>
      <c r="F163" s="185"/>
      <c r="G163" s="186">
        <f t="shared" si="28"/>
        <v>0</v>
      </c>
      <c r="H163" s="164"/>
      <c r="I163" s="163">
        <f t="shared" si="29"/>
        <v>0</v>
      </c>
      <c r="J163" s="164"/>
      <c r="K163" s="163">
        <f t="shared" si="30"/>
        <v>0</v>
      </c>
      <c r="L163" s="163">
        <v>21</v>
      </c>
      <c r="M163" s="163">
        <f t="shared" si="31"/>
        <v>0</v>
      </c>
      <c r="N163" s="162">
        <v>6.4999999999999997E-4</v>
      </c>
      <c r="O163" s="162">
        <f t="shared" si="32"/>
        <v>0.18</v>
      </c>
      <c r="P163" s="162">
        <v>0</v>
      </c>
      <c r="Q163" s="162">
        <f t="shared" si="33"/>
        <v>0</v>
      </c>
      <c r="R163" s="163"/>
      <c r="S163" s="163" t="s">
        <v>215</v>
      </c>
      <c r="T163" s="163" t="s">
        <v>216</v>
      </c>
      <c r="U163" s="163">
        <v>0</v>
      </c>
      <c r="V163" s="163">
        <f t="shared" si="34"/>
        <v>0</v>
      </c>
      <c r="W163" s="163"/>
      <c r="X163" s="163" t="s">
        <v>271</v>
      </c>
      <c r="Y163" s="163" t="s">
        <v>218</v>
      </c>
      <c r="Z163" s="151"/>
      <c r="AA163" s="151"/>
      <c r="AB163" s="151"/>
      <c r="AC163" s="151"/>
      <c r="AD163" s="151"/>
      <c r="AE163" s="151"/>
      <c r="AF163" s="151"/>
      <c r="AG163" s="151" t="s">
        <v>272</v>
      </c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1" x14ac:dyDescent="0.2">
      <c r="A164" s="181">
        <v>124</v>
      </c>
      <c r="B164" s="182" t="s">
        <v>540</v>
      </c>
      <c r="C164" s="189" t="s">
        <v>541</v>
      </c>
      <c r="D164" s="183" t="s">
        <v>282</v>
      </c>
      <c r="E164" s="184">
        <v>24.64385</v>
      </c>
      <c r="F164" s="185"/>
      <c r="G164" s="186">
        <f t="shared" si="28"/>
        <v>0</v>
      </c>
      <c r="H164" s="164"/>
      <c r="I164" s="163">
        <f t="shared" si="29"/>
        <v>0</v>
      </c>
      <c r="J164" s="164"/>
      <c r="K164" s="163">
        <f t="shared" si="30"/>
        <v>0</v>
      </c>
      <c r="L164" s="163">
        <v>21</v>
      </c>
      <c r="M164" s="163">
        <f t="shared" si="31"/>
        <v>0</v>
      </c>
      <c r="N164" s="162">
        <v>1.9199999999999998E-2</v>
      </c>
      <c r="O164" s="162">
        <f t="shared" si="32"/>
        <v>0.47</v>
      </c>
      <c r="P164" s="162">
        <v>0</v>
      </c>
      <c r="Q164" s="162">
        <f t="shared" si="33"/>
        <v>0</v>
      </c>
      <c r="R164" s="163"/>
      <c r="S164" s="163" t="s">
        <v>215</v>
      </c>
      <c r="T164" s="163" t="s">
        <v>216</v>
      </c>
      <c r="U164" s="163">
        <v>0</v>
      </c>
      <c r="V164" s="163">
        <f t="shared" si="34"/>
        <v>0</v>
      </c>
      <c r="W164" s="163"/>
      <c r="X164" s="163" t="s">
        <v>332</v>
      </c>
      <c r="Y164" s="163" t="s">
        <v>218</v>
      </c>
      <c r="Z164" s="151"/>
      <c r="AA164" s="151"/>
      <c r="AB164" s="151"/>
      <c r="AC164" s="151"/>
      <c r="AD164" s="151"/>
      <c r="AE164" s="151"/>
      <c r="AF164" s="151"/>
      <c r="AG164" s="151" t="s">
        <v>333</v>
      </c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ht="22.5" outlineLevel="1" x14ac:dyDescent="0.2">
      <c r="A165" s="174">
        <v>125</v>
      </c>
      <c r="B165" s="175" t="s">
        <v>542</v>
      </c>
      <c r="C165" s="188" t="s">
        <v>543</v>
      </c>
      <c r="D165" s="176" t="s">
        <v>282</v>
      </c>
      <c r="E165" s="177">
        <v>55</v>
      </c>
      <c r="F165" s="178"/>
      <c r="G165" s="179">
        <f t="shared" si="28"/>
        <v>0</v>
      </c>
      <c r="H165" s="164"/>
      <c r="I165" s="163">
        <f t="shared" si="29"/>
        <v>0</v>
      </c>
      <c r="J165" s="164"/>
      <c r="K165" s="163">
        <f t="shared" si="30"/>
        <v>0</v>
      </c>
      <c r="L165" s="163">
        <v>21</v>
      </c>
      <c r="M165" s="163">
        <f t="shared" si="31"/>
        <v>0</v>
      </c>
      <c r="N165" s="162">
        <v>1.9199999999999998E-2</v>
      </c>
      <c r="O165" s="162">
        <f t="shared" si="32"/>
        <v>1.06</v>
      </c>
      <c r="P165" s="162">
        <v>0</v>
      </c>
      <c r="Q165" s="162">
        <f t="shared" si="33"/>
        <v>0</v>
      </c>
      <c r="R165" s="163"/>
      <c r="S165" s="163" t="s">
        <v>215</v>
      </c>
      <c r="T165" s="163" t="s">
        <v>216</v>
      </c>
      <c r="U165" s="163">
        <v>0</v>
      </c>
      <c r="V165" s="163">
        <f t="shared" si="34"/>
        <v>0</v>
      </c>
      <c r="W165" s="163"/>
      <c r="X165" s="163" t="s">
        <v>332</v>
      </c>
      <c r="Y165" s="163" t="s">
        <v>218</v>
      </c>
      <c r="Z165" s="151"/>
      <c r="AA165" s="151"/>
      <c r="AB165" s="151"/>
      <c r="AC165" s="151"/>
      <c r="AD165" s="151"/>
      <c r="AE165" s="151"/>
      <c r="AF165" s="151"/>
      <c r="AG165" s="151" t="s">
        <v>333</v>
      </c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outlineLevel="1" x14ac:dyDescent="0.2">
      <c r="A166" s="159">
        <v>126</v>
      </c>
      <c r="B166" s="160" t="s">
        <v>544</v>
      </c>
      <c r="C166" s="194" t="s">
        <v>545</v>
      </c>
      <c r="D166" s="161" t="s">
        <v>0</v>
      </c>
      <c r="E166" s="193"/>
      <c r="F166" s="164"/>
      <c r="G166" s="163">
        <f t="shared" si="28"/>
        <v>0</v>
      </c>
      <c r="H166" s="164"/>
      <c r="I166" s="163">
        <f t="shared" si="29"/>
        <v>0</v>
      </c>
      <c r="J166" s="164"/>
      <c r="K166" s="163">
        <f t="shared" si="30"/>
        <v>0</v>
      </c>
      <c r="L166" s="163">
        <v>21</v>
      </c>
      <c r="M166" s="163">
        <f t="shared" si="31"/>
        <v>0</v>
      </c>
      <c r="N166" s="162">
        <v>0</v>
      </c>
      <c r="O166" s="162">
        <f t="shared" si="32"/>
        <v>0</v>
      </c>
      <c r="P166" s="162">
        <v>0</v>
      </c>
      <c r="Q166" s="162">
        <f t="shared" si="33"/>
        <v>0</v>
      </c>
      <c r="R166" s="163"/>
      <c r="S166" s="163" t="s">
        <v>225</v>
      </c>
      <c r="T166" s="163" t="s">
        <v>270</v>
      </c>
      <c r="U166" s="163">
        <v>0</v>
      </c>
      <c r="V166" s="163">
        <f t="shared" si="34"/>
        <v>0</v>
      </c>
      <c r="W166" s="163"/>
      <c r="X166" s="163" t="s">
        <v>430</v>
      </c>
      <c r="Y166" s="163" t="s">
        <v>218</v>
      </c>
      <c r="Z166" s="151"/>
      <c r="AA166" s="151"/>
      <c r="AB166" s="151"/>
      <c r="AC166" s="151"/>
      <c r="AD166" s="151"/>
      <c r="AE166" s="151"/>
      <c r="AF166" s="151"/>
      <c r="AG166" s="151" t="s">
        <v>431</v>
      </c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x14ac:dyDescent="0.2">
      <c r="A167" s="167" t="s">
        <v>212</v>
      </c>
      <c r="B167" s="168" t="s">
        <v>170</v>
      </c>
      <c r="C167" s="187" t="s">
        <v>171</v>
      </c>
      <c r="D167" s="169"/>
      <c r="E167" s="170"/>
      <c r="F167" s="171"/>
      <c r="G167" s="172">
        <f>SUMIF(AG168:AG173,"&lt;&gt;NOR",G168:G173)</f>
        <v>0</v>
      </c>
      <c r="H167" s="166"/>
      <c r="I167" s="166">
        <f>SUM(I168:I173)</f>
        <v>0</v>
      </c>
      <c r="J167" s="166"/>
      <c r="K167" s="166">
        <f>SUM(K168:K173)</f>
        <v>0</v>
      </c>
      <c r="L167" s="166"/>
      <c r="M167" s="166">
        <f>SUM(M168:M173)</f>
        <v>0</v>
      </c>
      <c r="N167" s="165"/>
      <c r="O167" s="165">
        <f>SUM(O168:O173)</f>
        <v>0.02</v>
      </c>
      <c r="P167" s="165"/>
      <c r="Q167" s="165">
        <f>SUM(Q168:Q173)</f>
        <v>0</v>
      </c>
      <c r="R167" s="166"/>
      <c r="S167" s="166"/>
      <c r="T167" s="166"/>
      <c r="U167" s="166"/>
      <c r="V167" s="166">
        <f>SUM(V168:V173)</f>
        <v>27.24</v>
      </c>
      <c r="W167" s="166"/>
      <c r="X167" s="166"/>
      <c r="Y167" s="166"/>
      <c r="AG167" t="s">
        <v>213</v>
      </c>
    </row>
    <row r="168" spans="1:60" outlineLevel="1" x14ac:dyDescent="0.2">
      <c r="A168" s="181">
        <v>127</v>
      </c>
      <c r="B168" s="182" t="s">
        <v>546</v>
      </c>
      <c r="C168" s="189" t="s">
        <v>547</v>
      </c>
      <c r="D168" s="183" t="s">
        <v>282</v>
      </c>
      <c r="E168" s="184">
        <v>1.1850000000000001</v>
      </c>
      <c r="F168" s="185"/>
      <c r="G168" s="186">
        <f>ROUND(E168*F168,2)</f>
        <v>0</v>
      </c>
      <c r="H168" s="164"/>
      <c r="I168" s="163">
        <f>ROUND(E168*H168,2)</f>
        <v>0</v>
      </c>
      <c r="J168" s="164"/>
      <c r="K168" s="163">
        <f>ROUND(E168*J168,2)</f>
        <v>0</v>
      </c>
      <c r="L168" s="163">
        <v>21</v>
      </c>
      <c r="M168" s="163">
        <f>G168*(1+L168/100)</f>
        <v>0</v>
      </c>
      <c r="N168" s="162">
        <v>3.1E-4</v>
      </c>
      <c r="O168" s="162">
        <f>ROUND(E168*N168,2)</f>
        <v>0</v>
      </c>
      <c r="P168" s="162">
        <v>0</v>
      </c>
      <c r="Q168" s="162">
        <f>ROUND(E168*P168,2)</f>
        <v>0</v>
      </c>
      <c r="R168" s="163"/>
      <c r="S168" s="163" t="s">
        <v>225</v>
      </c>
      <c r="T168" s="163" t="s">
        <v>270</v>
      </c>
      <c r="U168" s="163">
        <v>0.40300000000000002</v>
      </c>
      <c r="V168" s="163">
        <f>ROUND(E168*U168,2)</f>
        <v>0.48</v>
      </c>
      <c r="W168" s="163"/>
      <c r="X168" s="163" t="s">
        <v>271</v>
      </c>
      <c r="Y168" s="163" t="s">
        <v>218</v>
      </c>
      <c r="Z168" s="151"/>
      <c r="AA168" s="151"/>
      <c r="AB168" s="151"/>
      <c r="AC168" s="151"/>
      <c r="AD168" s="151"/>
      <c r="AE168" s="151"/>
      <c r="AF168" s="151"/>
      <c r="AG168" s="151" t="s">
        <v>272</v>
      </c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outlineLevel="1" x14ac:dyDescent="0.2">
      <c r="A169" s="181">
        <v>128</v>
      </c>
      <c r="B169" s="182" t="s">
        <v>548</v>
      </c>
      <c r="C169" s="189" t="s">
        <v>549</v>
      </c>
      <c r="D169" s="183" t="s">
        <v>214</v>
      </c>
      <c r="E169" s="184">
        <v>6</v>
      </c>
      <c r="F169" s="185"/>
      <c r="G169" s="186">
        <f>ROUND(E169*F169,2)</f>
        <v>0</v>
      </c>
      <c r="H169" s="164"/>
      <c r="I169" s="163">
        <f>ROUND(E169*H169,2)</f>
        <v>0</v>
      </c>
      <c r="J169" s="164"/>
      <c r="K169" s="163">
        <f>ROUND(E169*J169,2)</f>
        <v>0</v>
      </c>
      <c r="L169" s="163">
        <v>21</v>
      </c>
      <c r="M169" s="163">
        <f>G169*(1+L169/100)</f>
        <v>0</v>
      </c>
      <c r="N169" s="162">
        <v>0</v>
      </c>
      <c r="O169" s="162">
        <f>ROUND(E169*N169,2)</f>
        <v>0</v>
      </c>
      <c r="P169" s="162">
        <v>0</v>
      </c>
      <c r="Q169" s="162">
        <f>ROUND(E169*P169,2)</f>
        <v>0</v>
      </c>
      <c r="R169" s="163"/>
      <c r="S169" s="163" t="s">
        <v>225</v>
      </c>
      <c r="T169" s="163" t="s">
        <v>270</v>
      </c>
      <c r="U169" s="163">
        <v>2.8000000000000001E-2</v>
      </c>
      <c r="V169" s="163">
        <f>ROUND(E169*U169,2)</f>
        <v>0.17</v>
      </c>
      <c r="W169" s="163"/>
      <c r="X169" s="163" t="s">
        <v>271</v>
      </c>
      <c r="Y169" s="163" t="s">
        <v>218</v>
      </c>
      <c r="Z169" s="151"/>
      <c r="AA169" s="151"/>
      <c r="AB169" s="151"/>
      <c r="AC169" s="151"/>
      <c r="AD169" s="151"/>
      <c r="AE169" s="151"/>
      <c r="AF169" s="151"/>
      <c r="AG169" s="151" t="s">
        <v>272</v>
      </c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ht="33.75" outlineLevel="1" x14ac:dyDescent="0.2">
      <c r="A170" s="174">
        <v>129</v>
      </c>
      <c r="B170" s="175" t="s">
        <v>550</v>
      </c>
      <c r="C170" s="188" t="s">
        <v>551</v>
      </c>
      <c r="D170" s="176" t="s">
        <v>282</v>
      </c>
      <c r="E170" s="177">
        <v>7.26</v>
      </c>
      <c r="F170" s="178"/>
      <c r="G170" s="179">
        <f>ROUND(E170*F170,2)</f>
        <v>0</v>
      </c>
      <c r="H170" s="164"/>
      <c r="I170" s="163">
        <f>ROUND(E170*H170,2)</f>
        <v>0</v>
      </c>
      <c r="J170" s="164"/>
      <c r="K170" s="163">
        <f>ROUND(E170*J170,2)</f>
        <v>0</v>
      </c>
      <c r="L170" s="163">
        <v>21</v>
      </c>
      <c r="M170" s="163">
        <f>G170*(1+L170/100)</f>
        <v>0</v>
      </c>
      <c r="N170" s="162">
        <v>2.7E-4</v>
      </c>
      <c r="O170" s="162">
        <f>ROUND(E170*N170,2)</f>
        <v>0</v>
      </c>
      <c r="P170" s="162">
        <v>0</v>
      </c>
      <c r="Q170" s="162">
        <f>ROUND(E170*P170,2)</f>
        <v>0</v>
      </c>
      <c r="R170" s="163"/>
      <c r="S170" s="163" t="s">
        <v>215</v>
      </c>
      <c r="T170" s="163" t="s">
        <v>216</v>
      </c>
      <c r="U170" s="163">
        <v>0.42299999999999999</v>
      </c>
      <c r="V170" s="163">
        <f>ROUND(E170*U170,2)</f>
        <v>3.07</v>
      </c>
      <c r="W170" s="163"/>
      <c r="X170" s="163" t="s">
        <v>434</v>
      </c>
      <c r="Y170" s="163" t="s">
        <v>218</v>
      </c>
      <c r="Z170" s="151"/>
      <c r="AA170" s="151"/>
      <c r="AB170" s="151"/>
      <c r="AC170" s="151"/>
      <c r="AD170" s="151"/>
      <c r="AE170" s="151"/>
      <c r="AF170" s="151"/>
      <c r="AG170" s="151" t="s">
        <v>435</v>
      </c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outlineLevel="2" x14ac:dyDescent="0.2">
      <c r="A171" s="159"/>
      <c r="B171" s="160"/>
      <c r="C171" s="250" t="s">
        <v>552</v>
      </c>
      <c r="D171" s="251"/>
      <c r="E171" s="251"/>
      <c r="F171" s="251"/>
      <c r="G171" s="251"/>
      <c r="H171" s="163"/>
      <c r="I171" s="163"/>
      <c r="J171" s="163"/>
      <c r="K171" s="163"/>
      <c r="L171" s="163"/>
      <c r="M171" s="163"/>
      <c r="N171" s="162"/>
      <c r="O171" s="162"/>
      <c r="P171" s="162"/>
      <c r="Q171" s="162"/>
      <c r="R171" s="163"/>
      <c r="S171" s="163"/>
      <c r="T171" s="163"/>
      <c r="U171" s="163"/>
      <c r="V171" s="163"/>
      <c r="W171" s="163"/>
      <c r="X171" s="163"/>
      <c r="Y171" s="163"/>
      <c r="Z171" s="151"/>
      <c r="AA171" s="151"/>
      <c r="AB171" s="151"/>
      <c r="AC171" s="151"/>
      <c r="AD171" s="151"/>
      <c r="AE171" s="151"/>
      <c r="AF171" s="151"/>
      <c r="AG171" s="151" t="s">
        <v>220</v>
      </c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80" t="str">
        <f>C171</f>
        <v>Nátěr vhodný do hygienického prostředí, antibakteriální, protiplísńový, s vysokou chemickou odolností.</v>
      </c>
      <c r="BB171" s="151"/>
      <c r="BC171" s="151"/>
      <c r="BD171" s="151"/>
      <c r="BE171" s="151"/>
      <c r="BF171" s="151"/>
      <c r="BG171" s="151"/>
      <c r="BH171" s="151"/>
    </row>
    <row r="172" spans="1:60" ht="22.5" outlineLevel="1" x14ac:dyDescent="0.2">
      <c r="A172" s="174">
        <v>130</v>
      </c>
      <c r="B172" s="175" t="s">
        <v>553</v>
      </c>
      <c r="C172" s="188" t="s">
        <v>554</v>
      </c>
      <c r="D172" s="176" t="s">
        <v>282</v>
      </c>
      <c r="E172" s="177">
        <v>19.503</v>
      </c>
      <c r="F172" s="178"/>
      <c r="G172" s="179">
        <f>ROUND(E172*F172,2)</f>
        <v>0</v>
      </c>
      <c r="H172" s="164"/>
      <c r="I172" s="163">
        <f>ROUND(E172*H172,2)</f>
        <v>0</v>
      </c>
      <c r="J172" s="164"/>
      <c r="K172" s="163">
        <f>ROUND(E172*J172,2)</f>
        <v>0</v>
      </c>
      <c r="L172" s="163">
        <v>21</v>
      </c>
      <c r="M172" s="163">
        <f>G172*(1+L172/100)</f>
        <v>0</v>
      </c>
      <c r="N172" s="162">
        <v>7.7999999999999999E-4</v>
      </c>
      <c r="O172" s="162">
        <f>ROUND(E172*N172,2)</f>
        <v>0.02</v>
      </c>
      <c r="P172" s="162">
        <v>0</v>
      </c>
      <c r="Q172" s="162">
        <f>ROUND(E172*P172,2)</f>
        <v>0</v>
      </c>
      <c r="R172" s="163"/>
      <c r="S172" s="163" t="s">
        <v>215</v>
      </c>
      <c r="T172" s="163" t="s">
        <v>270</v>
      </c>
      <c r="U172" s="163">
        <v>1.206</v>
      </c>
      <c r="V172" s="163">
        <f>ROUND(E172*U172,2)</f>
        <v>23.52</v>
      </c>
      <c r="W172" s="163"/>
      <c r="X172" s="163" t="s">
        <v>434</v>
      </c>
      <c r="Y172" s="163" t="s">
        <v>218</v>
      </c>
      <c r="Z172" s="151"/>
      <c r="AA172" s="151"/>
      <c r="AB172" s="151"/>
      <c r="AC172" s="151"/>
      <c r="AD172" s="151"/>
      <c r="AE172" s="151"/>
      <c r="AF172" s="151"/>
      <c r="AG172" s="151" t="s">
        <v>435</v>
      </c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outlineLevel="2" x14ac:dyDescent="0.2">
      <c r="A173" s="159"/>
      <c r="B173" s="160"/>
      <c r="C173" s="250" t="s">
        <v>555</v>
      </c>
      <c r="D173" s="251"/>
      <c r="E173" s="251"/>
      <c r="F173" s="251"/>
      <c r="G173" s="251"/>
      <c r="H173" s="163"/>
      <c r="I173" s="163"/>
      <c r="J173" s="163"/>
      <c r="K173" s="163"/>
      <c r="L173" s="163"/>
      <c r="M173" s="163"/>
      <c r="N173" s="162"/>
      <c r="O173" s="162"/>
      <c r="P173" s="162"/>
      <c r="Q173" s="162"/>
      <c r="R173" s="163"/>
      <c r="S173" s="163"/>
      <c r="T173" s="163"/>
      <c r="U173" s="163"/>
      <c r="V173" s="163"/>
      <c r="W173" s="163"/>
      <c r="X173" s="163"/>
      <c r="Y173" s="163"/>
      <c r="Z173" s="151"/>
      <c r="AA173" s="151"/>
      <c r="AB173" s="151"/>
      <c r="AC173" s="151"/>
      <c r="AD173" s="151"/>
      <c r="AE173" s="151"/>
      <c r="AF173" s="151"/>
      <c r="AG173" s="151" t="s">
        <v>220</v>
      </c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80" t="str">
        <f>C173</f>
        <v>Nátěr vhodný do hygienického prostředí, antibakteriální, protiplísňový, s vysokou chemickou odolností.</v>
      </c>
      <c r="BB173" s="151"/>
      <c r="BC173" s="151"/>
      <c r="BD173" s="151"/>
      <c r="BE173" s="151"/>
      <c r="BF173" s="151"/>
      <c r="BG173" s="151"/>
      <c r="BH173" s="151"/>
    </row>
    <row r="174" spans="1:60" x14ac:dyDescent="0.2">
      <c r="A174" s="167" t="s">
        <v>212</v>
      </c>
      <c r="B174" s="168" t="s">
        <v>172</v>
      </c>
      <c r="C174" s="187" t="s">
        <v>173</v>
      </c>
      <c r="D174" s="169"/>
      <c r="E174" s="170"/>
      <c r="F174" s="171"/>
      <c r="G174" s="172">
        <f>SUMIF(AG175:AG178,"&lt;&gt;NOR",G175:G178)</f>
        <v>0</v>
      </c>
      <c r="H174" s="166"/>
      <c r="I174" s="166">
        <f>SUM(I175:I178)</f>
        <v>0</v>
      </c>
      <c r="J174" s="166"/>
      <c r="K174" s="166">
        <f>SUM(K175:K178)</f>
        <v>0</v>
      </c>
      <c r="L174" s="166"/>
      <c r="M174" s="166">
        <f>SUM(M175:M178)</f>
        <v>0</v>
      </c>
      <c r="N174" s="165"/>
      <c r="O174" s="165">
        <f>SUM(O175:O178)</f>
        <v>0.16999999999999998</v>
      </c>
      <c r="P174" s="165"/>
      <c r="Q174" s="165">
        <f>SUM(Q175:Q178)</f>
        <v>0</v>
      </c>
      <c r="R174" s="166"/>
      <c r="S174" s="166"/>
      <c r="T174" s="166"/>
      <c r="U174" s="166"/>
      <c r="V174" s="166">
        <f>SUM(V175:V178)</f>
        <v>128.1</v>
      </c>
      <c r="W174" s="166"/>
      <c r="X174" s="166"/>
      <c r="Y174" s="166"/>
      <c r="AG174" t="s">
        <v>213</v>
      </c>
    </row>
    <row r="175" spans="1:60" outlineLevel="1" x14ac:dyDescent="0.2">
      <c r="A175" s="181">
        <v>131</v>
      </c>
      <c r="B175" s="182" t="s">
        <v>556</v>
      </c>
      <c r="C175" s="189" t="s">
        <v>557</v>
      </c>
      <c r="D175" s="183" t="s">
        <v>282</v>
      </c>
      <c r="E175" s="184">
        <v>610.17049999999995</v>
      </c>
      <c r="F175" s="185"/>
      <c r="G175" s="186">
        <f>ROUND(E175*F175,2)</f>
        <v>0</v>
      </c>
      <c r="H175" s="164"/>
      <c r="I175" s="163">
        <f>ROUND(E175*H175,2)</f>
        <v>0</v>
      </c>
      <c r="J175" s="164"/>
      <c r="K175" s="163">
        <f>ROUND(E175*J175,2)</f>
        <v>0</v>
      </c>
      <c r="L175" s="163">
        <v>21</v>
      </c>
      <c r="M175" s="163">
        <f>G175*(1+L175/100)</f>
        <v>0</v>
      </c>
      <c r="N175" s="162">
        <v>0</v>
      </c>
      <c r="O175" s="162">
        <f>ROUND(E175*N175,2)</f>
        <v>0</v>
      </c>
      <c r="P175" s="162">
        <v>0</v>
      </c>
      <c r="Q175" s="162">
        <f>ROUND(E175*P175,2)</f>
        <v>0</v>
      </c>
      <c r="R175" s="163"/>
      <c r="S175" s="163" t="s">
        <v>225</v>
      </c>
      <c r="T175" s="163" t="s">
        <v>270</v>
      </c>
      <c r="U175" s="163">
        <v>7.6679999999999998E-2</v>
      </c>
      <c r="V175" s="163">
        <f>ROUND(E175*U175,2)</f>
        <v>46.79</v>
      </c>
      <c r="W175" s="163"/>
      <c r="X175" s="163" t="s">
        <v>271</v>
      </c>
      <c r="Y175" s="163" t="s">
        <v>218</v>
      </c>
      <c r="Z175" s="151"/>
      <c r="AA175" s="151"/>
      <c r="AB175" s="151"/>
      <c r="AC175" s="151"/>
      <c r="AD175" s="151"/>
      <c r="AE175" s="151"/>
      <c r="AF175" s="151"/>
      <c r="AG175" s="151" t="s">
        <v>272</v>
      </c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outlineLevel="1" x14ac:dyDescent="0.2">
      <c r="A176" s="181">
        <v>132</v>
      </c>
      <c r="B176" s="182" t="s">
        <v>558</v>
      </c>
      <c r="C176" s="189" t="s">
        <v>559</v>
      </c>
      <c r="D176" s="183" t="s">
        <v>282</v>
      </c>
      <c r="E176" s="184">
        <v>240.62799999999999</v>
      </c>
      <c r="F176" s="185"/>
      <c r="G176" s="186">
        <f>ROUND(E176*F176,2)</f>
        <v>0</v>
      </c>
      <c r="H176" s="164"/>
      <c r="I176" s="163">
        <f>ROUND(E176*H176,2)</f>
        <v>0</v>
      </c>
      <c r="J176" s="164"/>
      <c r="K176" s="163">
        <f>ROUND(E176*J176,2)</f>
        <v>0</v>
      </c>
      <c r="L176" s="163">
        <v>21</v>
      </c>
      <c r="M176" s="163">
        <f>G176*(1+L176/100)</f>
        <v>0</v>
      </c>
      <c r="N176" s="162">
        <v>6.9999999999999994E-5</v>
      </c>
      <c r="O176" s="162">
        <f>ROUND(E176*N176,2)</f>
        <v>0.02</v>
      </c>
      <c r="P176" s="162">
        <v>0</v>
      </c>
      <c r="Q176" s="162">
        <f>ROUND(E176*P176,2)</f>
        <v>0</v>
      </c>
      <c r="R176" s="163"/>
      <c r="S176" s="163" t="s">
        <v>225</v>
      </c>
      <c r="T176" s="163" t="s">
        <v>270</v>
      </c>
      <c r="U176" s="163">
        <v>3.2480000000000002E-2</v>
      </c>
      <c r="V176" s="163">
        <f>ROUND(E176*U176,2)</f>
        <v>7.82</v>
      </c>
      <c r="W176" s="163"/>
      <c r="X176" s="163" t="s">
        <v>271</v>
      </c>
      <c r="Y176" s="163" t="s">
        <v>218</v>
      </c>
      <c r="Z176" s="151"/>
      <c r="AA176" s="151"/>
      <c r="AB176" s="151"/>
      <c r="AC176" s="151"/>
      <c r="AD176" s="151"/>
      <c r="AE176" s="151"/>
      <c r="AF176" s="151"/>
      <c r="AG176" s="151" t="s">
        <v>272</v>
      </c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outlineLevel="1" x14ac:dyDescent="0.2">
      <c r="A177" s="181">
        <v>133</v>
      </c>
      <c r="B177" s="182" t="s">
        <v>560</v>
      </c>
      <c r="C177" s="189" t="s">
        <v>561</v>
      </c>
      <c r="D177" s="183" t="s">
        <v>282</v>
      </c>
      <c r="E177" s="184">
        <v>240.62799999999999</v>
      </c>
      <c r="F177" s="185"/>
      <c r="G177" s="186">
        <f>ROUND(E177*F177,2)</f>
        <v>0</v>
      </c>
      <c r="H177" s="164"/>
      <c r="I177" s="163">
        <f>ROUND(E177*H177,2)</f>
        <v>0</v>
      </c>
      <c r="J177" s="164"/>
      <c r="K177" s="163">
        <f>ROUND(E177*J177,2)</f>
        <v>0</v>
      </c>
      <c r="L177" s="163">
        <v>21</v>
      </c>
      <c r="M177" s="163">
        <f>G177*(1+L177/100)</f>
        <v>0</v>
      </c>
      <c r="N177" s="162">
        <v>1.4999999999999999E-4</v>
      </c>
      <c r="O177" s="162">
        <f>ROUND(E177*N177,2)</f>
        <v>0.04</v>
      </c>
      <c r="P177" s="162">
        <v>0</v>
      </c>
      <c r="Q177" s="162">
        <f>ROUND(E177*P177,2)</f>
        <v>0</v>
      </c>
      <c r="R177" s="163"/>
      <c r="S177" s="163" t="s">
        <v>225</v>
      </c>
      <c r="T177" s="163" t="s">
        <v>270</v>
      </c>
      <c r="U177" s="163">
        <v>0.10191</v>
      </c>
      <c r="V177" s="163">
        <f>ROUND(E177*U177,2)</f>
        <v>24.52</v>
      </c>
      <c r="W177" s="163"/>
      <c r="X177" s="163" t="s">
        <v>271</v>
      </c>
      <c r="Y177" s="163" t="s">
        <v>218</v>
      </c>
      <c r="Z177" s="151"/>
      <c r="AA177" s="151"/>
      <c r="AB177" s="151"/>
      <c r="AC177" s="151"/>
      <c r="AD177" s="151"/>
      <c r="AE177" s="151"/>
      <c r="AF177" s="151"/>
      <c r="AG177" s="151" t="s">
        <v>272</v>
      </c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ht="22.5" outlineLevel="1" x14ac:dyDescent="0.2">
      <c r="A178" s="181">
        <v>134</v>
      </c>
      <c r="B178" s="182" t="s">
        <v>562</v>
      </c>
      <c r="C178" s="189" t="s">
        <v>563</v>
      </c>
      <c r="D178" s="183" t="s">
        <v>282</v>
      </c>
      <c r="E178" s="184">
        <v>480.55450000000002</v>
      </c>
      <c r="F178" s="185"/>
      <c r="G178" s="186">
        <f>ROUND(E178*F178,2)</f>
        <v>0</v>
      </c>
      <c r="H178" s="164"/>
      <c r="I178" s="163">
        <f>ROUND(E178*H178,2)</f>
        <v>0</v>
      </c>
      <c r="J178" s="164"/>
      <c r="K178" s="163">
        <f>ROUND(E178*J178,2)</f>
        <v>0</v>
      </c>
      <c r="L178" s="163">
        <v>21</v>
      </c>
      <c r="M178" s="163">
        <f>G178*(1+L178/100)</f>
        <v>0</v>
      </c>
      <c r="N178" s="162">
        <v>2.3000000000000001E-4</v>
      </c>
      <c r="O178" s="162">
        <f>ROUND(E178*N178,2)</f>
        <v>0.11</v>
      </c>
      <c r="P178" s="162">
        <v>0</v>
      </c>
      <c r="Q178" s="162">
        <f>ROUND(E178*P178,2)</f>
        <v>0</v>
      </c>
      <c r="R178" s="163"/>
      <c r="S178" s="163" t="s">
        <v>215</v>
      </c>
      <c r="T178" s="163" t="s">
        <v>216</v>
      </c>
      <c r="U178" s="163">
        <v>0.10191</v>
      </c>
      <c r="V178" s="163">
        <f>ROUND(E178*U178,2)</f>
        <v>48.97</v>
      </c>
      <c r="W178" s="163"/>
      <c r="X178" s="163" t="s">
        <v>271</v>
      </c>
      <c r="Y178" s="163" t="s">
        <v>218</v>
      </c>
      <c r="Z178" s="151"/>
      <c r="AA178" s="151"/>
      <c r="AB178" s="151"/>
      <c r="AC178" s="151"/>
      <c r="AD178" s="151"/>
      <c r="AE178" s="151"/>
      <c r="AF178" s="151"/>
      <c r="AG178" s="151" t="s">
        <v>272</v>
      </c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x14ac:dyDescent="0.2">
      <c r="A179" s="167" t="s">
        <v>212</v>
      </c>
      <c r="B179" s="168" t="s">
        <v>174</v>
      </c>
      <c r="C179" s="187" t="s">
        <v>175</v>
      </c>
      <c r="D179" s="169"/>
      <c r="E179" s="170"/>
      <c r="F179" s="171"/>
      <c r="G179" s="172">
        <f>SUMIF(AG180:AG189,"&lt;&gt;NOR",G180:G189)</f>
        <v>0</v>
      </c>
      <c r="H179" s="166"/>
      <c r="I179" s="166">
        <f>SUM(I180:I189)</f>
        <v>0</v>
      </c>
      <c r="J179" s="166"/>
      <c r="K179" s="166">
        <f>SUM(K180:K189)</f>
        <v>0</v>
      </c>
      <c r="L179" s="166"/>
      <c r="M179" s="166">
        <f>SUM(M180:M189)</f>
        <v>0</v>
      </c>
      <c r="N179" s="165"/>
      <c r="O179" s="165">
        <f>SUM(O180:O189)</f>
        <v>0</v>
      </c>
      <c r="P179" s="165"/>
      <c r="Q179" s="165">
        <f>SUM(Q180:Q189)</f>
        <v>0</v>
      </c>
      <c r="R179" s="166"/>
      <c r="S179" s="166"/>
      <c r="T179" s="166"/>
      <c r="U179" s="166"/>
      <c r="V179" s="166">
        <f>SUM(V180:V189)</f>
        <v>5.24</v>
      </c>
      <c r="W179" s="166"/>
      <c r="X179" s="166"/>
      <c r="Y179" s="166"/>
      <c r="AG179" t="s">
        <v>213</v>
      </c>
    </row>
    <row r="180" spans="1:60" outlineLevel="1" x14ac:dyDescent="0.2">
      <c r="A180" s="181">
        <v>135</v>
      </c>
      <c r="B180" s="182" t="s">
        <v>564</v>
      </c>
      <c r="C180" s="189" t="s">
        <v>1164</v>
      </c>
      <c r="D180" s="183" t="s">
        <v>230</v>
      </c>
      <c r="E180" s="184">
        <v>9</v>
      </c>
      <c r="F180" s="185"/>
      <c r="G180" s="186">
        <f t="shared" ref="G180:G189" si="35">ROUND(E180*F180,2)</f>
        <v>0</v>
      </c>
      <c r="H180" s="164"/>
      <c r="I180" s="163">
        <f t="shared" ref="I180:I189" si="36">ROUND(E180*H180,2)</f>
        <v>0</v>
      </c>
      <c r="J180" s="164"/>
      <c r="K180" s="163">
        <f t="shared" ref="K180:K189" si="37">ROUND(E180*J180,2)</f>
        <v>0</v>
      </c>
      <c r="L180" s="163">
        <v>21</v>
      </c>
      <c r="M180" s="163">
        <f t="shared" ref="M180:M189" si="38">G180*(1+L180/100)</f>
        <v>0</v>
      </c>
      <c r="N180" s="162">
        <v>3.0000000000000001E-5</v>
      </c>
      <c r="O180" s="162">
        <f t="shared" ref="O180:O189" si="39">ROUND(E180*N180,2)</f>
        <v>0</v>
      </c>
      <c r="P180" s="162">
        <v>0</v>
      </c>
      <c r="Q180" s="162">
        <f t="shared" ref="Q180:Q189" si="40">ROUND(E180*P180,2)</f>
        <v>0</v>
      </c>
      <c r="R180" s="163"/>
      <c r="S180" s="163" t="s">
        <v>225</v>
      </c>
      <c r="T180" s="163" t="s">
        <v>270</v>
      </c>
      <c r="U180" s="163">
        <v>0.33</v>
      </c>
      <c r="V180" s="163">
        <f t="shared" ref="V180:V189" si="41">ROUND(E180*U180,2)</f>
        <v>2.97</v>
      </c>
      <c r="W180" s="163"/>
      <c r="X180" s="163" t="s">
        <v>271</v>
      </c>
      <c r="Y180" s="163" t="s">
        <v>218</v>
      </c>
      <c r="Z180" s="151"/>
      <c r="AA180" s="151"/>
      <c r="AB180" s="151"/>
      <c r="AC180" s="151"/>
      <c r="AD180" s="151"/>
      <c r="AE180" s="151"/>
      <c r="AF180" s="151"/>
      <c r="AG180" s="151" t="s">
        <v>272</v>
      </c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outlineLevel="1" x14ac:dyDescent="0.2">
      <c r="A181" s="181">
        <v>136</v>
      </c>
      <c r="B181" s="182" t="s">
        <v>565</v>
      </c>
      <c r="C181" s="189" t="s">
        <v>566</v>
      </c>
      <c r="D181" s="183" t="s">
        <v>282</v>
      </c>
      <c r="E181" s="184">
        <v>1.08</v>
      </c>
      <c r="F181" s="185"/>
      <c r="G181" s="186">
        <f t="shared" si="35"/>
        <v>0</v>
      </c>
      <c r="H181" s="164"/>
      <c r="I181" s="163">
        <f t="shared" si="36"/>
        <v>0</v>
      </c>
      <c r="J181" s="164"/>
      <c r="K181" s="163">
        <f t="shared" si="37"/>
        <v>0</v>
      </c>
      <c r="L181" s="163">
        <v>21</v>
      </c>
      <c r="M181" s="163">
        <f t="shared" si="38"/>
        <v>0</v>
      </c>
      <c r="N181" s="162">
        <v>8.0000000000000007E-5</v>
      </c>
      <c r="O181" s="162">
        <f t="shared" si="39"/>
        <v>0</v>
      </c>
      <c r="P181" s="162">
        <v>0</v>
      </c>
      <c r="Q181" s="162">
        <f t="shared" si="40"/>
        <v>0</v>
      </c>
      <c r="R181" s="163"/>
      <c r="S181" s="163" t="s">
        <v>225</v>
      </c>
      <c r="T181" s="163" t="s">
        <v>270</v>
      </c>
      <c r="U181" s="163">
        <v>2.1</v>
      </c>
      <c r="V181" s="163">
        <f t="shared" si="41"/>
        <v>2.27</v>
      </c>
      <c r="W181" s="163"/>
      <c r="X181" s="163" t="s">
        <v>271</v>
      </c>
      <c r="Y181" s="163" t="s">
        <v>218</v>
      </c>
      <c r="Z181" s="151"/>
      <c r="AA181" s="151"/>
      <c r="AB181" s="151"/>
      <c r="AC181" s="151"/>
      <c r="AD181" s="151"/>
      <c r="AE181" s="151"/>
      <c r="AF181" s="151"/>
      <c r="AG181" s="151" t="s">
        <v>272</v>
      </c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outlineLevel="1" x14ac:dyDescent="0.2">
      <c r="A182" s="181">
        <v>137</v>
      </c>
      <c r="B182" s="182" t="s">
        <v>567</v>
      </c>
      <c r="C182" s="189" t="s">
        <v>568</v>
      </c>
      <c r="D182" s="183" t="s">
        <v>214</v>
      </c>
      <c r="E182" s="184">
        <v>1</v>
      </c>
      <c r="F182" s="185"/>
      <c r="G182" s="186">
        <f t="shared" si="35"/>
        <v>0</v>
      </c>
      <c r="H182" s="164"/>
      <c r="I182" s="163">
        <f t="shared" si="36"/>
        <v>0</v>
      </c>
      <c r="J182" s="164"/>
      <c r="K182" s="163">
        <f t="shared" si="37"/>
        <v>0</v>
      </c>
      <c r="L182" s="163">
        <v>21</v>
      </c>
      <c r="M182" s="163">
        <f t="shared" si="38"/>
        <v>0</v>
      </c>
      <c r="N182" s="162">
        <v>2.3999999999999998E-3</v>
      </c>
      <c r="O182" s="162">
        <f t="shared" si="39"/>
        <v>0</v>
      </c>
      <c r="P182" s="162">
        <v>0</v>
      </c>
      <c r="Q182" s="162">
        <f t="shared" si="40"/>
        <v>0</v>
      </c>
      <c r="R182" s="163" t="s">
        <v>349</v>
      </c>
      <c r="S182" s="163" t="s">
        <v>225</v>
      </c>
      <c r="T182" s="163" t="s">
        <v>270</v>
      </c>
      <c r="U182" s="163">
        <v>0</v>
      </c>
      <c r="V182" s="163">
        <f t="shared" si="41"/>
        <v>0</v>
      </c>
      <c r="W182" s="163"/>
      <c r="X182" s="163" t="s">
        <v>332</v>
      </c>
      <c r="Y182" s="163" t="s">
        <v>218</v>
      </c>
      <c r="Z182" s="151" t="s">
        <v>1163</v>
      </c>
      <c r="AA182" s="151"/>
      <c r="AB182" s="151"/>
      <c r="AC182" s="151"/>
      <c r="AD182" s="151"/>
      <c r="AE182" s="151"/>
      <c r="AF182" s="151"/>
      <c r="AG182" s="151" t="s">
        <v>333</v>
      </c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outlineLevel="1" x14ac:dyDescent="0.2">
      <c r="A183" s="181">
        <v>138</v>
      </c>
      <c r="B183" s="182" t="s">
        <v>569</v>
      </c>
      <c r="C183" s="189" t="s">
        <v>570</v>
      </c>
      <c r="D183" s="183" t="s">
        <v>214</v>
      </c>
      <c r="E183" s="184">
        <v>2</v>
      </c>
      <c r="F183" s="185"/>
      <c r="G183" s="186">
        <f t="shared" si="35"/>
        <v>0</v>
      </c>
      <c r="H183" s="164"/>
      <c r="I183" s="163">
        <f t="shared" si="36"/>
        <v>0</v>
      </c>
      <c r="J183" s="164"/>
      <c r="K183" s="163">
        <f t="shared" si="37"/>
        <v>0</v>
      </c>
      <c r="L183" s="163">
        <v>21</v>
      </c>
      <c r="M183" s="163">
        <f t="shared" si="38"/>
        <v>0</v>
      </c>
      <c r="N183" s="162">
        <v>2E-3</v>
      </c>
      <c r="O183" s="162">
        <f t="shared" si="39"/>
        <v>0</v>
      </c>
      <c r="P183" s="162">
        <v>0</v>
      </c>
      <c r="Q183" s="162">
        <f t="shared" si="40"/>
        <v>0</v>
      </c>
      <c r="R183" s="163" t="s">
        <v>349</v>
      </c>
      <c r="S183" s="163" t="s">
        <v>225</v>
      </c>
      <c r="T183" s="163" t="s">
        <v>270</v>
      </c>
      <c r="U183" s="163">
        <v>0</v>
      </c>
      <c r="V183" s="163">
        <f t="shared" si="41"/>
        <v>0</v>
      </c>
      <c r="W183" s="163"/>
      <c r="X183" s="163" t="s">
        <v>332</v>
      </c>
      <c r="Y183" s="163" t="s">
        <v>218</v>
      </c>
      <c r="Z183" s="151" t="s">
        <v>1163</v>
      </c>
      <c r="AA183" s="151"/>
      <c r="AB183" s="151"/>
      <c r="AC183" s="151"/>
      <c r="AD183" s="151"/>
      <c r="AE183" s="151"/>
      <c r="AF183" s="151"/>
      <c r="AG183" s="151" t="s">
        <v>333</v>
      </c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outlineLevel="1" x14ac:dyDescent="0.2">
      <c r="A184" s="181">
        <v>139</v>
      </c>
      <c r="B184" s="182" t="s">
        <v>571</v>
      </c>
      <c r="C184" s="189" t="s">
        <v>572</v>
      </c>
      <c r="D184" s="183" t="s">
        <v>214</v>
      </c>
      <c r="E184" s="184">
        <v>1</v>
      </c>
      <c r="F184" s="185"/>
      <c r="G184" s="186">
        <f t="shared" si="35"/>
        <v>0</v>
      </c>
      <c r="H184" s="164"/>
      <c r="I184" s="163">
        <f t="shared" si="36"/>
        <v>0</v>
      </c>
      <c r="J184" s="164"/>
      <c r="K184" s="163">
        <f t="shared" si="37"/>
        <v>0</v>
      </c>
      <c r="L184" s="163">
        <v>21</v>
      </c>
      <c r="M184" s="163">
        <f t="shared" si="38"/>
        <v>0</v>
      </c>
      <c r="N184" s="162">
        <v>2E-3</v>
      </c>
      <c r="O184" s="162">
        <f t="shared" si="39"/>
        <v>0</v>
      </c>
      <c r="P184" s="162">
        <v>0</v>
      </c>
      <c r="Q184" s="162">
        <f t="shared" si="40"/>
        <v>0</v>
      </c>
      <c r="R184" s="163"/>
      <c r="S184" s="163" t="s">
        <v>215</v>
      </c>
      <c r="T184" s="163" t="s">
        <v>216</v>
      </c>
      <c r="U184" s="163">
        <v>0</v>
      </c>
      <c r="V184" s="163">
        <f t="shared" si="41"/>
        <v>0</v>
      </c>
      <c r="W184" s="163"/>
      <c r="X184" s="163" t="s">
        <v>332</v>
      </c>
      <c r="Y184" s="163" t="s">
        <v>218</v>
      </c>
      <c r="Z184" s="151" t="s">
        <v>1163</v>
      </c>
      <c r="AA184" s="151"/>
      <c r="AB184" s="151"/>
      <c r="AC184" s="151"/>
      <c r="AD184" s="151"/>
      <c r="AE184" s="151"/>
      <c r="AF184" s="151"/>
      <c r="AG184" s="151" t="s">
        <v>333</v>
      </c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outlineLevel="1" x14ac:dyDescent="0.2">
      <c r="A185" s="181">
        <v>140</v>
      </c>
      <c r="B185" s="182" t="s">
        <v>573</v>
      </c>
      <c r="C185" s="189" t="s">
        <v>574</v>
      </c>
      <c r="D185" s="183" t="s">
        <v>214</v>
      </c>
      <c r="E185" s="184">
        <v>2</v>
      </c>
      <c r="F185" s="185"/>
      <c r="G185" s="186">
        <f t="shared" si="35"/>
        <v>0</v>
      </c>
      <c r="H185" s="164"/>
      <c r="I185" s="163">
        <f t="shared" si="36"/>
        <v>0</v>
      </c>
      <c r="J185" s="164"/>
      <c r="K185" s="163">
        <f t="shared" si="37"/>
        <v>0</v>
      </c>
      <c r="L185" s="163">
        <v>21</v>
      </c>
      <c r="M185" s="163">
        <f t="shared" si="38"/>
        <v>0</v>
      </c>
      <c r="N185" s="162">
        <v>6.9999999999999999E-4</v>
      </c>
      <c r="O185" s="162">
        <f t="shared" si="39"/>
        <v>0</v>
      </c>
      <c r="P185" s="162">
        <v>0</v>
      </c>
      <c r="Q185" s="162">
        <f t="shared" si="40"/>
        <v>0</v>
      </c>
      <c r="R185" s="163" t="s">
        <v>349</v>
      </c>
      <c r="S185" s="163" t="s">
        <v>225</v>
      </c>
      <c r="T185" s="163" t="s">
        <v>270</v>
      </c>
      <c r="U185" s="163">
        <v>0</v>
      </c>
      <c r="V185" s="163">
        <f t="shared" si="41"/>
        <v>0</v>
      </c>
      <c r="W185" s="163"/>
      <c r="X185" s="163" t="s">
        <v>332</v>
      </c>
      <c r="Y185" s="163" t="s">
        <v>218</v>
      </c>
      <c r="Z185" s="151" t="s">
        <v>1163</v>
      </c>
      <c r="AA185" s="151"/>
      <c r="AB185" s="151"/>
      <c r="AC185" s="151"/>
      <c r="AD185" s="151"/>
      <c r="AE185" s="151"/>
      <c r="AF185" s="151"/>
      <c r="AG185" s="151" t="s">
        <v>333</v>
      </c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outlineLevel="1" x14ac:dyDescent="0.2">
      <c r="A186" s="181">
        <v>141</v>
      </c>
      <c r="B186" s="182" t="s">
        <v>575</v>
      </c>
      <c r="C186" s="189" t="s">
        <v>576</v>
      </c>
      <c r="D186" s="183" t="s">
        <v>214</v>
      </c>
      <c r="E186" s="184">
        <v>1</v>
      </c>
      <c r="F186" s="185"/>
      <c r="G186" s="186">
        <f t="shared" si="35"/>
        <v>0</v>
      </c>
      <c r="H186" s="164"/>
      <c r="I186" s="163">
        <f t="shared" si="36"/>
        <v>0</v>
      </c>
      <c r="J186" s="164"/>
      <c r="K186" s="163">
        <f t="shared" si="37"/>
        <v>0</v>
      </c>
      <c r="L186" s="163">
        <v>21</v>
      </c>
      <c r="M186" s="163">
        <f t="shared" si="38"/>
        <v>0</v>
      </c>
      <c r="N186" s="162">
        <v>1E-4</v>
      </c>
      <c r="O186" s="162">
        <f t="shared" si="39"/>
        <v>0</v>
      </c>
      <c r="P186" s="162">
        <v>0</v>
      </c>
      <c r="Q186" s="162">
        <f t="shared" si="40"/>
        <v>0</v>
      </c>
      <c r="R186" s="163" t="s">
        <v>349</v>
      </c>
      <c r="S186" s="163" t="s">
        <v>225</v>
      </c>
      <c r="T186" s="163" t="s">
        <v>270</v>
      </c>
      <c r="U186" s="163">
        <v>0</v>
      </c>
      <c r="V186" s="163">
        <f t="shared" si="41"/>
        <v>0</v>
      </c>
      <c r="W186" s="163"/>
      <c r="X186" s="163" t="s">
        <v>332</v>
      </c>
      <c r="Y186" s="163" t="s">
        <v>218</v>
      </c>
      <c r="Z186" s="151" t="s">
        <v>1163</v>
      </c>
      <c r="AA186" s="151"/>
      <c r="AB186" s="151"/>
      <c r="AC186" s="151"/>
      <c r="AD186" s="151"/>
      <c r="AE186" s="151"/>
      <c r="AF186" s="151"/>
      <c r="AG186" s="151" t="s">
        <v>333</v>
      </c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outlineLevel="1" x14ac:dyDescent="0.2">
      <c r="A187" s="181">
        <v>142</v>
      </c>
      <c r="B187" s="182" t="s">
        <v>577</v>
      </c>
      <c r="C187" s="189" t="s">
        <v>578</v>
      </c>
      <c r="D187" s="183" t="s">
        <v>214</v>
      </c>
      <c r="E187" s="184">
        <v>2</v>
      </c>
      <c r="F187" s="185"/>
      <c r="G187" s="186">
        <f t="shared" si="35"/>
        <v>0</v>
      </c>
      <c r="H187" s="164"/>
      <c r="I187" s="163">
        <f t="shared" si="36"/>
        <v>0</v>
      </c>
      <c r="J187" s="164"/>
      <c r="K187" s="163">
        <f t="shared" si="37"/>
        <v>0</v>
      </c>
      <c r="L187" s="163">
        <v>21</v>
      </c>
      <c r="M187" s="163">
        <f t="shared" si="38"/>
        <v>0</v>
      </c>
      <c r="N187" s="162">
        <v>0</v>
      </c>
      <c r="O187" s="162">
        <f t="shared" si="39"/>
        <v>0</v>
      </c>
      <c r="P187" s="162">
        <v>0</v>
      </c>
      <c r="Q187" s="162">
        <f t="shared" si="40"/>
        <v>0</v>
      </c>
      <c r="R187" s="163"/>
      <c r="S187" s="163" t="s">
        <v>215</v>
      </c>
      <c r="T187" s="163" t="s">
        <v>216</v>
      </c>
      <c r="U187" s="163">
        <v>0</v>
      </c>
      <c r="V187" s="163">
        <f t="shared" si="41"/>
        <v>0</v>
      </c>
      <c r="W187" s="163"/>
      <c r="X187" s="163" t="s">
        <v>332</v>
      </c>
      <c r="Y187" s="163" t="s">
        <v>218</v>
      </c>
      <c r="Z187" s="151"/>
      <c r="AA187" s="151"/>
      <c r="AB187" s="151"/>
      <c r="AC187" s="151"/>
      <c r="AD187" s="151"/>
      <c r="AE187" s="151"/>
      <c r="AF187" s="151"/>
      <c r="AG187" s="151" t="s">
        <v>333</v>
      </c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outlineLevel="1" x14ac:dyDescent="0.2">
      <c r="A188" s="174">
        <v>143</v>
      </c>
      <c r="B188" s="175" t="s">
        <v>579</v>
      </c>
      <c r="C188" s="188" t="s">
        <v>580</v>
      </c>
      <c r="D188" s="176" t="s">
        <v>214</v>
      </c>
      <c r="E188" s="177">
        <v>2</v>
      </c>
      <c r="F188" s="178"/>
      <c r="G188" s="179">
        <f t="shared" si="35"/>
        <v>0</v>
      </c>
      <c r="H188" s="164"/>
      <c r="I188" s="163">
        <f t="shared" si="36"/>
        <v>0</v>
      </c>
      <c r="J188" s="164"/>
      <c r="K188" s="163">
        <f t="shared" si="37"/>
        <v>0</v>
      </c>
      <c r="L188" s="163">
        <v>21</v>
      </c>
      <c r="M188" s="163">
        <f t="shared" si="38"/>
        <v>0</v>
      </c>
      <c r="N188" s="162">
        <v>0</v>
      </c>
      <c r="O188" s="162">
        <f t="shared" si="39"/>
        <v>0</v>
      </c>
      <c r="P188" s="162">
        <v>0</v>
      </c>
      <c r="Q188" s="162">
        <f t="shared" si="40"/>
        <v>0</v>
      </c>
      <c r="R188" s="163"/>
      <c r="S188" s="163" t="s">
        <v>215</v>
      </c>
      <c r="T188" s="163" t="s">
        <v>216</v>
      </c>
      <c r="U188" s="163">
        <v>0</v>
      </c>
      <c r="V188" s="163">
        <f t="shared" si="41"/>
        <v>0</v>
      </c>
      <c r="W188" s="163"/>
      <c r="X188" s="163" t="s">
        <v>332</v>
      </c>
      <c r="Y188" s="163" t="s">
        <v>218</v>
      </c>
      <c r="Z188" s="151"/>
      <c r="AA188" s="151"/>
      <c r="AB188" s="151"/>
      <c r="AC188" s="151"/>
      <c r="AD188" s="151"/>
      <c r="AE188" s="151"/>
      <c r="AF188" s="151"/>
      <c r="AG188" s="151" t="s">
        <v>333</v>
      </c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outlineLevel="1" x14ac:dyDescent="0.2">
      <c r="A189" s="159">
        <v>144</v>
      </c>
      <c r="B189" s="160" t="s">
        <v>493</v>
      </c>
      <c r="C189" s="194" t="s">
        <v>494</v>
      </c>
      <c r="D189" s="161" t="s">
        <v>0</v>
      </c>
      <c r="E189" s="193"/>
      <c r="F189" s="164"/>
      <c r="G189" s="163">
        <f t="shared" si="35"/>
        <v>0</v>
      </c>
      <c r="H189" s="164"/>
      <c r="I189" s="163">
        <f t="shared" si="36"/>
        <v>0</v>
      </c>
      <c r="J189" s="164"/>
      <c r="K189" s="163">
        <f t="shared" si="37"/>
        <v>0</v>
      </c>
      <c r="L189" s="163">
        <v>21</v>
      </c>
      <c r="M189" s="163">
        <f t="shared" si="38"/>
        <v>0</v>
      </c>
      <c r="N189" s="162">
        <v>0</v>
      </c>
      <c r="O189" s="162">
        <f t="shared" si="39"/>
        <v>0</v>
      </c>
      <c r="P189" s="162">
        <v>0</v>
      </c>
      <c r="Q189" s="162">
        <f t="shared" si="40"/>
        <v>0</v>
      </c>
      <c r="R189" s="163"/>
      <c r="S189" s="163" t="s">
        <v>225</v>
      </c>
      <c r="T189" s="163" t="s">
        <v>270</v>
      </c>
      <c r="U189" s="163">
        <v>0</v>
      </c>
      <c r="V189" s="163">
        <f t="shared" si="41"/>
        <v>0</v>
      </c>
      <c r="W189" s="163"/>
      <c r="X189" s="163" t="s">
        <v>430</v>
      </c>
      <c r="Y189" s="163" t="s">
        <v>218</v>
      </c>
      <c r="Z189" s="151"/>
      <c r="AA189" s="151"/>
      <c r="AB189" s="151"/>
      <c r="AC189" s="151"/>
      <c r="AD189" s="151"/>
      <c r="AE189" s="151"/>
      <c r="AF189" s="151"/>
      <c r="AG189" s="151" t="s">
        <v>431</v>
      </c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x14ac:dyDescent="0.2">
      <c r="A190" s="167" t="s">
        <v>212</v>
      </c>
      <c r="B190" s="168" t="s">
        <v>181</v>
      </c>
      <c r="C190" s="187" t="s">
        <v>182</v>
      </c>
      <c r="D190" s="169"/>
      <c r="E190" s="170"/>
      <c r="F190" s="171"/>
      <c r="G190" s="172">
        <f>SUMIF(AG191:AG198,"&lt;&gt;NOR",G191:G198)</f>
        <v>0</v>
      </c>
      <c r="H190" s="166"/>
      <c r="I190" s="166">
        <f>SUM(I191:I198)</f>
        <v>0</v>
      </c>
      <c r="J190" s="166"/>
      <c r="K190" s="166">
        <f>SUM(K191:K198)</f>
        <v>0</v>
      </c>
      <c r="L190" s="166"/>
      <c r="M190" s="166">
        <f>SUM(M191:M198)</f>
        <v>0</v>
      </c>
      <c r="N190" s="165"/>
      <c r="O190" s="165">
        <f>SUM(O191:O198)</f>
        <v>0</v>
      </c>
      <c r="P190" s="165"/>
      <c r="Q190" s="165">
        <f>SUM(Q191:Q198)</f>
        <v>0</v>
      </c>
      <c r="R190" s="166"/>
      <c r="S190" s="166"/>
      <c r="T190" s="166"/>
      <c r="U190" s="166"/>
      <c r="V190" s="166">
        <f>SUM(V191:V198)</f>
        <v>262.45</v>
      </c>
      <c r="W190" s="166"/>
      <c r="X190" s="166"/>
      <c r="Y190" s="166"/>
      <c r="AG190" t="s">
        <v>213</v>
      </c>
    </row>
    <row r="191" spans="1:60" outlineLevel="1" x14ac:dyDescent="0.2">
      <c r="A191" s="181">
        <v>145</v>
      </c>
      <c r="B191" s="182" t="s">
        <v>581</v>
      </c>
      <c r="C191" s="189" t="s">
        <v>582</v>
      </c>
      <c r="D191" s="183" t="s">
        <v>269</v>
      </c>
      <c r="E191" s="184">
        <v>73.662940000000006</v>
      </c>
      <c r="F191" s="185"/>
      <c r="G191" s="186">
        <f>ROUND(E191*F191,2)</f>
        <v>0</v>
      </c>
      <c r="H191" s="164"/>
      <c r="I191" s="163">
        <f>ROUND(E191*H191,2)</f>
        <v>0</v>
      </c>
      <c r="J191" s="164"/>
      <c r="K191" s="163">
        <f>ROUND(E191*J191,2)</f>
        <v>0</v>
      </c>
      <c r="L191" s="163">
        <v>21</v>
      </c>
      <c r="M191" s="163">
        <f>G191*(1+L191/100)</f>
        <v>0</v>
      </c>
      <c r="N191" s="162">
        <v>0</v>
      </c>
      <c r="O191" s="162">
        <f>ROUND(E191*N191,2)</f>
        <v>0</v>
      </c>
      <c r="P191" s="162">
        <v>0</v>
      </c>
      <c r="Q191" s="162">
        <f>ROUND(E191*P191,2)</f>
        <v>0</v>
      </c>
      <c r="R191" s="163"/>
      <c r="S191" s="163" t="s">
        <v>225</v>
      </c>
      <c r="T191" s="163" t="s">
        <v>270</v>
      </c>
      <c r="U191" s="163">
        <v>0.93</v>
      </c>
      <c r="V191" s="163">
        <f>ROUND(E191*U191,2)</f>
        <v>68.510000000000005</v>
      </c>
      <c r="W191" s="163"/>
      <c r="X191" s="163" t="s">
        <v>583</v>
      </c>
      <c r="Y191" s="163" t="s">
        <v>218</v>
      </c>
      <c r="Z191" s="151"/>
      <c r="AA191" s="151"/>
      <c r="AB191" s="151"/>
      <c r="AC191" s="151"/>
      <c r="AD191" s="151"/>
      <c r="AE191" s="151"/>
      <c r="AF191" s="151"/>
      <c r="AG191" s="151" t="s">
        <v>584</v>
      </c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outlineLevel="1" x14ac:dyDescent="0.2">
      <c r="A192" s="181">
        <v>146</v>
      </c>
      <c r="B192" s="182" t="s">
        <v>585</v>
      </c>
      <c r="C192" s="189" t="s">
        <v>586</v>
      </c>
      <c r="D192" s="183" t="s">
        <v>269</v>
      </c>
      <c r="E192" s="184">
        <v>73.662940000000006</v>
      </c>
      <c r="F192" s="185"/>
      <c r="G192" s="186">
        <f>ROUND(E192*F192,2)</f>
        <v>0</v>
      </c>
      <c r="H192" s="164"/>
      <c r="I192" s="163">
        <f>ROUND(E192*H192,2)</f>
        <v>0</v>
      </c>
      <c r="J192" s="164"/>
      <c r="K192" s="163">
        <f>ROUND(E192*J192,2)</f>
        <v>0</v>
      </c>
      <c r="L192" s="163">
        <v>21</v>
      </c>
      <c r="M192" s="163">
        <f>G192*(1+L192/100)</f>
        <v>0</v>
      </c>
      <c r="N192" s="162">
        <v>0</v>
      </c>
      <c r="O192" s="162">
        <f>ROUND(E192*N192,2)</f>
        <v>0</v>
      </c>
      <c r="P192" s="162">
        <v>0</v>
      </c>
      <c r="Q192" s="162">
        <f>ROUND(E192*P192,2)</f>
        <v>0</v>
      </c>
      <c r="R192" s="163"/>
      <c r="S192" s="163" t="s">
        <v>225</v>
      </c>
      <c r="T192" s="163" t="s">
        <v>270</v>
      </c>
      <c r="U192" s="163">
        <v>0.65300000000000002</v>
      </c>
      <c r="V192" s="163">
        <f>ROUND(E192*U192,2)</f>
        <v>48.1</v>
      </c>
      <c r="W192" s="163"/>
      <c r="X192" s="163" t="s">
        <v>583</v>
      </c>
      <c r="Y192" s="163" t="s">
        <v>218</v>
      </c>
      <c r="Z192" s="151"/>
      <c r="AA192" s="151"/>
      <c r="AB192" s="151"/>
      <c r="AC192" s="151"/>
      <c r="AD192" s="151"/>
      <c r="AE192" s="151"/>
      <c r="AF192" s="151"/>
      <c r="AG192" s="151" t="s">
        <v>584</v>
      </c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</row>
    <row r="193" spans="1:60" outlineLevel="1" x14ac:dyDescent="0.2">
      <c r="A193" s="174">
        <v>147</v>
      </c>
      <c r="B193" s="175" t="s">
        <v>587</v>
      </c>
      <c r="C193" s="188" t="s">
        <v>588</v>
      </c>
      <c r="D193" s="176" t="s">
        <v>269</v>
      </c>
      <c r="E193" s="177">
        <v>73.662940000000006</v>
      </c>
      <c r="F193" s="178"/>
      <c r="G193" s="179">
        <f>ROUND(E193*F193,2)</f>
        <v>0</v>
      </c>
      <c r="H193" s="164"/>
      <c r="I193" s="163">
        <f>ROUND(E193*H193,2)</f>
        <v>0</v>
      </c>
      <c r="J193" s="164"/>
      <c r="K193" s="163">
        <f>ROUND(E193*J193,2)</f>
        <v>0</v>
      </c>
      <c r="L193" s="163">
        <v>21</v>
      </c>
      <c r="M193" s="163">
        <f>G193*(1+L193/100)</f>
        <v>0</v>
      </c>
      <c r="N193" s="162">
        <v>0</v>
      </c>
      <c r="O193" s="162">
        <f>ROUND(E193*N193,2)</f>
        <v>0</v>
      </c>
      <c r="P193" s="162">
        <v>0</v>
      </c>
      <c r="Q193" s="162">
        <f>ROUND(E193*P193,2)</f>
        <v>0</v>
      </c>
      <c r="R193" s="163"/>
      <c r="S193" s="163" t="s">
        <v>225</v>
      </c>
      <c r="T193" s="163" t="s">
        <v>270</v>
      </c>
      <c r="U193" s="163">
        <v>0.49</v>
      </c>
      <c r="V193" s="163">
        <f>ROUND(E193*U193,2)</f>
        <v>36.090000000000003</v>
      </c>
      <c r="W193" s="163"/>
      <c r="X193" s="163" t="s">
        <v>583</v>
      </c>
      <c r="Y193" s="163" t="s">
        <v>218</v>
      </c>
      <c r="Z193" s="151"/>
      <c r="AA193" s="151"/>
      <c r="AB193" s="151"/>
      <c r="AC193" s="151"/>
      <c r="AD193" s="151"/>
      <c r="AE193" s="151"/>
      <c r="AF193" s="151"/>
      <c r="AG193" s="151" t="s">
        <v>584</v>
      </c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</row>
    <row r="194" spans="1:60" outlineLevel="2" x14ac:dyDescent="0.2">
      <c r="A194" s="159"/>
      <c r="B194" s="160"/>
      <c r="C194" s="250" t="s">
        <v>589</v>
      </c>
      <c r="D194" s="251"/>
      <c r="E194" s="251"/>
      <c r="F194" s="251"/>
      <c r="G194" s="251"/>
      <c r="H194" s="163"/>
      <c r="I194" s="163"/>
      <c r="J194" s="163"/>
      <c r="K194" s="163"/>
      <c r="L194" s="163"/>
      <c r="M194" s="163"/>
      <c r="N194" s="162"/>
      <c r="O194" s="162"/>
      <c r="P194" s="162"/>
      <c r="Q194" s="162"/>
      <c r="R194" s="163"/>
      <c r="S194" s="163"/>
      <c r="T194" s="163"/>
      <c r="U194" s="163"/>
      <c r="V194" s="163"/>
      <c r="W194" s="163"/>
      <c r="X194" s="163"/>
      <c r="Y194" s="163"/>
      <c r="Z194" s="151"/>
      <c r="AA194" s="151"/>
      <c r="AB194" s="151"/>
      <c r="AC194" s="151"/>
      <c r="AD194" s="151"/>
      <c r="AE194" s="151"/>
      <c r="AF194" s="151"/>
      <c r="AG194" s="151" t="s">
        <v>220</v>
      </c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outlineLevel="1" x14ac:dyDescent="0.2">
      <c r="A195" s="181">
        <v>148</v>
      </c>
      <c r="B195" s="182" t="s">
        <v>590</v>
      </c>
      <c r="C195" s="189" t="s">
        <v>591</v>
      </c>
      <c r="D195" s="183" t="s">
        <v>269</v>
      </c>
      <c r="E195" s="184">
        <v>1031.2811899999999</v>
      </c>
      <c r="F195" s="185"/>
      <c r="G195" s="186">
        <f>ROUND(E195*F195,2)</f>
        <v>0</v>
      </c>
      <c r="H195" s="164"/>
      <c r="I195" s="163">
        <f>ROUND(E195*H195,2)</f>
        <v>0</v>
      </c>
      <c r="J195" s="164"/>
      <c r="K195" s="163">
        <f>ROUND(E195*J195,2)</f>
        <v>0</v>
      </c>
      <c r="L195" s="163">
        <v>21</v>
      </c>
      <c r="M195" s="163">
        <f>G195*(1+L195/100)</f>
        <v>0</v>
      </c>
      <c r="N195" s="162">
        <v>0</v>
      </c>
      <c r="O195" s="162">
        <f>ROUND(E195*N195,2)</f>
        <v>0</v>
      </c>
      <c r="P195" s="162">
        <v>0</v>
      </c>
      <c r="Q195" s="162">
        <f>ROUND(E195*P195,2)</f>
        <v>0</v>
      </c>
      <c r="R195" s="163"/>
      <c r="S195" s="163" t="s">
        <v>225</v>
      </c>
      <c r="T195" s="163" t="s">
        <v>270</v>
      </c>
      <c r="U195" s="163">
        <v>0</v>
      </c>
      <c r="V195" s="163">
        <f>ROUND(E195*U195,2)</f>
        <v>0</v>
      </c>
      <c r="W195" s="163"/>
      <c r="X195" s="163" t="s">
        <v>583</v>
      </c>
      <c r="Y195" s="163" t="s">
        <v>218</v>
      </c>
      <c r="Z195" s="151"/>
      <c r="AA195" s="151"/>
      <c r="AB195" s="151"/>
      <c r="AC195" s="151"/>
      <c r="AD195" s="151"/>
      <c r="AE195" s="151"/>
      <c r="AF195" s="151"/>
      <c r="AG195" s="151" t="s">
        <v>584</v>
      </c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outlineLevel="1" x14ac:dyDescent="0.2">
      <c r="A196" s="181">
        <v>149</v>
      </c>
      <c r="B196" s="182" t="s">
        <v>592</v>
      </c>
      <c r="C196" s="189" t="s">
        <v>593</v>
      </c>
      <c r="D196" s="183" t="s">
        <v>269</v>
      </c>
      <c r="E196" s="184">
        <v>73.662940000000006</v>
      </c>
      <c r="F196" s="185"/>
      <c r="G196" s="186">
        <f>ROUND(E196*F196,2)</f>
        <v>0</v>
      </c>
      <c r="H196" s="164"/>
      <c r="I196" s="163">
        <f>ROUND(E196*H196,2)</f>
        <v>0</v>
      </c>
      <c r="J196" s="164"/>
      <c r="K196" s="163">
        <f>ROUND(E196*J196,2)</f>
        <v>0</v>
      </c>
      <c r="L196" s="163">
        <v>21</v>
      </c>
      <c r="M196" s="163">
        <f>G196*(1+L196/100)</f>
        <v>0</v>
      </c>
      <c r="N196" s="162">
        <v>0</v>
      </c>
      <c r="O196" s="162">
        <f>ROUND(E196*N196,2)</f>
        <v>0</v>
      </c>
      <c r="P196" s="162">
        <v>0</v>
      </c>
      <c r="Q196" s="162">
        <f>ROUND(E196*P196,2)</f>
        <v>0</v>
      </c>
      <c r="R196" s="163"/>
      <c r="S196" s="163" t="s">
        <v>225</v>
      </c>
      <c r="T196" s="163" t="s">
        <v>270</v>
      </c>
      <c r="U196" s="163">
        <v>0.94</v>
      </c>
      <c r="V196" s="163">
        <f>ROUND(E196*U196,2)</f>
        <v>69.239999999999995</v>
      </c>
      <c r="W196" s="163"/>
      <c r="X196" s="163" t="s">
        <v>583</v>
      </c>
      <c r="Y196" s="163" t="s">
        <v>218</v>
      </c>
      <c r="Z196" s="151"/>
      <c r="AA196" s="151"/>
      <c r="AB196" s="151"/>
      <c r="AC196" s="151"/>
      <c r="AD196" s="151"/>
      <c r="AE196" s="151"/>
      <c r="AF196" s="151"/>
      <c r="AG196" s="151" t="s">
        <v>584</v>
      </c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</row>
    <row r="197" spans="1:60" outlineLevel="1" x14ac:dyDescent="0.2">
      <c r="A197" s="181">
        <v>150</v>
      </c>
      <c r="B197" s="182" t="s">
        <v>594</v>
      </c>
      <c r="C197" s="189" t="s">
        <v>595</v>
      </c>
      <c r="D197" s="183" t="s">
        <v>269</v>
      </c>
      <c r="E197" s="184">
        <v>368.31470999999999</v>
      </c>
      <c r="F197" s="185"/>
      <c r="G197" s="186">
        <f>ROUND(E197*F197,2)</f>
        <v>0</v>
      </c>
      <c r="H197" s="164"/>
      <c r="I197" s="163">
        <f>ROUND(E197*H197,2)</f>
        <v>0</v>
      </c>
      <c r="J197" s="164"/>
      <c r="K197" s="163">
        <f>ROUND(E197*J197,2)</f>
        <v>0</v>
      </c>
      <c r="L197" s="163">
        <v>21</v>
      </c>
      <c r="M197" s="163">
        <f>G197*(1+L197/100)</f>
        <v>0</v>
      </c>
      <c r="N197" s="162">
        <v>0</v>
      </c>
      <c r="O197" s="162">
        <f>ROUND(E197*N197,2)</f>
        <v>0</v>
      </c>
      <c r="P197" s="162">
        <v>0</v>
      </c>
      <c r="Q197" s="162">
        <f>ROUND(E197*P197,2)</f>
        <v>0</v>
      </c>
      <c r="R197" s="163"/>
      <c r="S197" s="163" t="s">
        <v>225</v>
      </c>
      <c r="T197" s="163" t="s">
        <v>270</v>
      </c>
      <c r="U197" s="163">
        <v>0.11</v>
      </c>
      <c r="V197" s="163">
        <f>ROUND(E197*U197,2)</f>
        <v>40.51</v>
      </c>
      <c r="W197" s="163"/>
      <c r="X197" s="163" t="s">
        <v>583</v>
      </c>
      <c r="Y197" s="163" t="s">
        <v>218</v>
      </c>
      <c r="Z197" s="151"/>
      <c r="AA197" s="151"/>
      <c r="AB197" s="151"/>
      <c r="AC197" s="151"/>
      <c r="AD197" s="151"/>
      <c r="AE197" s="151"/>
      <c r="AF197" s="151"/>
      <c r="AG197" s="151" t="s">
        <v>584</v>
      </c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outlineLevel="1" x14ac:dyDescent="0.2">
      <c r="A198" s="174">
        <v>151</v>
      </c>
      <c r="B198" s="175" t="s">
        <v>596</v>
      </c>
      <c r="C198" s="188" t="s">
        <v>597</v>
      </c>
      <c r="D198" s="176" t="s">
        <v>269</v>
      </c>
      <c r="E198" s="177">
        <v>73.662940000000006</v>
      </c>
      <c r="F198" s="178"/>
      <c r="G198" s="179">
        <f>ROUND(E198*F198,2)</f>
        <v>0</v>
      </c>
      <c r="H198" s="164"/>
      <c r="I198" s="163">
        <f>ROUND(E198*H198,2)</f>
        <v>0</v>
      </c>
      <c r="J198" s="164"/>
      <c r="K198" s="163">
        <f>ROUND(E198*J198,2)</f>
        <v>0</v>
      </c>
      <c r="L198" s="163">
        <v>21</v>
      </c>
      <c r="M198" s="163">
        <f>G198*(1+L198/100)</f>
        <v>0</v>
      </c>
      <c r="N198" s="162">
        <v>0</v>
      </c>
      <c r="O198" s="162">
        <f>ROUND(E198*N198,2)</f>
        <v>0</v>
      </c>
      <c r="P198" s="162">
        <v>0</v>
      </c>
      <c r="Q198" s="162">
        <f>ROUND(E198*P198,2)</f>
        <v>0</v>
      </c>
      <c r="R198" s="163"/>
      <c r="S198" s="163" t="s">
        <v>225</v>
      </c>
      <c r="T198" s="163" t="s">
        <v>270</v>
      </c>
      <c r="U198" s="163">
        <v>0</v>
      </c>
      <c r="V198" s="163">
        <f>ROUND(E198*U198,2)</f>
        <v>0</v>
      </c>
      <c r="W198" s="163"/>
      <c r="X198" s="163" t="s">
        <v>583</v>
      </c>
      <c r="Y198" s="163" t="s">
        <v>218</v>
      </c>
      <c r="Z198" s="151"/>
      <c r="AA198" s="151"/>
      <c r="AB198" s="151"/>
      <c r="AC198" s="151"/>
      <c r="AD198" s="151"/>
      <c r="AE198" s="151"/>
      <c r="AF198" s="151"/>
      <c r="AG198" s="151" t="s">
        <v>584</v>
      </c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x14ac:dyDescent="0.2">
      <c r="A199" s="3"/>
      <c r="B199" s="4"/>
      <c r="C199" s="190"/>
      <c r="D199" s="6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AE199">
        <v>15</v>
      </c>
      <c r="AF199">
        <v>21</v>
      </c>
      <c r="AG199" t="s">
        <v>198</v>
      </c>
    </row>
    <row r="200" spans="1:60" x14ac:dyDescent="0.2">
      <c r="A200" s="154"/>
      <c r="B200" s="155" t="s">
        <v>31</v>
      </c>
      <c r="C200" s="191"/>
      <c r="D200" s="156"/>
      <c r="E200" s="157"/>
      <c r="F200" s="157"/>
      <c r="G200" s="173">
        <f>G8+G22+G27+G31+G37+G42+G45+G51+G91+G93+G96+G101+G104+G108+G112+G123+G132+G138+G148+G153+G167+G174+G179+G190</f>
        <v>0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AE200">
        <f>SUMIF(L7:L198,AE199,G7:G198)</f>
        <v>0</v>
      </c>
      <c r="AF200">
        <f>SUMIF(L7:L198,AF199,G7:G198)</f>
        <v>0</v>
      </c>
      <c r="AG200" t="s">
        <v>248</v>
      </c>
    </row>
    <row r="201" spans="1:60" x14ac:dyDescent="0.2">
      <c r="A201" s="3"/>
      <c r="B201" s="4"/>
      <c r="C201" s="190"/>
      <c r="D201" s="6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60" x14ac:dyDescent="0.2">
      <c r="A202" s="3"/>
      <c r="B202" s="4"/>
      <c r="C202" s="190"/>
      <c r="D202" s="6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60" x14ac:dyDescent="0.2">
      <c r="A203" s="261" t="s">
        <v>249</v>
      </c>
      <c r="B203" s="261"/>
      <c r="C203" s="262"/>
      <c r="D203" s="6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60" x14ac:dyDescent="0.2">
      <c r="A204" s="263"/>
      <c r="B204" s="264"/>
      <c r="C204" s="265"/>
      <c r="D204" s="264"/>
      <c r="E204" s="264"/>
      <c r="F204" s="264"/>
      <c r="G204" s="266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AG204" t="s">
        <v>250</v>
      </c>
    </row>
    <row r="205" spans="1:60" x14ac:dyDescent="0.2">
      <c r="A205" s="267"/>
      <c r="B205" s="268"/>
      <c r="C205" s="269"/>
      <c r="D205" s="268"/>
      <c r="E205" s="268"/>
      <c r="F205" s="268"/>
      <c r="G205" s="270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60" x14ac:dyDescent="0.2">
      <c r="A206" s="267"/>
      <c r="B206" s="268"/>
      <c r="C206" s="269"/>
      <c r="D206" s="268"/>
      <c r="E206" s="268"/>
      <c r="F206" s="268"/>
      <c r="G206" s="270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60" x14ac:dyDescent="0.2">
      <c r="A207" s="267"/>
      <c r="B207" s="268"/>
      <c r="C207" s="269"/>
      <c r="D207" s="268"/>
      <c r="E207" s="268"/>
      <c r="F207" s="268"/>
      <c r="G207" s="270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60" x14ac:dyDescent="0.2">
      <c r="A208" s="271"/>
      <c r="B208" s="272"/>
      <c r="C208" s="273"/>
      <c r="D208" s="272"/>
      <c r="E208" s="272"/>
      <c r="F208" s="272"/>
      <c r="G208" s="27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33" x14ac:dyDescent="0.2">
      <c r="A209" s="3"/>
      <c r="B209" s="4"/>
      <c r="C209" s="190"/>
      <c r="D209" s="6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33" x14ac:dyDescent="0.2">
      <c r="C210" s="192"/>
      <c r="D210" s="10"/>
      <c r="AG210" t="s">
        <v>266</v>
      </c>
    </row>
    <row r="211" spans="1:33" x14ac:dyDescent="0.2">
      <c r="D211" s="10"/>
    </row>
    <row r="212" spans="1:33" x14ac:dyDescent="0.2">
      <c r="D212" s="10"/>
    </row>
    <row r="213" spans="1:33" x14ac:dyDescent="0.2">
      <c r="D213" s="10"/>
    </row>
    <row r="214" spans="1:33" x14ac:dyDescent="0.2">
      <c r="D214" s="10"/>
    </row>
    <row r="215" spans="1:33" x14ac:dyDescent="0.2">
      <c r="D215" s="10"/>
    </row>
    <row r="216" spans="1:33" x14ac:dyDescent="0.2">
      <c r="D216" s="10"/>
    </row>
    <row r="217" spans="1:33" x14ac:dyDescent="0.2">
      <c r="D217" s="10"/>
    </row>
    <row r="218" spans="1:33" x14ac:dyDescent="0.2">
      <c r="D218" s="10"/>
    </row>
    <row r="219" spans="1:33" x14ac:dyDescent="0.2">
      <c r="D219" s="10"/>
    </row>
    <row r="220" spans="1:33" x14ac:dyDescent="0.2">
      <c r="D220" s="10"/>
    </row>
    <row r="221" spans="1:33" x14ac:dyDescent="0.2">
      <c r="D221" s="10"/>
    </row>
    <row r="222" spans="1:33" x14ac:dyDescent="0.2">
      <c r="D222" s="10"/>
    </row>
    <row r="223" spans="1:33" x14ac:dyDescent="0.2">
      <c r="D223" s="10"/>
    </row>
    <row r="224" spans="1:33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22">
    <mergeCell ref="A204:G208"/>
    <mergeCell ref="C54:G54"/>
    <mergeCell ref="C56:G56"/>
    <mergeCell ref="C63:G63"/>
    <mergeCell ref="C95:G95"/>
    <mergeCell ref="A1:G1"/>
    <mergeCell ref="C2:G2"/>
    <mergeCell ref="C3:G3"/>
    <mergeCell ref="C4:G4"/>
    <mergeCell ref="A203:C203"/>
    <mergeCell ref="C194:G194"/>
    <mergeCell ref="C98:G98"/>
    <mergeCell ref="C125:G125"/>
    <mergeCell ref="C128:G128"/>
    <mergeCell ref="C140:G140"/>
    <mergeCell ref="C142:G142"/>
    <mergeCell ref="C144:G144"/>
    <mergeCell ref="C146:G146"/>
    <mergeCell ref="C156:G156"/>
    <mergeCell ref="C158:G158"/>
    <mergeCell ref="C171:G171"/>
    <mergeCell ref="C173:G173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97F43-D921-488A-914F-7A078FAAD0C1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24" customWidth="1"/>
    <col min="3" max="3" width="38.28515625" style="12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254" t="s">
        <v>7</v>
      </c>
      <c r="B1" s="254"/>
      <c r="C1" s="254"/>
      <c r="D1" s="254"/>
      <c r="E1" s="254"/>
      <c r="F1" s="254"/>
      <c r="G1" s="254"/>
      <c r="AG1" t="s">
        <v>186</v>
      </c>
    </row>
    <row r="2" spans="1:60" ht="24.95" customHeight="1" x14ac:dyDescent="0.2">
      <c r="A2" s="143" t="s">
        <v>8</v>
      </c>
      <c r="B2" s="49" t="s">
        <v>43</v>
      </c>
      <c r="C2" s="255" t="s">
        <v>44</v>
      </c>
      <c r="D2" s="256"/>
      <c r="E2" s="256"/>
      <c r="F2" s="256"/>
      <c r="G2" s="257"/>
      <c r="AG2" t="s">
        <v>187</v>
      </c>
    </row>
    <row r="3" spans="1:60" ht="24.95" customHeight="1" x14ac:dyDescent="0.2">
      <c r="A3" s="143" t="s">
        <v>9</v>
      </c>
      <c r="B3" s="49" t="s">
        <v>47</v>
      </c>
      <c r="C3" s="255" t="s">
        <v>48</v>
      </c>
      <c r="D3" s="256"/>
      <c r="E3" s="256"/>
      <c r="F3" s="256"/>
      <c r="G3" s="257"/>
      <c r="AC3" s="124" t="s">
        <v>187</v>
      </c>
      <c r="AG3" t="s">
        <v>188</v>
      </c>
    </row>
    <row r="4" spans="1:60" ht="24.95" customHeight="1" x14ac:dyDescent="0.2">
      <c r="A4" s="144" t="s">
        <v>10</v>
      </c>
      <c r="B4" s="145" t="s">
        <v>53</v>
      </c>
      <c r="C4" s="258" t="s">
        <v>54</v>
      </c>
      <c r="D4" s="259"/>
      <c r="E4" s="259"/>
      <c r="F4" s="259"/>
      <c r="G4" s="260"/>
      <c r="AG4" t="s">
        <v>189</v>
      </c>
    </row>
    <row r="5" spans="1:60" x14ac:dyDescent="0.2">
      <c r="D5" s="10"/>
    </row>
    <row r="6" spans="1:60" ht="38.25" x14ac:dyDescent="0.2">
      <c r="A6" s="147" t="s">
        <v>190</v>
      </c>
      <c r="B6" s="149" t="s">
        <v>191</v>
      </c>
      <c r="C6" s="149" t="s">
        <v>192</v>
      </c>
      <c r="D6" s="148" t="s">
        <v>193</v>
      </c>
      <c r="E6" s="147" t="s">
        <v>194</v>
      </c>
      <c r="F6" s="146" t="s">
        <v>195</v>
      </c>
      <c r="G6" s="147" t="s">
        <v>31</v>
      </c>
      <c r="H6" s="150" t="s">
        <v>32</v>
      </c>
      <c r="I6" s="150" t="s">
        <v>196</v>
      </c>
      <c r="J6" s="150" t="s">
        <v>33</v>
      </c>
      <c r="K6" s="150" t="s">
        <v>197</v>
      </c>
      <c r="L6" s="150" t="s">
        <v>198</v>
      </c>
      <c r="M6" s="150" t="s">
        <v>199</v>
      </c>
      <c r="N6" s="150" t="s">
        <v>200</v>
      </c>
      <c r="O6" s="150" t="s">
        <v>201</v>
      </c>
      <c r="P6" s="150" t="s">
        <v>202</v>
      </c>
      <c r="Q6" s="150" t="s">
        <v>203</v>
      </c>
      <c r="R6" s="150" t="s">
        <v>204</v>
      </c>
      <c r="S6" s="150" t="s">
        <v>205</v>
      </c>
      <c r="T6" s="150" t="s">
        <v>206</v>
      </c>
      <c r="U6" s="150" t="s">
        <v>207</v>
      </c>
      <c r="V6" s="150" t="s">
        <v>208</v>
      </c>
      <c r="W6" s="150" t="s">
        <v>209</v>
      </c>
      <c r="X6" s="150" t="s">
        <v>210</v>
      </c>
      <c r="Y6" s="150" t="s">
        <v>211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  <c r="Y7" s="153"/>
    </row>
    <row r="8" spans="1:60" x14ac:dyDescent="0.2">
      <c r="A8" s="167" t="s">
        <v>212</v>
      </c>
      <c r="B8" s="168" t="s">
        <v>144</v>
      </c>
      <c r="C8" s="187" t="s">
        <v>145</v>
      </c>
      <c r="D8" s="169"/>
      <c r="E8" s="170"/>
      <c r="F8" s="171"/>
      <c r="G8" s="172">
        <f>SUMIF(AG9:AG30,"&lt;&gt;NOR",G9:G30)</f>
        <v>0</v>
      </c>
      <c r="H8" s="166"/>
      <c r="I8" s="166">
        <f>SUM(I9:I30)</f>
        <v>0</v>
      </c>
      <c r="J8" s="166"/>
      <c r="K8" s="166">
        <f>SUM(K9:K30)</f>
        <v>0</v>
      </c>
      <c r="L8" s="166"/>
      <c r="M8" s="166">
        <f>SUM(M9:M30)</f>
        <v>0</v>
      </c>
      <c r="N8" s="165"/>
      <c r="O8" s="165">
        <f>SUM(O9:O30)</f>
        <v>6.9999999999999993E-2</v>
      </c>
      <c r="P8" s="165"/>
      <c r="Q8" s="165">
        <f>SUM(Q9:Q30)</f>
        <v>0.21000000000000002</v>
      </c>
      <c r="R8" s="166"/>
      <c r="S8" s="166"/>
      <c r="T8" s="166"/>
      <c r="U8" s="166"/>
      <c r="V8" s="166">
        <f>SUM(V9:V30)</f>
        <v>13.509999999999998</v>
      </c>
      <c r="W8" s="166"/>
      <c r="X8" s="166"/>
      <c r="Y8" s="166"/>
      <c r="AG8" t="s">
        <v>213</v>
      </c>
    </row>
    <row r="9" spans="1:60" outlineLevel="1" x14ac:dyDescent="0.2">
      <c r="A9" s="181">
        <v>1</v>
      </c>
      <c r="B9" s="182" t="s">
        <v>598</v>
      </c>
      <c r="C9" s="189" t="s">
        <v>599</v>
      </c>
      <c r="D9" s="183" t="s">
        <v>277</v>
      </c>
      <c r="E9" s="184">
        <v>1.2E-2</v>
      </c>
      <c r="F9" s="185"/>
      <c r="G9" s="186">
        <f t="shared" ref="G9:G24" si="0">ROUND(E9*F9,2)</f>
        <v>0</v>
      </c>
      <c r="H9" s="164"/>
      <c r="I9" s="163">
        <f t="shared" ref="I9:I24" si="1">ROUND(E9*H9,2)</f>
        <v>0</v>
      </c>
      <c r="J9" s="164"/>
      <c r="K9" s="163">
        <f t="shared" ref="K9:K24" si="2">ROUND(E9*J9,2)</f>
        <v>0</v>
      </c>
      <c r="L9" s="163">
        <v>21</v>
      </c>
      <c r="M9" s="163">
        <f t="shared" ref="M9:M24" si="3">G9*(1+L9/100)</f>
        <v>0</v>
      </c>
      <c r="N9" s="162">
        <v>2.5</v>
      </c>
      <c r="O9" s="162">
        <f t="shared" ref="O9:O24" si="4">ROUND(E9*N9,2)</f>
        <v>0.03</v>
      </c>
      <c r="P9" s="162">
        <v>0</v>
      </c>
      <c r="Q9" s="162">
        <f t="shared" ref="Q9:Q24" si="5">ROUND(E9*P9,2)</f>
        <v>0</v>
      </c>
      <c r="R9" s="163"/>
      <c r="S9" s="163" t="s">
        <v>225</v>
      </c>
      <c r="T9" s="163" t="s">
        <v>270</v>
      </c>
      <c r="U9" s="163">
        <v>5.33</v>
      </c>
      <c r="V9" s="163">
        <f t="shared" ref="V9:V24" si="6">ROUND(E9*U9,2)</f>
        <v>0.06</v>
      </c>
      <c r="W9" s="163"/>
      <c r="X9" s="163" t="s">
        <v>271</v>
      </c>
      <c r="Y9" s="163" t="s">
        <v>218</v>
      </c>
      <c r="Z9" s="151"/>
      <c r="AA9" s="151"/>
      <c r="AB9" s="151"/>
      <c r="AC9" s="151"/>
      <c r="AD9" s="151"/>
      <c r="AE9" s="151"/>
      <c r="AF9" s="151"/>
      <c r="AG9" s="151" t="s">
        <v>272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22.5" outlineLevel="1" x14ac:dyDescent="0.2">
      <c r="A10" s="181">
        <v>2</v>
      </c>
      <c r="B10" s="182" t="s">
        <v>600</v>
      </c>
      <c r="C10" s="189" t="s">
        <v>601</v>
      </c>
      <c r="D10" s="183" t="s">
        <v>277</v>
      </c>
      <c r="E10" s="184">
        <v>1.2E-2</v>
      </c>
      <c r="F10" s="185"/>
      <c r="G10" s="186">
        <f t="shared" si="0"/>
        <v>0</v>
      </c>
      <c r="H10" s="164"/>
      <c r="I10" s="163">
        <f t="shared" si="1"/>
        <v>0</v>
      </c>
      <c r="J10" s="164"/>
      <c r="K10" s="163">
        <f t="shared" si="2"/>
        <v>0</v>
      </c>
      <c r="L10" s="163">
        <v>21</v>
      </c>
      <c r="M10" s="163">
        <f t="shared" si="3"/>
        <v>0</v>
      </c>
      <c r="N10" s="162">
        <v>0</v>
      </c>
      <c r="O10" s="162">
        <f t="shared" si="4"/>
        <v>0</v>
      </c>
      <c r="P10" s="162">
        <v>2.2000000000000002</v>
      </c>
      <c r="Q10" s="162">
        <f t="shared" si="5"/>
        <v>0.03</v>
      </c>
      <c r="R10" s="163"/>
      <c r="S10" s="163" t="s">
        <v>225</v>
      </c>
      <c r="T10" s="163" t="s">
        <v>270</v>
      </c>
      <c r="U10" s="163">
        <v>12.56</v>
      </c>
      <c r="V10" s="163">
        <f t="shared" si="6"/>
        <v>0.15</v>
      </c>
      <c r="W10" s="163"/>
      <c r="X10" s="163" t="s">
        <v>271</v>
      </c>
      <c r="Y10" s="163" t="s">
        <v>218</v>
      </c>
      <c r="Z10" s="151"/>
      <c r="AA10" s="151"/>
      <c r="AB10" s="151"/>
      <c r="AC10" s="151"/>
      <c r="AD10" s="151"/>
      <c r="AE10" s="151"/>
      <c r="AF10" s="151"/>
      <c r="AG10" s="151" t="s">
        <v>272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81">
        <v>3</v>
      </c>
      <c r="B11" s="182" t="s">
        <v>602</v>
      </c>
      <c r="C11" s="189" t="s">
        <v>603</v>
      </c>
      <c r="D11" s="183" t="s">
        <v>297</v>
      </c>
      <c r="E11" s="184">
        <v>2.2400000000000002</v>
      </c>
      <c r="F11" s="185"/>
      <c r="G11" s="186">
        <f t="shared" si="0"/>
        <v>0</v>
      </c>
      <c r="H11" s="164"/>
      <c r="I11" s="163">
        <f t="shared" si="1"/>
        <v>0</v>
      </c>
      <c r="J11" s="164"/>
      <c r="K11" s="163">
        <f t="shared" si="2"/>
        <v>0</v>
      </c>
      <c r="L11" s="163">
        <v>21</v>
      </c>
      <c r="M11" s="163">
        <f t="shared" si="3"/>
        <v>0</v>
      </c>
      <c r="N11" s="162">
        <v>0</v>
      </c>
      <c r="O11" s="162">
        <f t="shared" si="4"/>
        <v>0</v>
      </c>
      <c r="P11" s="162">
        <v>4.6000000000000001E-4</v>
      </c>
      <c r="Q11" s="162">
        <f t="shared" si="5"/>
        <v>0</v>
      </c>
      <c r="R11" s="163"/>
      <c r="S11" s="163" t="s">
        <v>225</v>
      </c>
      <c r="T11" s="163" t="s">
        <v>270</v>
      </c>
      <c r="U11" s="163">
        <v>0.9</v>
      </c>
      <c r="V11" s="163">
        <f t="shared" si="6"/>
        <v>2.02</v>
      </c>
      <c r="W11" s="163"/>
      <c r="X11" s="163" t="s">
        <v>271</v>
      </c>
      <c r="Y11" s="163" t="s">
        <v>218</v>
      </c>
      <c r="Z11" s="151"/>
      <c r="AA11" s="151"/>
      <c r="AB11" s="151"/>
      <c r="AC11" s="151"/>
      <c r="AD11" s="151"/>
      <c r="AE11" s="151"/>
      <c r="AF11" s="151"/>
      <c r="AG11" s="151" t="s">
        <v>272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81">
        <v>4</v>
      </c>
      <c r="B12" s="182" t="s">
        <v>604</v>
      </c>
      <c r="C12" s="189" t="s">
        <v>605</v>
      </c>
      <c r="D12" s="183" t="s">
        <v>297</v>
      </c>
      <c r="E12" s="184">
        <v>3</v>
      </c>
      <c r="F12" s="185"/>
      <c r="G12" s="186">
        <f t="shared" si="0"/>
        <v>0</v>
      </c>
      <c r="H12" s="164"/>
      <c r="I12" s="163">
        <f t="shared" si="1"/>
        <v>0</v>
      </c>
      <c r="J12" s="164"/>
      <c r="K12" s="163">
        <f t="shared" si="2"/>
        <v>0</v>
      </c>
      <c r="L12" s="163">
        <v>21</v>
      </c>
      <c r="M12" s="163">
        <f t="shared" si="3"/>
        <v>0</v>
      </c>
      <c r="N12" s="162">
        <v>0</v>
      </c>
      <c r="O12" s="162">
        <f t="shared" si="4"/>
        <v>0</v>
      </c>
      <c r="P12" s="162">
        <v>2.0999999999999999E-3</v>
      </c>
      <c r="Q12" s="162">
        <f t="shared" si="5"/>
        <v>0.01</v>
      </c>
      <c r="R12" s="163"/>
      <c r="S12" s="163" t="s">
        <v>225</v>
      </c>
      <c r="T12" s="163" t="s">
        <v>270</v>
      </c>
      <c r="U12" s="163">
        <v>3.1E-2</v>
      </c>
      <c r="V12" s="163">
        <f t="shared" si="6"/>
        <v>0.09</v>
      </c>
      <c r="W12" s="163"/>
      <c r="X12" s="163" t="s">
        <v>271</v>
      </c>
      <c r="Y12" s="163" t="s">
        <v>218</v>
      </c>
      <c r="Z12" s="151"/>
      <c r="AA12" s="151"/>
      <c r="AB12" s="151"/>
      <c r="AC12" s="151"/>
      <c r="AD12" s="151"/>
      <c r="AE12" s="151"/>
      <c r="AF12" s="151"/>
      <c r="AG12" s="151" t="s">
        <v>272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81">
        <v>5</v>
      </c>
      <c r="B13" s="182" t="s">
        <v>606</v>
      </c>
      <c r="C13" s="189" t="s">
        <v>607</v>
      </c>
      <c r="D13" s="183" t="s">
        <v>297</v>
      </c>
      <c r="E13" s="184">
        <v>3</v>
      </c>
      <c r="F13" s="185"/>
      <c r="G13" s="186">
        <f t="shared" si="0"/>
        <v>0</v>
      </c>
      <c r="H13" s="164"/>
      <c r="I13" s="163">
        <f t="shared" si="1"/>
        <v>0</v>
      </c>
      <c r="J13" s="164"/>
      <c r="K13" s="163">
        <f t="shared" si="2"/>
        <v>0</v>
      </c>
      <c r="L13" s="163">
        <v>21</v>
      </c>
      <c r="M13" s="163">
        <f t="shared" si="3"/>
        <v>0</v>
      </c>
      <c r="N13" s="162">
        <v>5.1999999999999995E-4</v>
      </c>
      <c r="O13" s="162">
        <f t="shared" si="4"/>
        <v>0</v>
      </c>
      <c r="P13" s="162">
        <v>0</v>
      </c>
      <c r="Q13" s="162">
        <f t="shared" si="5"/>
        <v>0</v>
      </c>
      <c r="R13" s="163"/>
      <c r="S13" s="163" t="s">
        <v>225</v>
      </c>
      <c r="T13" s="163" t="s">
        <v>270</v>
      </c>
      <c r="U13" s="163">
        <v>0.52900000000000003</v>
      </c>
      <c r="V13" s="163">
        <f t="shared" si="6"/>
        <v>1.59</v>
      </c>
      <c r="W13" s="163"/>
      <c r="X13" s="163" t="s">
        <v>271</v>
      </c>
      <c r="Y13" s="163" t="s">
        <v>218</v>
      </c>
      <c r="Z13" s="151"/>
      <c r="AA13" s="151"/>
      <c r="AB13" s="151"/>
      <c r="AC13" s="151"/>
      <c r="AD13" s="151"/>
      <c r="AE13" s="151"/>
      <c r="AF13" s="151"/>
      <c r="AG13" s="151" t="s">
        <v>272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81">
        <v>6</v>
      </c>
      <c r="B14" s="182" t="s">
        <v>608</v>
      </c>
      <c r="C14" s="189" t="s">
        <v>609</v>
      </c>
      <c r="D14" s="183" t="s">
        <v>214</v>
      </c>
      <c r="E14" s="184">
        <v>1</v>
      </c>
      <c r="F14" s="185"/>
      <c r="G14" s="186">
        <f t="shared" si="0"/>
        <v>0</v>
      </c>
      <c r="H14" s="164"/>
      <c r="I14" s="163">
        <f t="shared" si="1"/>
        <v>0</v>
      </c>
      <c r="J14" s="164"/>
      <c r="K14" s="163">
        <f t="shared" si="2"/>
        <v>0</v>
      </c>
      <c r="L14" s="163">
        <v>21</v>
      </c>
      <c r="M14" s="163">
        <f t="shared" si="3"/>
        <v>0</v>
      </c>
      <c r="N14" s="162">
        <v>0</v>
      </c>
      <c r="O14" s="162">
        <f t="shared" si="4"/>
        <v>0</v>
      </c>
      <c r="P14" s="162">
        <v>0</v>
      </c>
      <c r="Q14" s="162">
        <f t="shared" si="5"/>
        <v>0</v>
      </c>
      <c r="R14" s="163"/>
      <c r="S14" s="163" t="s">
        <v>225</v>
      </c>
      <c r="T14" s="163" t="s">
        <v>270</v>
      </c>
      <c r="U14" s="163">
        <v>0.17399999999999999</v>
      </c>
      <c r="V14" s="163">
        <f t="shared" si="6"/>
        <v>0.17</v>
      </c>
      <c r="W14" s="163"/>
      <c r="X14" s="163" t="s">
        <v>271</v>
      </c>
      <c r="Y14" s="163" t="s">
        <v>218</v>
      </c>
      <c r="Z14" s="151"/>
      <c r="AA14" s="151"/>
      <c r="AB14" s="151"/>
      <c r="AC14" s="151"/>
      <c r="AD14" s="151"/>
      <c r="AE14" s="151"/>
      <c r="AF14" s="151"/>
      <c r="AG14" s="151" t="s">
        <v>272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81">
        <v>7</v>
      </c>
      <c r="B15" s="182" t="s">
        <v>610</v>
      </c>
      <c r="C15" s="189" t="s">
        <v>611</v>
      </c>
      <c r="D15" s="183" t="s">
        <v>214</v>
      </c>
      <c r="E15" s="184">
        <v>3</v>
      </c>
      <c r="F15" s="185"/>
      <c r="G15" s="186">
        <f t="shared" si="0"/>
        <v>0</v>
      </c>
      <c r="H15" s="164"/>
      <c r="I15" s="163">
        <f t="shared" si="1"/>
        <v>0</v>
      </c>
      <c r="J15" s="164"/>
      <c r="K15" s="163">
        <f t="shared" si="2"/>
        <v>0</v>
      </c>
      <c r="L15" s="163">
        <v>21</v>
      </c>
      <c r="M15" s="163">
        <f t="shared" si="3"/>
        <v>0</v>
      </c>
      <c r="N15" s="162">
        <v>0</v>
      </c>
      <c r="O15" s="162">
        <f t="shared" si="4"/>
        <v>0</v>
      </c>
      <c r="P15" s="162">
        <v>3.0999999999999999E-3</v>
      </c>
      <c r="Q15" s="162">
        <f t="shared" si="5"/>
        <v>0.01</v>
      </c>
      <c r="R15" s="163"/>
      <c r="S15" s="163" t="s">
        <v>225</v>
      </c>
      <c r="T15" s="163" t="s">
        <v>270</v>
      </c>
      <c r="U15" s="163">
        <v>0.31</v>
      </c>
      <c r="V15" s="163">
        <f t="shared" si="6"/>
        <v>0.93</v>
      </c>
      <c r="W15" s="163"/>
      <c r="X15" s="163" t="s">
        <v>271</v>
      </c>
      <c r="Y15" s="163" t="s">
        <v>218</v>
      </c>
      <c r="Z15" s="151"/>
      <c r="AA15" s="151"/>
      <c r="AB15" s="151"/>
      <c r="AC15" s="151"/>
      <c r="AD15" s="151"/>
      <c r="AE15" s="151"/>
      <c r="AF15" s="151"/>
      <c r="AG15" s="151" t="s">
        <v>272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81">
        <v>8</v>
      </c>
      <c r="B16" s="182" t="s">
        <v>612</v>
      </c>
      <c r="C16" s="189" t="s">
        <v>613</v>
      </c>
      <c r="D16" s="183" t="s">
        <v>297</v>
      </c>
      <c r="E16" s="184">
        <v>3</v>
      </c>
      <c r="F16" s="185"/>
      <c r="G16" s="186">
        <f t="shared" si="0"/>
        <v>0</v>
      </c>
      <c r="H16" s="164"/>
      <c r="I16" s="163">
        <f t="shared" si="1"/>
        <v>0</v>
      </c>
      <c r="J16" s="164"/>
      <c r="K16" s="163">
        <f t="shared" si="2"/>
        <v>0</v>
      </c>
      <c r="L16" s="163">
        <v>21</v>
      </c>
      <c r="M16" s="163">
        <f t="shared" si="3"/>
        <v>0</v>
      </c>
      <c r="N16" s="162">
        <v>0</v>
      </c>
      <c r="O16" s="162">
        <f t="shared" si="4"/>
        <v>0</v>
      </c>
      <c r="P16" s="162">
        <v>0</v>
      </c>
      <c r="Q16" s="162">
        <f t="shared" si="5"/>
        <v>0</v>
      </c>
      <c r="R16" s="163"/>
      <c r="S16" s="163" t="s">
        <v>225</v>
      </c>
      <c r="T16" s="163" t="s">
        <v>270</v>
      </c>
      <c r="U16" s="163">
        <v>4.8000000000000001E-2</v>
      </c>
      <c r="V16" s="163">
        <f t="shared" si="6"/>
        <v>0.14000000000000001</v>
      </c>
      <c r="W16" s="163"/>
      <c r="X16" s="163" t="s">
        <v>271</v>
      </c>
      <c r="Y16" s="163" t="s">
        <v>218</v>
      </c>
      <c r="Z16" s="151"/>
      <c r="AA16" s="151"/>
      <c r="AB16" s="151"/>
      <c r="AC16" s="151"/>
      <c r="AD16" s="151"/>
      <c r="AE16" s="151"/>
      <c r="AF16" s="151"/>
      <c r="AG16" s="151" t="s">
        <v>272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81">
        <v>9</v>
      </c>
      <c r="B17" s="182" t="s">
        <v>614</v>
      </c>
      <c r="C17" s="189" t="s">
        <v>615</v>
      </c>
      <c r="D17" s="183" t="s">
        <v>297</v>
      </c>
      <c r="E17" s="184">
        <v>3</v>
      </c>
      <c r="F17" s="185"/>
      <c r="G17" s="186">
        <f t="shared" si="0"/>
        <v>0</v>
      </c>
      <c r="H17" s="164"/>
      <c r="I17" s="163">
        <f t="shared" si="1"/>
        <v>0</v>
      </c>
      <c r="J17" s="164"/>
      <c r="K17" s="163">
        <f t="shared" si="2"/>
        <v>0</v>
      </c>
      <c r="L17" s="163">
        <v>21</v>
      </c>
      <c r="M17" s="163">
        <f t="shared" si="3"/>
        <v>0</v>
      </c>
      <c r="N17" s="162">
        <v>0</v>
      </c>
      <c r="O17" s="162">
        <f t="shared" si="4"/>
        <v>0</v>
      </c>
      <c r="P17" s="162">
        <v>0</v>
      </c>
      <c r="Q17" s="162">
        <f t="shared" si="5"/>
        <v>0</v>
      </c>
      <c r="R17" s="163"/>
      <c r="S17" s="163" t="s">
        <v>225</v>
      </c>
      <c r="T17" s="163" t="s">
        <v>270</v>
      </c>
      <c r="U17" s="163">
        <v>0</v>
      </c>
      <c r="V17" s="163">
        <f t="shared" si="6"/>
        <v>0</v>
      </c>
      <c r="W17" s="163"/>
      <c r="X17" s="163" t="s">
        <v>271</v>
      </c>
      <c r="Y17" s="163" t="s">
        <v>218</v>
      </c>
      <c r="Z17" s="151"/>
      <c r="AA17" s="151"/>
      <c r="AB17" s="151"/>
      <c r="AC17" s="151"/>
      <c r="AD17" s="151"/>
      <c r="AE17" s="151"/>
      <c r="AF17" s="151"/>
      <c r="AG17" s="151" t="s">
        <v>272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81">
        <v>10</v>
      </c>
      <c r="B18" s="182" t="s">
        <v>616</v>
      </c>
      <c r="C18" s="189" t="s">
        <v>617</v>
      </c>
      <c r="D18" s="183" t="s">
        <v>214</v>
      </c>
      <c r="E18" s="184">
        <v>4</v>
      </c>
      <c r="F18" s="185"/>
      <c r="G18" s="186">
        <f t="shared" si="0"/>
        <v>0</v>
      </c>
      <c r="H18" s="164"/>
      <c r="I18" s="163">
        <f t="shared" si="1"/>
        <v>0</v>
      </c>
      <c r="J18" s="164"/>
      <c r="K18" s="163">
        <f t="shared" si="2"/>
        <v>0</v>
      </c>
      <c r="L18" s="163">
        <v>21</v>
      </c>
      <c r="M18" s="163">
        <f t="shared" si="3"/>
        <v>0</v>
      </c>
      <c r="N18" s="162">
        <v>7.0200000000000002E-3</v>
      </c>
      <c r="O18" s="162">
        <f t="shared" si="4"/>
        <v>0.03</v>
      </c>
      <c r="P18" s="162">
        <v>0</v>
      </c>
      <c r="Q18" s="162">
        <f t="shared" si="5"/>
        <v>0</v>
      </c>
      <c r="R18" s="163"/>
      <c r="S18" s="163" t="s">
        <v>215</v>
      </c>
      <c r="T18" s="163" t="s">
        <v>270</v>
      </c>
      <c r="U18" s="163">
        <v>0.80400000000000005</v>
      </c>
      <c r="V18" s="163">
        <f t="shared" si="6"/>
        <v>3.22</v>
      </c>
      <c r="W18" s="163"/>
      <c r="X18" s="163" t="s">
        <v>271</v>
      </c>
      <c r="Y18" s="163" t="s">
        <v>218</v>
      </c>
      <c r="Z18" s="151"/>
      <c r="AA18" s="151"/>
      <c r="AB18" s="151"/>
      <c r="AC18" s="151"/>
      <c r="AD18" s="151"/>
      <c r="AE18" s="151"/>
      <c r="AF18" s="151"/>
      <c r="AG18" s="151" t="s">
        <v>272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81">
        <v>11</v>
      </c>
      <c r="B19" s="182" t="s">
        <v>618</v>
      </c>
      <c r="C19" s="189" t="s">
        <v>619</v>
      </c>
      <c r="D19" s="183" t="s">
        <v>214</v>
      </c>
      <c r="E19" s="184">
        <v>2</v>
      </c>
      <c r="F19" s="185"/>
      <c r="G19" s="186">
        <f t="shared" si="0"/>
        <v>0</v>
      </c>
      <c r="H19" s="164"/>
      <c r="I19" s="163">
        <f t="shared" si="1"/>
        <v>0</v>
      </c>
      <c r="J19" s="164"/>
      <c r="K19" s="163">
        <f t="shared" si="2"/>
        <v>0</v>
      </c>
      <c r="L19" s="163">
        <v>21</v>
      </c>
      <c r="M19" s="163">
        <f t="shared" si="3"/>
        <v>0</v>
      </c>
      <c r="N19" s="162">
        <v>0</v>
      </c>
      <c r="O19" s="162">
        <f t="shared" si="4"/>
        <v>0</v>
      </c>
      <c r="P19" s="162">
        <v>8.2000000000000003E-2</v>
      </c>
      <c r="Q19" s="162">
        <f t="shared" si="5"/>
        <v>0.16</v>
      </c>
      <c r="R19" s="163"/>
      <c r="S19" s="163" t="s">
        <v>215</v>
      </c>
      <c r="T19" s="163" t="s">
        <v>270</v>
      </c>
      <c r="U19" s="163">
        <v>0.63</v>
      </c>
      <c r="V19" s="163">
        <f t="shared" si="6"/>
        <v>1.26</v>
      </c>
      <c r="W19" s="163"/>
      <c r="X19" s="163" t="s">
        <v>271</v>
      </c>
      <c r="Y19" s="163" t="s">
        <v>218</v>
      </c>
      <c r="Z19" s="151"/>
      <c r="AA19" s="151"/>
      <c r="AB19" s="151"/>
      <c r="AC19" s="151"/>
      <c r="AD19" s="151"/>
      <c r="AE19" s="151"/>
      <c r="AF19" s="151"/>
      <c r="AG19" s="151" t="s">
        <v>272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81">
        <v>12</v>
      </c>
      <c r="B20" s="182" t="s">
        <v>620</v>
      </c>
      <c r="C20" s="189" t="s">
        <v>621</v>
      </c>
      <c r="D20" s="183" t="s">
        <v>214</v>
      </c>
      <c r="E20" s="184">
        <v>1</v>
      </c>
      <c r="F20" s="185"/>
      <c r="G20" s="186">
        <f t="shared" si="0"/>
        <v>0</v>
      </c>
      <c r="H20" s="164"/>
      <c r="I20" s="163">
        <f t="shared" si="1"/>
        <v>0</v>
      </c>
      <c r="J20" s="164"/>
      <c r="K20" s="163">
        <f t="shared" si="2"/>
        <v>0</v>
      </c>
      <c r="L20" s="163">
        <v>21</v>
      </c>
      <c r="M20" s="163">
        <f t="shared" si="3"/>
        <v>0</v>
      </c>
      <c r="N20" s="162">
        <v>3.0899999999999999E-3</v>
      </c>
      <c r="O20" s="162">
        <f t="shared" si="4"/>
        <v>0</v>
      </c>
      <c r="P20" s="162">
        <v>0</v>
      </c>
      <c r="Q20" s="162">
        <f t="shared" si="5"/>
        <v>0</v>
      </c>
      <c r="R20" s="163"/>
      <c r="S20" s="163" t="s">
        <v>215</v>
      </c>
      <c r="T20" s="163" t="s">
        <v>270</v>
      </c>
      <c r="U20" s="163">
        <v>1.25</v>
      </c>
      <c r="V20" s="163">
        <f t="shared" si="6"/>
        <v>1.25</v>
      </c>
      <c r="W20" s="163"/>
      <c r="X20" s="163" t="s">
        <v>271</v>
      </c>
      <c r="Y20" s="163" t="s">
        <v>218</v>
      </c>
      <c r="Z20" s="151"/>
      <c r="AA20" s="151"/>
      <c r="AB20" s="151"/>
      <c r="AC20" s="151"/>
      <c r="AD20" s="151"/>
      <c r="AE20" s="151"/>
      <c r="AF20" s="151"/>
      <c r="AG20" s="151" t="s">
        <v>272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81">
        <v>13</v>
      </c>
      <c r="B21" s="182" t="s">
        <v>622</v>
      </c>
      <c r="C21" s="189" t="s">
        <v>623</v>
      </c>
      <c r="D21" s="183" t="s">
        <v>214</v>
      </c>
      <c r="E21" s="184">
        <v>1</v>
      </c>
      <c r="F21" s="185"/>
      <c r="G21" s="186">
        <f t="shared" si="0"/>
        <v>0</v>
      </c>
      <c r="H21" s="164"/>
      <c r="I21" s="163">
        <f t="shared" si="1"/>
        <v>0</v>
      </c>
      <c r="J21" s="164"/>
      <c r="K21" s="163">
        <f t="shared" si="2"/>
        <v>0</v>
      </c>
      <c r="L21" s="163">
        <v>21</v>
      </c>
      <c r="M21" s="163">
        <f t="shared" si="3"/>
        <v>0</v>
      </c>
      <c r="N21" s="162">
        <v>3.4000000000000002E-4</v>
      </c>
      <c r="O21" s="162">
        <f t="shared" si="4"/>
        <v>0</v>
      </c>
      <c r="P21" s="162">
        <v>0</v>
      </c>
      <c r="Q21" s="162">
        <f t="shared" si="5"/>
        <v>0</v>
      </c>
      <c r="R21" s="163"/>
      <c r="S21" s="163" t="s">
        <v>215</v>
      </c>
      <c r="T21" s="163" t="s">
        <v>270</v>
      </c>
      <c r="U21" s="163">
        <v>0.34</v>
      </c>
      <c r="V21" s="163">
        <f t="shared" si="6"/>
        <v>0.34</v>
      </c>
      <c r="W21" s="163"/>
      <c r="X21" s="163" t="s">
        <v>271</v>
      </c>
      <c r="Y21" s="163" t="s">
        <v>218</v>
      </c>
      <c r="Z21" s="151"/>
      <c r="AA21" s="151"/>
      <c r="AB21" s="151"/>
      <c r="AC21" s="151"/>
      <c r="AD21" s="151"/>
      <c r="AE21" s="151"/>
      <c r="AF21" s="151"/>
      <c r="AG21" s="151" t="s">
        <v>272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ht="22.5" outlineLevel="1" x14ac:dyDescent="0.2">
      <c r="A22" s="181">
        <v>14</v>
      </c>
      <c r="B22" s="182" t="s">
        <v>624</v>
      </c>
      <c r="C22" s="189" t="s">
        <v>625</v>
      </c>
      <c r="D22" s="183" t="s">
        <v>214</v>
      </c>
      <c r="E22" s="184">
        <v>2</v>
      </c>
      <c r="F22" s="185"/>
      <c r="G22" s="186">
        <f t="shared" si="0"/>
        <v>0</v>
      </c>
      <c r="H22" s="164"/>
      <c r="I22" s="163">
        <f t="shared" si="1"/>
        <v>0</v>
      </c>
      <c r="J22" s="164"/>
      <c r="K22" s="163">
        <f t="shared" si="2"/>
        <v>0</v>
      </c>
      <c r="L22" s="163">
        <v>21</v>
      </c>
      <c r="M22" s="163">
        <f t="shared" si="3"/>
        <v>0</v>
      </c>
      <c r="N22" s="162">
        <v>0</v>
      </c>
      <c r="O22" s="162">
        <f t="shared" si="4"/>
        <v>0</v>
      </c>
      <c r="P22" s="162">
        <v>0</v>
      </c>
      <c r="Q22" s="162">
        <f t="shared" si="5"/>
        <v>0</v>
      </c>
      <c r="R22" s="163"/>
      <c r="S22" s="163" t="s">
        <v>215</v>
      </c>
      <c r="T22" s="163" t="s">
        <v>216</v>
      </c>
      <c r="U22" s="163">
        <v>0</v>
      </c>
      <c r="V22" s="163">
        <f t="shared" si="6"/>
        <v>0</v>
      </c>
      <c r="W22" s="163"/>
      <c r="X22" s="163" t="s">
        <v>271</v>
      </c>
      <c r="Y22" s="163" t="s">
        <v>218</v>
      </c>
      <c r="Z22" s="151"/>
      <c r="AA22" s="151"/>
      <c r="AB22" s="151"/>
      <c r="AC22" s="151"/>
      <c r="AD22" s="151"/>
      <c r="AE22" s="151"/>
      <c r="AF22" s="151"/>
      <c r="AG22" s="151" t="s">
        <v>272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ht="33.75" outlineLevel="1" x14ac:dyDescent="0.2">
      <c r="A23" s="181">
        <v>15</v>
      </c>
      <c r="B23" s="182" t="s">
        <v>626</v>
      </c>
      <c r="C23" s="189" t="s">
        <v>627</v>
      </c>
      <c r="D23" s="183" t="s">
        <v>214</v>
      </c>
      <c r="E23" s="184">
        <v>1</v>
      </c>
      <c r="F23" s="185"/>
      <c r="G23" s="186">
        <f t="shared" si="0"/>
        <v>0</v>
      </c>
      <c r="H23" s="164"/>
      <c r="I23" s="163">
        <f t="shared" si="1"/>
        <v>0</v>
      </c>
      <c r="J23" s="164"/>
      <c r="K23" s="163">
        <f t="shared" si="2"/>
        <v>0</v>
      </c>
      <c r="L23" s="163">
        <v>21</v>
      </c>
      <c r="M23" s="163">
        <f t="shared" si="3"/>
        <v>0</v>
      </c>
      <c r="N23" s="162">
        <v>0</v>
      </c>
      <c r="O23" s="162">
        <f t="shared" si="4"/>
        <v>0</v>
      </c>
      <c r="P23" s="162">
        <v>0</v>
      </c>
      <c r="Q23" s="162">
        <f t="shared" si="5"/>
        <v>0</v>
      </c>
      <c r="R23" s="163"/>
      <c r="S23" s="163" t="s">
        <v>215</v>
      </c>
      <c r="T23" s="163" t="s">
        <v>216</v>
      </c>
      <c r="U23" s="163">
        <v>0</v>
      </c>
      <c r="V23" s="163">
        <f t="shared" si="6"/>
        <v>0</v>
      </c>
      <c r="W23" s="163"/>
      <c r="X23" s="163" t="s">
        <v>271</v>
      </c>
      <c r="Y23" s="163" t="s">
        <v>218</v>
      </c>
      <c r="Z23" s="151"/>
      <c r="AA23" s="151"/>
      <c r="AB23" s="151"/>
      <c r="AC23" s="151"/>
      <c r="AD23" s="151"/>
      <c r="AE23" s="151"/>
      <c r="AF23" s="151"/>
      <c r="AG23" s="151" t="s">
        <v>272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74">
        <v>16</v>
      </c>
      <c r="B24" s="175" t="s">
        <v>628</v>
      </c>
      <c r="C24" s="188" t="s">
        <v>629</v>
      </c>
      <c r="D24" s="176" t="s">
        <v>490</v>
      </c>
      <c r="E24" s="177">
        <v>3</v>
      </c>
      <c r="F24" s="178"/>
      <c r="G24" s="179">
        <f t="shared" si="0"/>
        <v>0</v>
      </c>
      <c r="H24" s="164"/>
      <c r="I24" s="163">
        <f t="shared" si="1"/>
        <v>0</v>
      </c>
      <c r="J24" s="164"/>
      <c r="K24" s="163">
        <f t="shared" si="2"/>
        <v>0</v>
      </c>
      <c r="L24" s="163">
        <v>21</v>
      </c>
      <c r="M24" s="163">
        <f t="shared" si="3"/>
        <v>0</v>
      </c>
      <c r="N24" s="162">
        <v>1.06E-3</v>
      </c>
      <c r="O24" s="162">
        <f t="shared" si="4"/>
        <v>0</v>
      </c>
      <c r="P24" s="162">
        <v>0</v>
      </c>
      <c r="Q24" s="162">
        <f t="shared" si="5"/>
        <v>0</v>
      </c>
      <c r="R24" s="163"/>
      <c r="S24" s="163" t="s">
        <v>225</v>
      </c>
      <c r="T24" s="163" t="s">
        <v>270</v>
      </c>
      <c r="U24" s="163">
        <v>0.42918000000000001</v>
      </c>
      <c r="V24" s="163">
        <f t="shared" si="6"/>
        <v>1.29</v>
      </c>
      <c r="W24" s="163"/>
      <c r="X24" s="163" t="s">
        <v>434</v>
      </c>
      <c r="Y24" s="163" t="s">
        <v>218</v>
      </c>
      <c r="Z24" s="151"/>
      <c r="AA24" s="151"/>
      <c r="AB24" s="151"/>
      <c r="AC24" s="151"/>
      <c r="AD24" s="151"/>
      <c r="AE24" s="151"/>
      <c r="AF24" s="151"/>
      <c r="AG24" s="151" t="s">
        <v>435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2" x14ac:dyDescent="0.2">
      <c r="A25" s="159"/>
      <c r="B25" s="160"/>
      <c r="C25" s="250" t="s">
        <v>630</v>
      </c>
      <c r="D25" s="251"/>
      <c r="E25" s="251"/>
      <c r="F25" s="251"/>
      <c r="G25" s="251"/>
      <c r="H25" s="163"/>
      <c r="I25" s="163"/>
      <c r="J25" s="163"/>
      <c r="K25" s="163"/>
      <c r="L25" s="163"/>
      <c r="M25" s="163"/>
      <c r="N25" s="162"/>
      <c r="O25" s="162"/>
      <c r="P25" s="162"/>
      <c r="Q25" s="162"/>
      <c r="R25" s="163"/>
      <c r="S25" s="163"/>
      <c r="T25" s="163"/>
      <c r="U25" s="163"/>
      <c r="V25" s="163"/>
      <c r="W25" s="163"/>
      <c r="X25" s="163"/>
      <c r="Y25" s="163"/>
      <c r="Z25" s="151"/>
      <c r="AA25" s="151"/>
      <c r="AB25" s="151"/>
      <c r="AC25" s="151"/>
      <c r="AD25" s="151"/>
      <c r="AE25" s="151"/>
      <c r="AF25" s="151"/>
      <c r="AG25" s="151" t="s">
        <v>220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81">
        <v>17</v>
      </c>
      <c r="B26" s="182" t="s">
        <v>422</v>
      </c>
      <c r="C26" s="189" t="s">
        <v>423</v>
      </c>
      <c r="D26" s="183" t="s">
        <v>424</v>
      </c>
      <c r="E26" s="184">
        <v>1</v>
      </c>
      <c r="F26" s="185"/>
      <c r="G26" s="186">
        <f>ROUND(E26*F26,2)</f>
        <v>0</v>
      </c>
      <c r="H26" s="164"/>
      <c r="I26" s="163">
        <f>ROUND(E26*H26,2)</f>
        <v>0</v>
      </c>
      <c r="J26" s="164"/>
      <c r="K26" s="163">
        <f>ROUND(E26*J26,2)</f>
        <v>0</v>
      </c>
      <c r="L26" s="163">
        <v>21</v>
      </c>
      <c r="M26" s="163">
        <f>G26*(1+L26/100)</f>
        <v>0</v>
      </c>
      <c r="N26" s="162">
        <v>0</v>
      </c>
      <c r="O26" s="162">
        <f>ROUND(E26*N26,2)</f>
        <v>0</v>
      </c>
      <c r="P26" s="162">
        <v>0</v>
      </c>
      <c r="Q26" s="162">
        <f>ROUND(E26*P26,2)</f>
        <v>0</v>
      </c>
      <c r="R26" s="163" t="s">
        <v>425</v>
      </c>
      <c r="S26" s="163" t="s">
        <v>225</v>
      </c>
      <c r="T26" s="163" t="s">
        <v>270</v>
      </c>
      <c r="U26" s="163">
        <v>1</v>
      </c>
      <c r="V26" s="163">
        <f>ROUND(E26*U26,2)</f>
        <v>1</v>
      </c>
      <c r="W26" s="163"/>
      <c r="X26" s="163" t="s">
        <v>426</v>
      </c>
      <c r="Y26" s="163" t="s">
        <v>218</v>
      </c>
      <c r="Z26" s="151"/>
      <c r="AA26" s="151"/>
      <c r="AB26" s="151"/>
      <c r="AC26" s="151"/>
      <c r="AD26" s="151"/>
      <c r="AE26" s="151"/>
      <c r="AF26" s="151"/>
      <c r="AG26" s="151" t="s">
        <v>427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ht="22.5" outlineLevel="1" x14ac:dyDescent="0.2">
      <c r="A27" s="181">
        <v>18</v>
      </c>
      <c r="B27" s="182" t="s">
        <v>631</v>
      </c>
      <c r="C27" s="189" t="s">
        <v>632</v>
      </c>
      <c r="D27" s="183" t="s">
        <v>214</v>
      </c>
      <c r="E27" s="184">
        <v>4</v>
      </c>
      <c r="F27" s="185"/>
      <c r="G27" s="186">
        <f>ROUND(E27*F27,2)</f>
        <v>0</v>
      </c>
      <c r="H27" s="164"/>
      <c r="I27" s="163">
        <f>ROUND(E27*H27,2)</f>
        <v>0</v>
      </c>
      <c r="J27" s="164"/>
      <c r="K27" s="163">
        <f>ROUND(E27*J27,2)</f>
        <v>0</v>
      </c>
      <c r="L27" s="163">
        <v>21</v>
      </c>
      <c r="M27" s="163">
        <f>G27*(1+L27/100)</f>
        <v>0</v>
      </c>
      <c r="N27" s="162">
        <v>1.9000000000000001E-4</v>
      </c>
      <c r="O27" s="162">
        <f>ROUND(E27*N27,2)</f>
        <v>0</v>
      </c>
      <c r="P27" s="162">
        <v>0</v>
      </c>
      <c r="Q27" s="162">
        <f>ROUND(E27*P27,2)</f>
        <v>0</v>
      </c>
      <c r="R27" s="163" t="s">
        <v>349</v>
      </c>
      <c r="S27" s="163" t="s">
        <v>225</v>
      </c>
      <c r="T27" s="163" t="s">
        <v>270</v>
      </c>
      <c r="U27" s="163">
        <v>0</v>
      </c>
      <c r="V27" s="163">
        <f>ROUND(E27*U27,2)</f>
        <v>0</v>
      </c>
      <c r="W27" s="163"/>
      <c r="X27" s="163" t="s">
        <v>332</v>
      </c>
      <c r="Y27" s="163" t="s">
        <v>218</v>
      </c>
      <c r="Z27" s="151"/>
      <c r="AA27" s="151"/>
      <c r="AB27" s="151"/>
      <c r="AC27" s="151"/>
      <c r="AD27" s="151"/>
      <c r="AE27" s="151"/>
      <c r="AF27" s="151"/>
      <c r="AG27" s="151" t="s">
        <v>333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74">
        <v>19</v>
      </c>
      <c r="B28" s="175" t="s">
        <v>633</v>
      </c>
      <c r="C28" s="188" t="s">
        <v>634</v>
      </c>
      <c r="D28" s="176" t="s">
        <v>214</v>
      </c>
      <c r="E28" s="177">
        <v>1</v>
      </c>
      <c r="F28" s="178"/>
      <c r="G28" s="179">
        <f>ROUND(E28*F28,2)</f>
        <v>0</v>
      </c>
      <c r="H28" s="164"/>
      <c r="I28" s="163">
        <f>ROUND(E28*H28,2)</f>
        <v>0</v>
      </c>
      <c r="J28" s="164"/>
      <c r="K28" s="163">
        <f>ROUND(E28*J28,2)</f>
        <v>0</v>
      </c>
      <c r="L28" s="163">
        <v>21</v>
      </c>
      <c r="M28" s="163">
        <f>G28*(1+L28/100)</f>
        <v>0</v>
      </c>
      <c r="N28" s="162">
        <v>0.01</v>
      </c>
      <c r="O28" s="162">
        <f>ROUND(E28*N28,2)</f>
        <v>0.01</v>
      </c>
      <c r="P28" s="162">
        <v>0</v>
      </c>
      <c r="Q28" s="162">
        <f>ROUND(E28*P28,2)</f>
        <v>0</v>
      </c>
      <c r="R28" s="163" t="s">
        <v>349</v>
      </c>
      <c r="S28" s="163" t="s">
        <v>225</v>
      </c>
      <c r="T28" s="163" t="s">
        <v>270</v>
      </c>
      <c r="U28" s="163">
        <v>0</v>
      </c>
      <c r="V28" s="163">
        <f>ROUND(E28*U28,2)</f>
        <v>0</v>
      </c>
      <c r="W28" s="163"/>
      <c r="X28" s="163" t="s">
        <v>332</v>
      </c>
      <c r="Y28" s="163" t="s">
        <v>218</v>
      </c>
      <c r="Z28" s="151"/>
      <c r="AA28" s="151"/>
      <c r="AB28" s="151"/>
      <c r="AC28" s="151"/>
      <c r="AD28" s="151"/>
      <c r="AE28" s="151"/>
      <c r="AF28" s="151"/>
      <c r="AG28" s="151" t="s">
        <v>333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2" x14ac:dyDescent="0.2">
      <c r="A29" s="159"/>
      <c r="B29" s="160"/>
      <c r="C29" s="250" t="s">
        <v>184</v>
      </c>
      <c r="D29" s="251"/>
      <c r="E29" s="251"/>
      <c r="F29" s="251"/>
      <c r="G29" s="251"/>
      <c r="H29" s="163"/>
      <c r="I29" s="163"/>
      <c r="J29" s="163"/>
      <c r="K29" s="163"/>
      <c r="L29" s="163"/>
      <c r="M29" s="163"/>
      <c r="N29" s="162"/>
      <c r="O29" s="162"/>
      <c r="P29" s="162"/>
      <c r="Q29" s="162"/>
      <c r="R29" s="163"/>
      <c r="S29" s="163"/>
      <c r="T29" s="163"/>
      <c r="U29" s="163"/>
      <c r="V29" s="163"/>
      <c r="W29" s="163"/>
      <c r="X29" s="163"/>
      <c r="Y29" s="163"/>
      <c r="Z29" s="151"/>
      <c r="AA29" s="151"/>
      <c r="AB29" s="151"/>
      <c r="AC29" s="151"/>
      <c r="AD29" s="151"/>
      <c r="AE29" s="151"/>
      <c r="AF29" s="151"/>
      <c r="AG29" s="151" t="s">
        <v>220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9">
        <v>20</v>
      </c>
      <c r="B30" s="160" t="s">
        <v>635</v>
      </c>
      <c r="C30" s="194" t="s">
        <v>636</v>
      </c>
      <c r="D30" s="161" t="s">
        <v>0</v>
      </c>
      <c r="E30" s="193"/>
      <c r="F30" s="164"/>
      <c r="G30" s="163">
        <f>ROUND(E30*F30,2)</f>
        <v>0</v>
      </c>
      <c r="H30" s="164"/>
      <c r="I30" s="163">
        <f>ROUND(E30*H30,2)</f>
        <v>0</v>
      </c>
      <c r="J30" s="164"/>
      <c r="K30" s="163">
        <f>ROUND(E30*J30,2)</f>
        <v>0</v>
      </c>
      <c r="L30" s="163">
        <v>21</v>
      </c>
      <c r="M30" s="163">
        <f>G30*(1+L30/100)</f>
        <v>0</v>
      </c>
      <c r="N30" s="162">
        <v>0</v>
      </c>
      <c r="O30" s="162">
        <f>ROUND(E30*N30,2)</f>
        <v>0</v>
      </c>
      <c r="P30" s="162">
        <v>0</v>
      </c>
      <c r="Q30" s="162">
        <f>ROUND(E30*P30,2)</f>
        <v>0</v>
      </c>
      <c r="R30" s="163"/>
      <c r="S30" s="163" t="s">
        <v>225</v>
      </c>
      <c r="T30" s="163" t="s">
        <v>270</v>
      </c>
      <c r="U30" s="163">
        <v>0</v>
      </c>
      <c r="V30" s="163">
        <f>ROUND(E30*U30,2)</f>
        <v>0</v>
      </c>
      <c r="W30" s="163"/>
      <c r="X30" s="163" t="s">
        <v>430</v>
      </c>
      <c r="Y30" s="163" t="s">
        <v>218</v>
      </c>
      <c r="Z30" s="151"/>
      <c r="AA30" s="151"/>
      <c r="AB30" s="151"/>
      <c r="AC30" s="151"/>
      <c r="AD30" s="151"/>
      <c r="AE30" s="151"/>
      <c r="AF30" s="151"/>
      <c r="AG30" s="151" t="s">
        <v>431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ht="25.5" x14ac:dyDescent="0.2">
      <c r="A31" s="167" t="s">
        <v>212</v>
      </c>
      <c r="B31" s="168" t="s">
        <v>146</v>
      </c>
      <c r="C31" s="187" t="s">
        <v>147</v>
      </c>
      <c r="D31" s="169"/>
      <c r="E31" s="170"/>
      <c r="F31" s="171"/>
      <c r="G31" s="172">
        <f>SUMIF(AG32:AG81,"&lt;&gt;NOR",G32:G81)</f>
        <v>0</v>
      </c>
      <c r="H31" s="166"/>
      <c r="I31" s="166">
        <f>SUM(I32:I81)</f>
        <v>0</v>
      </c>
      <c r="J31" s="166"/>
      <c r="K31" s="166">
        <f>SUM(K32:K81)</f>
        <v>0</v>
      </c>
      <c r="L31" s="166"/>
      <c r="M31" s="166">
        <f>SUM(M32:M81)</f>
        <v>0</v>
      </c>
      <c r="N31" s="165"/>
      <c r="O31" s="165">
        <f>SUM(O32:O81)</f>
        <v>0.18000000000000002</v>
      </c>
      <c r="P31" s="165"/>
      <c r="Q31" s="165">
        <f>SUM(Q32:Q81)</f>
        <v>0.78000000000000014</v>
      </c>
      <c r="R31" s="166"/>
      <c r="S31" s="166"/>
      <c r="T31" s="166"/>
      <c r="U31" s="166"/>
      <c r="V31" s="166">
        <f>SUM(V32:V81)</f>
        <v>57.760000000000012</v>
      </c>
      <c r="W31" s="166"/>
      <c r="X31" s="166"/>
      <c r="Y31" s="166"/>
      <c r="AG31" t="s">
        <v>213</v>
      </c>
    </row>
    <row r="32" spans="1:60" ht="22.5" outlineLevel="1" x14ac:dyDescent="0.2">
      <c r="A32" s="181">
        <v>21</v>
      </c>
      <c r="B32" s="182" t="s">
        <v>637</v>
      </c>
      <c r="C32" s="189" t="s">
        <v>638</v>
      </c>
      <c r="D32" s="183" t="s">
        <v>282</v>
      </c>
      <c r="E32" s="184">
        <v>0.6</v>
      </c>
      <c r="F32" s="185"/>
      <c r="G32" s="186">
        <f t="shared" ref="G32:G39" si="7">ROUND(E32*F32,2)</f>
        <v>0</v>
      </c>
      <c r="H32" s="164"/>
      <c r="I32" s="163">
        <f t="shared" ref="I32:I39" si="8">ROUND(E32*H32,2)</f>
        <v>0</v>
      </c>
      <c r="J32" s="164"/>
      <c r="K32" s="163">
        <f t="shared" ref="K32:K39" si="9">ROUND(E32*J32,2)</f>
        <v>0</v>
      </c>
      <c r="L32" s="163">
        <v>21</v>
      </c>
      <c r="M32" s="163">
        <f t="shared" ref="M32:M39" si="10">G32*(1+L32/100)</f>
        <v>0</v>
      </c>
      <c r="N32" s="162">
        <v>6.8000000000000005E-2</v>
      </c>
      <c r="O32" s="162">
        <f t="shared" ref="O32:O39" si="11">ROUND(E32*N32,2)</f>
        <v>0.04</v>
      </c>
      <c r="P32" s="162">
        <v>0</v>
      </c>
      <c r="Q32" s="162">
        <f t="shared" ref="Q32:Q39" si="12">ROUND(E32*P32,2)</f>
        <v>0</v>
      </c>
      <c r="R32" s="163"/>
      <c r="S32" s="163" t="s">
        <v>225</v>
      </c>
      <c r="T32" s="163" t="s">
        <v>270</v>
      </c>
      <c r="U32" s="163">
        <v>0.71397999999999995</v>
      </c>
      <c r="V32" s="163">
        <f t="shared" ref="V32:V39" si="13">ROUND(E32*U32,2)</f>
        <v>0.43</v>
      </c>
      <c r="W32" s="163"/>
      <c r="X32" s="163" t="s">
        <v>271</v>
      </c>
      <c r="Y32" s="163" t="s">
        <v>218</v>
      </c>
      <c r="Z32" s="151"/>
      <c r="AA32" s="151"/>
      <c r="AB32" s="151"/>
      <c r="AC32" s="151"/>
      <c r="AD32" s="151"/>
      <c r="AE32" s="151"/>
      <c r="AF32" s="151"/>
      <c r="AG32" s="151" t="s">
        <v>272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81">
        <v>22</v>
      </c>
      <c r="B33" s="182" t="s">
        <v>334</v>
      </c>
      <c r="C33" s="189" t="s">
        <v>335</v>
      </c>
      <c r="D33" s="183" t="s">
        <v>282</v>
      </c>
      <c r="E33" s="184">
        <v>5</v>
      </c>
      <c r="F33" s="185"/>
      <c r="G33" s="186">
        <f t="shared" si="7"/>
        <v>0</v>
      </c>
      <c r="H33" s="164"/>
      <c r="I33" s="163">
        <f t="shared" si="8"/>
        <v>0</v>
      </c>
      <c r="J33" s="164"/>
      <c r="K33" s="163">
        <f t="shared" si="9"/>
        <v>0</v>
      </c>
      <c r="L33" s="163">
        <v>21</v>
      </c>
      <c r="M33" s="163">
        <f t="shared" si="10"/>
        <v>0</v>
      </c>
      <c r="N33" s="162">
        <v>1.58E-3</v>
      </c>
      <c r="O33" s="162">
        <f t="shared" si="11"/>
        <v>0.01</v>
      </c>
      <c r="P33" s="162">
        <v>0</v>
      </c>
      <c r="Q33" s="162">
        <f t="shared" si="12"/>
        <v>0</v>
      </c>
      <c r="R33" s="163"/>
      <c r="S33" s="163" t="s">
        <v>225</v>
      </c>
      <c r="T33" s="163" t="s">
        <v>270</v>
      </c>
      <c r="U33" s="163">
        <v>0.214</v>
      </c>
      <c r="V33" s="163">
        <f t="shared" si="13"/>
        <v>1.07</v>
      </c>
      <c r="W33" s="163"/>
      <c r="X33" s="163" t="s">
        <v>271</v>
      </c>
      <c r="Y33" s="163" t="s">
        <v>218</v>
      </c>
      <c r="Z33" s="151"/>
      <c r="AA33" s="151"/>
      <c r="AB33" s="151"/>
      <c r="AC33" s="151"/>
      <c r="AD33" s="151"/>
      <c r="AE33" s="151"/>
      <c r="AF33" s="151"/>
      <c r="AG33" s="151" t="s">
        <v>272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81">
        <v>23</v>
      </c>
      <c r="B34" s="182" t="s">
        <v>639</v>
      </c>
      <c r="C34" s="189" t="s">
        <v>640</v>
      </c>
      <c r="D34" s="183" t="s">
        <v>297</v>
      </c>
      <c r="E34" s="184">
        <v>0.3</v>
      </c>
      <c r="F34" s="185"/>
      <c r="G34" s="186">
        <f t="shared" si="7"/>
        <v>0</v>
      </c>
      <c r="H34" s="164"/>
      <c r="I34" s="163">
        <f t="shared" si="8"/>
        <v>0</v>
      </c>
      <c r="J34" s="164"/>
      <c r="K34" s="163">
        <f t="shared" si="9"/>
        <v>0</v>
      </c>
      <c r="L34" s="163">
        <v>21</v>
      </c>
      <c r="M34" s="163">
        <f t="shared" si="10"/>
        <v>0</v>
      </c>
      <c r="N34" s="162">
        <v>0</v>
      </c>
      <c r="O34" s="162">
        <f t="shared" si="11"/>
        <v>0</v>
      </c>
      <c r="P34" s="162">
        <v>1.413E-2</v>
      </c>
      <c r="Q34" s="162">
        <f t="shared" si="12"/>
        <v>0</v>
      </c>
      <c r="R34" s="163"/>
      <c r="S34" s="163" t="s">
        <v>225</v>
      </c>
      <c r="T34" s="163" t="s">
        <v>270</v>
      </c>
      <c r="U34" s="163">
        <v>2.95</v>
      </c>
      <c r="V34" s="163">
        <f t="shared" si="13"/>
        <v>0.89</v>
      </c>
      <c r="W34" s="163"/>
      <c r="X34" s="163" t="s">
        <v>271</v>
      </c>
      <c r="Y34" s="163" t="s">
        <v>218</v>
      </c>
      <c r="Z34" s="151"/>
      <c r="AA34" s="151"/>
      <c r="AB34" s="151"/>
      <c r="AC34" s="151"/>
      <c r="AD34" s="151"/>
      <c r="AE34" s="151"/>
      <c r="AF34" s="151"/>
      <c r="AG34" s="151" t="s">
        <v>272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81">
        <v>24</v>
      </c>
      <c r="B35" s="182" t="s">
        <v>641</v>
      </c>
      <c r="C35" s="189" t="s">
        <v>642</v>
      </c>
      <c r="D35" s="183" t="s">
        <v>297</v>
      </c>
      <c r="E35" s="184">
        <v>0.3</v>
      </c>
      <c r="F35" s="185"/>
      <c r="G35" s="186">
        <f t="shared" si="7"/>
        <v>0</v>
      </c>
      <c r="H35" s="164"/>
      <c r="I35" s="163">
        <f t="shared" si="8"/>
        <v>0</v>
      </c>
      <c r="J35" s="164"/>
      <c r="K35" s="163">
        <f t="shared" si="9"/>
        <v>0</v>
      </c>
      <c r="L35" s="163">
        <v>21</v>
      </c>
      <c r="M35" s="163">
        <f t="shared" si="10"/>
        <v>0</v>
      </c>
      <c r="N35" s="162">
        <v>1.34E-3</v>
      </c>
      <c r="O35" s="162">
        <f t="shared" si="11"/>
        <v>0</v>
      </c>
      <c r="P35" s="162">
        <v>0</v>
      </c>
      <c r="Q35" s="162">
        <f t="shared" si="12"/>
        <v>0</v>
      </c>
      <c r="R35" s="163"/>
      <c r="S35" s="163" t="s">
        <v>225</v>
      </c>
      <c r="T35" s="163" t="s">
        <v>270</v>
      </c>
      <c r="U35" s="163">
        <v>0.54500000000000004</v>
      </c>
      <c r="V35" s="163">
        <f t="shared" si="13"/>
        <v>0.16</v>
      </c>
      <c r="W35" s="163"/>
      <c r="X35" s="163" t="s">
        <v>271</v>
      </c>
      <c r="Y35" s="163" t="s">
        <v>218</v>
      </c>
      <c r="Z35" s="151"/>
      <c r="AA35" s="151"/>
      <c r="AB35" s="151"/>
      <c r="AC35" s="151"/>
      <c r="AD35" s="151"/>
      <c r="AE35" s="151"/>
      <c r="AF35" s="151"/>
      <c r="AG35" s="151" t="s">
        <v>272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81">
        <v>25</v>
      </c>
      <c r="B36" s="182" t="s">
        <v>643</v>
      </c>
      <c r="C36" s="189" t="s">
        <v>644</v>
      </c>
      <c r="D36" s="183" t="s">
        <v>297</v>
      </c>
      <c r="E36" s="184">
        <v>0.75</v>
      </c>
      <c r="F36" s="185"/>
      <c r="G36" s="186">
        <f t="shared" si="7"/>
        <v>0</v>
      </c>
      <c r="H36" s="164"/>
      <c r="I36" s="163">
        <f t="shared" si="8"/>
        <v>0</v>
      </c>
      <c r="J36" s="164"/>
      <c r="K36" s="163">
        <f t="shared" si="9"/>
        <v>0</v>
      </c>
      <c r="L36" s="163">
        <v>21</v>
      </c>
      <c r="M36" s="163">
        <f t="shared" si="10"/>
        <v>0</v>
      </c>
      <c r="N36" s="162">
        <v>0</v>
      </c>
      <c r="O36" s="162">
        <f t="shared" si="11"/>
        <v>0</v>
      </c>
      <c r="P36" s="162">
        <v>1.9630000000000002E-2</v>
      </c>
      <c r="Q36" s="162">
        <f t="shared" si="12"/>
        <v>0.01</v>
      </c>
      <c r="R36" s="163"/>
      <c r="S36" s="163" t="s">
        <v>225</v>
      </c>
      <c r="T36" s="163" t="s">
        <v>270</v>
      </c>
      <c r="U36" s="163">
        <v>3.25</v>
      </c>
      <c r="V36" s="163">
        <f t="shared" si="13"/>
        <v>2.44</v>
      </c>
      <c r="W36" s="163"/>
      <c r="X36" s="163" t="s">
        <v>271</v>
      </c>
      <c r="Y36" s="163" t="s">
        <v>218</v>
      </c>
      <c r="Z36" s="151"/>
      <c r="AA36" s="151"/>
      <c r="AB36" s="151"/>
      <c r="AC36" s="151"/>
      <c r="AD36" s="151"/>
      <c r="AE36" s="151"/>
      <c r="AF36" s="151"/>
      <c r="AG36" s="151" t="s">
        <v>272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81">
        <v>26</v>
      </c>
      <c r="B37" s="182" t="s">
        <v>645</v>
      </c>
      <c r="C37" s="189" t="s">
        <v>646</v>
      </c>
      <c r="D37" s="183" t="s">
        <v>297</v>
      </c>
      <c r="E37" s="184">
        <v>0.75</v>
      </c>
      <c r="F37" s="185"/>
      <c r="G37" s="186">
        <f t="shared" si="7"/>
        <v>0</v>
      </c>
      <c r="H37" s="164"/>
      <c r="I37" s="163">
        <f t="shared" si="8"/>
        <v>0</v>
      </c>
      <c r="J37" s="164"/>
      <c r="K37" s="163">
        <f t="shared" si="9"/>
        <v>0</v>
      </c>
      <c r="L37" s="163">
        <v>21</v>
      </c>
      <c r="M37" s="163">
        <f t="shared" si="10"/>
        <v>0</v>
      </c>
      <c r="N37" s="162">
        <v>2.2499999999999998E-3</v>
      </c>
      <c r="O37" s="162">
        <f t="shared" si="11"/>
        <v>0</v>
      </c>
      <c r="P37" s="162">
        <v>0</v>
      </c>
      <c r="Q37" s="162">
        <f t="shared" si="12"/>
        <v>0</v>
      </c>
      <c r="R37" s="163"/>
      <c r="S37" s="163" t="s">
        <v>225</v>
      </c>
      <c r="T37" s="163" t="s">
        <v>270</v>
      </c>
      <c r="U37" s="163">
        <v>1.9890000000000001</v>
      </c>
      <c r="V37" s="163">
        <f t="shared" si="13"/>
        <v>1.49</v>
      </c>
      <c r="W37" s="163"/>
      <c r="X37" s="163" t="s">
        <v>271</v>
      </c>
      <c r="Y37" s="163" t="s">
        <v>218</v>
      </c>
      <c r="Z37" s="151"/>
      <c r="AA37" s="151"/>
      <c r="AB37" s="151"/>
      <c r="AC37" s="151"/>
      <c r="AD37" s="151"/>
      <c r="AE37" s="151"/>
      <c r="AF37" s="151"/>
      <c r="AG37" s="151" t="s">
        <v>272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81">
        <v>27</v>
      </c>
      <c r="B38" s="182" t="s">
        <v>647</v>
      </c>
      <c r="C38" s="189" t="s">
        <v>648</v>
      </c>
      <c r="D38" s="183" t="s">
        <v>297</v>
      </c>
      <c r="E38" s="184">
        <v>3</v>
      </c>
      <c r="F38" s="185"/>
      <c r="G38" s="186">
        <f t="shared" si="7"/>
        <v>0</v>
      </c>
      <c r="H38" s="164"/>
      <c r="I38" s="163">
        <f t="shared" si="8"/>
        <v>0</v>
      </c>
      <c r="J38" s="164"/>
      <c r="K38" s="163">
        <f t="shared" si="9"/>
        <v>0</v>
      </c>
      <c r="L38" s="163">
        <v>21</v>
      </c>
      <c r="M38" s="163">
        <f t="shared" si="10"/>
        <v>0</v>
      </c>
      <c r="N38" s="162">
        <v>4.8999999999999998E-4</v>
      </c>
      <c r="O38" s="162">
        <f t="shared" si="11"/>
        <v>0</v>
      </c>
      <c r="P38" s="162">
        <v>5.3999999999999999E-2</v>
      </c>
      <c r="Q38" s="162">
        <f t="shared" si="12"/>
        <v>0.16</v>
      </c>
      <c r="R38" s="163"/>
      <c r="S38" s="163" t="s">
        <v>225</v>
      </c>
      <c r="T38" s="163" t="s">
        <v>270</v>
      </c>
      <c r="U38" s="163">
        <v>0.72899999999999998</v>
      </c>
      <c r="V38" s="163">
        <f t="shared" si="13"/>
        <v>2.19</v>
      </c>
      <c r="W38" s="163"/>
      <c r="X38" s="163" t="s">
        <v>271</v>
      </c>
      <c r="Y38" s="163" t="s">
        <v>218</v>
      </c>
      <c r="Z38" s="151"/>
      <c r="AA38" s="151"/>
      <c r="AB38" s="151"/>
      <c r="AC38" s="151"/>
      <c r="AD38" s="151"/>
      <c r="AE38" s="151"/>
      <c r="AF38" s="151"/>
      <c r="AG38" s="151" t="s">
        <v>272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ht="22.5" outlineLevel="1" x14ac:dyDescent="0.2">
      <c r="A39" s="174">
        <v>28</v>
      </c>
      <c r="B39" s="175" t="s">
        <v>649</v>
      </c>
      <c r="C39" s="188" t="s">
        <v>650</v>
      </c>
      <c r="D39" s="176" t="s">
        <v>214</v>
      </c>
      <c r="E39" s="177">
        <v>4</v>
      </c>
      <c r="F39" s="178"/>
      <c r="G39" s="179">
        <f t="shared" si="7"/>
        <v>0</v>
      </c>
      <c r="H39" s="164"/>
      <c r="I39" s="163">
        <f t="shared" si="8"/>
        <v>0</v>
      </c>
      <c r="J39" s="164"/>
      <c r="K39" s="163">
        <f t="shared" si="9"/>
        <v>0</v>
      </c>
      <c r="L39" s="163">
        <v>21</v>
      </c>
      <c r="M39" s="163">
        <f t="shared" si="10"/>
        <v>0</v>
      </c>
      <c r="N39" s="162">
        <v>5.0000000000000002E-5</v>
      </c>
      <c r="O39" s="162">
        <f t="shared" si="11"/>
        <v>0</v>
      </c>
      <c r="P39" s="162">
        <v>0</v>
      </c>
      <c r="Q39" s="162">
        <f t="shared" si="12"/>
        <v>0</v>
      </c>
      <c r="R39" s="163"/>
      <c r="S39" s="163" t="s">
        <v>225</v>
      </c>
      <c r="T39" s="163" t="s">
        <v>270</v>
      </c>
      <c r="U39" s="163">
        <v>0.55000000000000004</v>
      </c>
      <c r="V39" s="163">
        <f t="shared" si="13"/>
        <v>2.2000000000000002</v>
      </c>
      <c r="W39" s="163"/>
      <c r="X39" s="163" t="s">
        <v>271</v>
      </c>
      <c r="Y39" s="163" t="s">
        <v>218</v>
      </c>
      <c r="Z39" s="151"/>
      <c r="AA39" s="151"/>
      <c r="AB39" s="151"/>
      <c r="AC39" s="151"/>
      <c r="AD39" s="151"/>
      <c r="AE39" s="151"/>
      <c r="AF39" s="151"/>
      <c r="AG39" s="151" t="s">
        <v>272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ht="22.5" outlineLevel="2" x14ac:dyDescent="0.2">
      <c r="A40" s="159"/>
      <c r="B40" s="160"/>
      <c r="C40" s="250" t="s">
        <v>651</v>
      </c>
      <c r="D40" s="251"/>
      <c r="E40" s="251"/>
      <c r="F40" s="251"/>
      <c r="G40" s="251"/>
      <c r="H40" s="163"/>
      <c r="I40" s="163"/>
      <c r="J40" s="163"/>
      <c r="K40" s="163"/>
      <c r="L40" s="163"/>
      <c r="M40" s="163"/>
      <c r="N40" s="162"/>
      <c r="O40" s="162"/>
      <c r="P40" s="162"/>
      <c r="Q40" s="162"/>
      <c r="R40" s="163"/>
      <c r="S40" s="163"/>
      <c r="T40" s="163"/>
      <c r="U40" s="163"/>
      <c r="V40" s="163"/>
      <c r="W40" s="163"/>
      <c r="X40" s="163"/>
      <c r="Y40" s="163"/>
      <c r="Z40" s="151"/>
      <c r="AA40" s="151"/>
      <c r="AB40" s="151"/>
      <c r="AC40" s="151"/>
      <c r="AD40" s="151"/>
      <c r="AE40" s="151"/>
      <c r="AF40" s="151"/>
      <c r="AG40" s="151" t="s">
        <v>220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80" t="str">
        <f>C40</f>
        <v>Montáž manžety ke stěně nebo stropu pomocí rozpěrné hmoždinky se šroubem. Cena obsahuje i dodávku manžety a spojovacích prostředků.</v>
      </c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81">
        <v>29</v>
      </c>
      <c r="B41" s="182" t="s">
        <v>652</v>
      </c>
      <c r="C41" s="189" t="s">
        <v>653</v>
      </c>
      <c r="D41" s="183" t="s">
        <v>297</v>
      </c>
      <c r="E41" s="184">
        <v>22</v>
      </c>
      <c r="F41" s="185"/>
      <c r="G41" s="186">
        <f t="shared" ref="G41:G52" si="14">ROUND(E41*F41,2)</f>
        <v>0</v>
      </c>
      <c r="H41" s="164"/>
      <c r="I41" s="163">
        <f t="shared" ref="I41:I52" si="15">ROUND(E41*H41,2)</f>
        <v>0</v>
      </c>
      <c r="J41" s="164"/>
      <c r="K41" s="163">
        <f t="shared" ref="K41:K52" si="16">ROUND(E41*J41,2)</f>
        <v>0</v>
      </c>
      <c r="L41" s="163">
        <v>21</v>
      </c>
      <c r="M41" s="163">
        <f t="shared" ref="M41:M52" si="17">G41*(1+L41/100)</f>
        <v>0</v>
      </c>
      <c r="N41" s="162">
        <v>0</v>
      </c>
      <c r="O41" s="162">
        <f t="shared" ref="O41:O52" si="18">ROUND(E41*N41,2)</f>
        <v>0</v>
      </c>
      <c r="P41" s="162">
        <v>1.4919999999999999E-2</v>
      </c>
      <c r="Q41" s="162">
        <f t="shared" ref="Q41:Q52" si="19">ROUND(E41*P41,2)</f>
        <v>0.33</v>
      </c>
      <c r="R41" s="163"/>
      <c r="S41" s="163" t="s">
        <v>225</v>
      </c>
      <c r="T41" s="163" t="s">
        <v>270</v>
      </c>
      <c r="U41" s="163">
        <v>0.41299999999999998</v>
      </c>
      <c r="V41" s="163">
        <f t="shared" ref="V41:V52" si="20">ROUND(E41*U41,2)</f>
        <v>9.09</v>
      </c>
      <c r="W41" s="163"/>
      <c r="X41" s="163" t="s">
        <v>271</v>
      </c>
      <c r="Y41" s="163" t="s">
        <v>218</v>
      </c>
      <c r="Z41" s="151"/>
      <c r="AA41" s="151"/>
      <c r="AB41" s="151"/>
      <c r="AC41" s="151"/>
      <c r="AD41" s="151"/>
      <c r="AE41" s="151"/>
      <c r="AF41" s="151"/>
      <c r="AG41" s="151" t="s">
        <v>272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ht="22.5" outlineLevel="1" x14ac:dyDescent="0.2">
      <c r="A42" s="181">
        <v>30</v>
      </c>
      <c r="B42" s="182" t="s">
        <v>654</v>
      </c>
      <c r="C42" s="189" t="s">
        <v>655</v>
      </c>
      <c r="D42" s="183" t="s">
        <v>214</v>
      </c>
      <c r="E42" s="184">
        <v>2</v>
      </c>
      <c r="F42" s="185"/>
      <c r="G42" s="186">
        <f t="shared" si="14"/>
        <v>0</v>
      </c>
      <c r="H42" s="164"/>
      <c r="I42" s="163">
        <f t="shared" si="15"/>
        <v>0</v>
      </c>
      <c r="J42" s="164"/>
      <c r="K42" s="163">
        <f t="shared" si="16"/>
        <v>0</v>
      </c>
      <c r="L42" s="163">
        <v>21</v>
      </c>
      <c r="M42" s="163">
        <f t="shared" si="17"/>
        <v>0</v>
      </c>
      <c r="N42" s="162">
        <v>3.8000000000000002E-4</v>
      </c>
      <c r="O42" s="162">
        <f t="shared" si="18"/>
        <v>0</v>
      </c>
      <c r="P42" s="162">
        <v>0</v>
      </c>
      <c r="Q42" s="162">
        <f t="shared" si="19"/>
        <v>0</v>
      </c>
      <c r="R42" s="163"/>
      <c r="S42" s="163" t="s">
        <v>225</v>
      </c>
      <c r="T42" s="163" t="s">
        <v>270</v>
      </c>
      <c r="U42" s="163">
        <v>0.26100000000000001</v>
      </c>
      <c r="V42" s="163">
        <f t="shared" si="20"/>
        <v>0.52</v>
      </c>
      <c r="W42" s="163"/>
      <c r="X42" s="163" t="s">
        <v>271</v>
      </c>
      <c r="Y42" s="163" t="s">
        <v>218</v>
      </c>
      <c r="Z42" s="151"/>
      <c r="AA42" s="151"/>
      <c r="AB42" s="151"/>
      <c r="AC42" s="151"/>
      <c r="AD42" s="151"/>
      <c r="AE42" s="151"/>
      <c r="AF42" s="151"/>
      <c r="AG42" s="151" t="s">
        <v>272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81">
        <v>31</v>
      </c>
      <c r="B43" s="182" t="s">
        <v>604</v>
      </c>
      <c r="C43" s="189" t="s">
        <v>605</v>
      </c>
      <c r="D43" s="183" t="s">
        <v>297</v>
      </c>
      <c r="E43" s="184">
        <v>5</v>
      </c>
      <c r="F43" s="185"/>
      <c r="G43" s="186">
        <f t="shared" si="14"/>
        <v>0</v>
      </c>
      <c r="H43" s="164"/>
      <c r="I43" s="163">
        <f t="shared" si="15"/>
        <v>0</v>
      </c>
      <c r="J43" s="164"/>
      <c r="K43" s="163">
        <f t="shared" si="16"/>
        <v>0</v>
      </c>
      <c r="L43" s="163">
        <v>21</v>
      </c>
      <c r="M43" s="163">
        <f t="shared" si="17"/>
        <v>0</v>
      </c>
      <c r="N43" s="162">
        <v>0</v>
      </c>
      <c r="O43" s="162">
        <f t="shared" si="18"/>
        <v>0</v>
      </c>
      <c r="P43" s="162">
        <v>2.0999999999999999E-3</v>
      </c>
      <c r="Q43" s="162">
        <f t="shared" si="19"/>
        <v>0.01</v>
      </c>
      <c r="R43" s="163"/>
      <c r="S43" s="163" t="s">
        <v>225</v>
      </c>
      <c r="T43" s="163" t="s">
        <v>270</v>
      </c>
      <c r="U43" s="163">
        <v>3.1E-2</v>
      </c>
      <c r="V43" s="163">
        <f t="shared" si="20"/>
        <v>0.16</v>
      </c>
      <c r="W43" s="163"/>
      <c r="X43" s="163" t="s">
        <v>271</v>
      </c>
      <c r="Y43" s="163" t="s">
        <v>218</v>
      </c>
      <c r="Z43" s="151"/>
      <c r="AA43" s="151"/>
      <c r="AB43" s="151"/>
      <c r="AC43" s="151"/>
      <c r="AD43" s="151"/>
      <c r="AE43" s="151"/>
      <c r="AF43" s="151"/>
      <c r="AG43" s="151" t="s">
        <v>272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81">
        <v>32</v>
      </c>
      <c r="B44" s="182" t="s">
        <v>656</v>
      </c>
      <c r="C44" s="189" t="s">
        <v>657</v>
      </c>
      <c r="D44" s="183" t="s">
        <v>297</v>
      </c>
      <c r="E44" s="184">
        <v>3</v>
      </c>
      <c r="F44" s="185"/>
      <c r="G44" s="186">
        <f t="shared" si="14"/>
        <v>0</v>
      </c>
      <c r="H44" s="164"/>
      <c r="I44" s="163">
        <f t="shared" si="15"/>
        <v>0</v>
      </c>
      <c r="J44" s="164"/>
      <c r="K44" s="163">
        <f t="shared" si="16"/>
        <v>0</v>
      </c>
      <c r="L44" s="163">
        <v>21</v>
      </c>
      <c r="M44" s="163">
        <f t="shared" si="17"/>
        <v>0</v>
      </c>
      <c r="N44" s="162">
        <v>3.8000000000000002E-4</v>
      </c>
      <c r="O44" s="162">
        <f t="shared" si="18"/>
        <v>0</v>
      </c>
      <c r="P44" s="162">
        <v>0</v>
      </c>
      <c r="Q44" s="162">
        <f t="shared" si="19"/>
        <v>0</v>
      </c>
      <c r="R44" s="163"/>
      <c r="S44" s="163" t="s">
        <v>225</v>
      </c>
      <c r="T44" s="163" t="s">
        <v>270</v>
      </c>
      <c r="U44" s="163">
        <v>0.32</v>
      </c>
      <c r="V44" s="163">
        <f t="shared" si="20"/>
        <v>0.96</v>
      </c>
      <c r="W44" s="163"/>
      <c r="X44" s="163" t="s">
        <v>271</v>
      </c>
      <c r="Y44" s="163" t="s">
        <v>218</v>
      </c>
      <c r="Z44" s="151"/>
      <c r="AA44" s="151"/>
      <c r="AB44" s="151"/>
      <c r="AC44" s="151"/>
      <c r="AD44" s="151"/>
      <c r="AE44" s="151"/>
      <c r="AF44" s="151"/>
      <c r="AG44" s="151" t="s">
        <v>272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81">
        <v>33</v>
      </c>
      <c r="B45" s="182" t="s">
        <v>606</v>
      </c>
      <c r="C45" s="189" t="s">
        <v>607</v>
      </c>
      <c r="D45" s="183" t="s">
        <v>297</v>
      </c>
      <c r="E45" s="184">
        <v>1</v>
      </c>
      <c r="F45" s="185"/>
      <c r="G45" s="186">
        <f t="shared" si="14"/>
        <v>0</v>
      </c>
      <c r="H45" s="164"/>
      <c r="I45" s="163">
        <f t="shared" si="15"/>
        <v>0</v>
      </c>
      <c r="J45" s="164"/>
      <c r="K45" s="163">
        <f t="shared" si="16"/>
        <v>0</v>
      </c>
      <c r="L45" s="163">
        <v>21</v>
      </c>
      <c r="M45" s="163">
        <f t="shared" si="17"/>
        <v>0</v>
      </c>
      <c r="N45" s="162">
        <v>5.1999999999999995E-4</v>
      </c>
      <c r="O45" s="162">
        <f t="shared" si="18"/>
        <v>0</v>
      </c>
      <c r="P45" s="162">
        <v>0</v>
      </c>
      <c r="Q45" s="162">
        <f t="shared" si="19"/>
        <v>0</v>
      </c>
      <c r="R45" s="163"/>
      <c r="S45" s="163" t="s">
        <v>225</v>
      </c>
      <c r="T45" s="163" t="s">
        <v>270</v>
      </c>
      <c r="U45" s="163">
        <v>0.52900000000000003</v>
      </c>
      <c r="V45" s="163">
        <f t="shared" si="20"/>
        <v>0.53</v>
      </c>
      <c r="W45" s="163"/>
      <c r="X45" s="163" t="s">
        <v>271</v>
      </c>
      <c r="Y45" s="163" t="s">
        <v>218</v>
      </c>
      <c r="Z45" s="151"/>
      <c r="AA45" s="151"/>
      <c r="AB45" s="151"/>
      <c r="AC45" s="151"/>
      <c r="AD45" s="151"/>
      <c r="AE45" s="151"/>
      <c r="AF45" s="151"/>
      <c r="AG45" s="151" t="s">
        <v>272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81">
        <v>34</v>
      </c>
      <c r="B46" s="182" t="s">
        <v>658</v>
      </c>
      <c r="C46" s="189" t="s">
        <v>659</v>
      </c>
      <c r="D46" s="183" t="s">
        <v>297</v>
      </c>
      <c r="E46" s="184">
        <v>15</v>
      </c>
      <c r="F46" s="185"/>
      <c r="G46" s="186">
        <f t="shared" si="14"/>
        <v>0</v>
      </c>
      <c r="H46" s="164"/>
      <c r="I46" s="163">
        <f t="shared" si="15"/>
        <v>0</v>
      </c>
      <c r="J46" s="164"/>
      <c r="K46" s="163">
        <f t="shared" si="16"/>
        <v>0</v>
      </c>
      <c r="L46" s="163">
        <v>21</v>
      </c>
      <c r="M46" s="163">
        <f t="shared" si="17"/>
        <v>0</v>
      </c>
      <c r="N46" s="162">
        <v>1.31E-3</v>
      </c>
      <c r="O46" s="162">
        <f t="shared" si="18"/>
        <v>0.02</v>
      </c>
      <c r="P46" s="162">
        <v>0</v>
      </c>
      <c r="Q46" s="162">
        <f t="shared" si="19"/>
        <v>0</v>
      </c>
      <c r="R46" s="163"/>
      <c r="S46" s="163" t="s">
        <v>225</v>
      </c>
      <c r="T46" s="163" t="s">
        <v>270</v>
      </c>
      <c r="U46" s="163">
        <v>0.79700000000000004</v>
      </c>
      <c r="V46" s="163">
        <f t="shared" si="20"/>
        <v>11.96</v>
      </c>
      <c r="W46" s="163"/>
      <c r="X46" s="163" t="s">
        <v>271</v>
      </c>
      <c r="Y46" s="163" t="s">
        <v>218</v>
      </c>
      <c r="Z46" s="151"/>
      <c r="AA46" s="151"/>
      <c r="AB46" s="151"/>
      <c r="AC46" s="151"/>
      <c r="AD46" s="151"/>
      <c r="AE46" s="151"/>
      <c r="AF46" s="151"/>
      <c r="AG46" s="151" t="s">
        <v>272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81">
        <v>35</v>
      </c>
      <c r="B47" s="182" t="s">
        <v>660</v>
      </c>
      <c r="C47" s="189" t="s">
        <v>661</v>
      </c>
      <c r="D47" s="183" t="s">
        <v>214</v>
      </c>
      <c r="E47" s="184">
        <v>2</v>
      </c>
      <c r="F47" s="185"/>
      <c r="G47" s="186">
        <f t="shared" si="14"/>
        <v>0</v>
      </c>
      <c r="H47" s="164"/>
      <c r="I47" s="163">
        <f t="shared" si="15"/>
        <v>0</v>
      </c>
      <c r="J47" s="164"/>
      <c r="K47" s="163">
        <f t="shared" si="16"/>
        <v>0</v>
      </c>
      <c r="L47" s="163">
        <v>21</v>
      </c>
      <c r="M47" s="163">
        <f t="shared" si="17"/>
        <v>0</v>
      </c>
      <c r="N47" s="162">
        <v>0</v>
      </c>
      <c r="O47" s="162">
        <f t="shared" si="18"/>
        <v>0</v>
      </c>
      <c r="P47" s="162">
        <v>0</v>
      </c>
      <c r="Q47" s="162">
        <f t="shared" si="19"/>
        <v>0</v>
      </c>
      <c r="R47" s="163"/>
      <c r="S47" s="163" t="s">
        <v>225</v>
      </c>
      <c r="T47" s="163" t="s">
        <v>270</v>
      </c>
      <c r="U47" s="163">
        <v>0.157</v>
      </c>
      <c r="V47" s="163">
        <f t="shared" si="20"/>
        <v>0.31</v>
      </c>
      <c r="W47" s="163"/>
      <c r="X47" s="163" t="s">
        <v>271</v>
      </c>
      <c r="Y47" s="163" t="s">
        <v>218</v>
      </c>
      <c r="Z47" s="151"/>
      <c r="AA47" s="151"/>
      <c r="AB47" s="151"/>
      <c r="AC47" s="151"/>
      <c r="AD47" s="151"/>
      <c r="AE47" s="151"/>
      <c r="AF47" s="151"/>
      <c r="AG47" s="151" t="s">
        <v>272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81">
        <v>36</v>
      </c>
      <c r="B48" s="182" t="s">
        <v>608</v>
      </c>
      <c r="C48" s="189" t="s">
        <v>609</v>
      </c>
      <c r="D48" s="183" t="s">
        <v>214</v>
      </c>
      <c r="E48" s="184">
        <v>1</v>
      </c>
      <c r="F48" s="185"/>
      <c r="G48" s="186">
        <f t="shared" si="14"/>
        <v>0</v>
      </c>
      <c r="H48" s="164"/>
      <c r="I48" s="163">
        <f t="shared" si="15"/>
        <v>0</v>
      </c>
      <c r="J48" s="164"/>
      <c r="K48" s="163">
        <f t="shared" si="16"/>
        <v>0</v>
      </c>
      <c r="L48" s="163">
        <v>21</v>
      </c>
      <c r="M48" s="163">
        <f t="shared" si="17"/>
        <v>0</v>
      </c>
      <c r="N48" s="162">
        <v>0</v>
      </c>
      <c r="O48" s="162">
        <f t="shared" si="18"/>
        <v>0</v>
      </c>
      <c r="P48" s="162">
        <v>0</v>
      </c>
      <c r="Q48" s="162">
        <f t="shared" si="19"/>
        <v>0</v>
      </c>
      <c r="R48" s="163"/>
      <c r="S48" s="163" t="s">
        <v>225</v>
      </c>
      <c r="T48" s="163" t="s">
        <v>270</v>
      </c>
      <c r="U48" s="163">
        <v>0.17399999999999999</v>
      </c>
      <c r="V48" s="163">
        <f t="shared" si="20"/>
        <v>0.17</v>
      </c>
      <c r="W48" s="163"/>
      <c r="X48" s="163" t="s">
        <v>271</v>
      </c>
      <c r="Y48" s="163" t="s">
        <v>218</v>
      </c>
      <c r="Z48" s="151"/>
      <c r="AA48" s="151"/>
      <c r="AB48" s="151"/>
      <c r="AC48" s="151"/>
      <c r="AD48" s="151"/>
      <c r="AE48" s="151"/>
      <c r="AF48" s="151"/>
      <c r="AG48" s="151" t="s">
        <v>272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81">
        <v>37</v>
      </c>
      <c r="B49" s="182" t="s">
        <v>662</v>
      </c>
      <c r="C49" s="189" t="s">
        <v>663</v>
      </c>
      <c r="D49" s="183" t="s">
        <v>214</v>
      </c>
      <c r="E49" s="184">
        <v>1</v>
      </c>
      <c r="F49" s="185"/>
      <c r="G49" s="186">
        <f t="shared" si="14"/>
        <v>0</v>
      </c>
      <c r="H49" s="164"/>
      <c r="I49" s="163">
        <f t="shared" si="15"/>
        <v>0</v>
      </c>
      <c r="J49" s="164"/>
      <c r="K49" s="163">
        <f t="shared" si="16"/>
        <v>0</v>
      </c>
      <c r="L49" s="163">
        <v>21</v>
      </c>
      <c r="M49" s="163">
        <f t="shared" si="17"/>
        <v>0</v>
      </c>
      <c r="N49" s="162">
        <v>0</v>
      </c>
      <c r="O49" s="162">
        <f t="shared" si="18"/>
        <v>0</v>
      </c>
      <c r="P49" s="162">
        <v>0</v>
      </c>
      <c r="Q49" s="162">
        <f t="shared" si="19"/>
        <v>0</v>
      </c>
      <c r="R49" s="163"/>
      <c r="S49" s="163" t="s">
        <v>225</v>
      </c>
      <c r="T49" s="163" t="s">
        <v>270</v>
      </c>
      <c r="U49" s="163">
        <v>0.25900000000000001</v>
      </c>
      <c r="V49" s="163">
        <f t="shared" si="20"/>
        <v>0.26</v>
      </c>
      <c r="W49" s="163"/>
      <c r="X49" s="163" t="s">
        <v>271</v>
      </c>
      <c r="Y49" s="163" t="s">
        <v>218</v>
      </c>
      <c r="Z49" s="151"/>
      <c r="AA49" s="151"/>
      <c r="AB49" s="151"/>
      <c r="AC49" s="151"/>
      <c r="AD49" s="151"/>
      <c r="AE49" s="151"/>
      <c r="AF49" s="151"/>
      <c r="AG49" s="151" t="s">
        <v>272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ht="22.5" outlineLevel="1" x14ac:dyDescent="0.2">
      <c r="A50" s="181">
        <v>38</v>
      </c>
      <c r="B50" s="182" t="s">
        <v>664</v>
      </c>
      <c r="C50" s="189" t="s">
        <v>665</v>
      </c>
      <c r="D50" s="183" t="s">
        <v>214</v>
      </c>
      <c r="E50" s="184">
        <v>2</v>
      </c>
      <c r="F50" s="185"/>
      <c r="G50" s="186">
        <f t="shared" si="14"/>
        <v>0</v>
      </c>
      <c r="H50" s="164"/>
      <c r="I50" s="163">
        <f t="shared" si="15"/>
        <v>0</v>
      </c>
      <c r="J50" s="164"/>
      <c r="K50" s="163">
        <f t="shared" si="16"/>
        <v>0</v>
      </c>
      <c r="L50" s="163">
        <v>21</v>
      </c>
      <c r="M50" s="163">
        <f t="shared" si="17"/>
        <v>0</v>
      </c>
      <c r="N50" s="162">
        <v>4.8999999999999998E-4</v>
      </c>
      <c r="O50" s="162">
        <f t="shared" si="18"/>
        <v>0</v>
      </c>
      <c r="P50" s="162">
        <v>0</v>
      </c>
      <c r="Q50" s="162">
        <f t="shared" si="19"/>
        <v>0</v>
      </c>
      <c r="R50" s="163"/>
      <c r="S50" s="163" t="s">
        <v>225</v>
      </c>
      <c r="T50" s="163" t="s">
        <v>270</v>
      </c>
      <c r="U50" s="163">
        <v>0.13300000000000001</v>
      </c>
      <c r="V50" s="163">
        <f t="shared" si="20"/>
        <v>0.27</v>
      </c>
      <c r="W50" s="163"/>
      <c r="X50" s="163" t="s">
        <v>271</v>
      </c>
      <c r="Y50" s="163" t="s">
        <v>218</v>
      </c>
      <c r="Z50" s="151"/>
      <c r="AA50" s="151"/>
      <c r="AB50" s="151"/>
      <c r="AC50" s="151"/>
      <c r="AD50" s="151"/>
      <c r="AE50" s="151"/>
      <c r="AF50" s="151"/>
      <c r="AG50" s="151" t="s">
        <v>272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81">
        <v>39</v>
      </c>
      <c r="B51" s="182" t="s">
        <v>612</v>
      </c>
      <c r="C51" s="189" t="s">
        <v>613</v>
      </c>
      <c r="D51" s="183" t="s">
        <v>297</v>
      </c>
      <c r="E51" s="184">
        <v>21</v>
      </c>
      <c r="F51" s="185"/>
      <c r="G51" s="186">
        <f t="shared" si="14"/>
        <v>0</v>
      </c>
      <c r="H51" s="164"/>
      <c r="I51" s="163">
        <f t="shared" si="15"/>
        <v>0</v>
      </c>
      <c r="J51" s="164"/>
      <c r="K51" s="163">
        <f t="shared" si="16"/>
        <v>0</v>
      </c>
      <c r="L51" s="163">
        <v>21</v>
      </c>
      <c r="M51" s="163">
        <f t="shared" si="17"/>
        <v>0</v>
      </c>
      <c r="N51" s="162">
        <v>0</v>
      </c>
      <c r="O51" s="162">
        <f t="shared" si="18"/>
        <v>0</v>
      </c>
      <c r="P51" s="162">
        <v>0</v>
      </c>
      <c r="Q51" s="162">
        <f t="shared" si="19"/>
        <v>0</v>
      </c>
      <c r="R51" s="163"/>
      <c r="S51" s="163" t="s">
        <v>225</v>
      </c>
      <c r="T51" s="163" t="s">
        <v>270</v>
      </c>
      <c r="U51" s="163">
        <v>4.8000000000000001E-2</v>
      </c>
      <c r="V51" s="163">
        <f t="shared" si="20"/>
        <v>1.01</v>
      </c>
      <c r="W51" s="163"/>
      <c r="X51" s="163" t="s">
        <v>271</v>
      </c>
      <c r="Y51" s="163" t="s">
        <v>218</v>
      </c>
      <c r="Z51" s="151"/>
      <c r="AA51" s="151"/>
      <c r="AB51" s="151"/>
      <c r="AC51" s="151"/>
      <c r="AD51" s="151"/>
      <c r="AE51" s="151"/>
      <c r="AF51" s="151"/>
      <c r="AG51" s="151" t="s">
        <v>272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74">
        <v>40</v>
      </c>
      <c r="B52" s="175" t="s">
        <v>666</v>
      </c>
      <c r="C52" s="188" t="s">
        <v>667</v>
      </c>
      <c r="D52" s="176" t="s">
        <v>297</v>
      </c>
      <c r="E52" s="177">
        <v>2</v>
      </c>
      <c r="F52" s="178"/>
      <c r="G52" s="179">
        <f t="shared" si="14"/>
        <v>0</v>
      </c>
      <c r="H52" s="164"/>
      <c r="I52" s="163">
        <f t="shared" si="15"/>
        <v>0</v>
      </c>
      <c r="J52" s="164"/>
      <c r="K52" s="163">
        <f t="shared" si="16"/>
        <v>0</v>
      </c>
      <c r="L52" s="163">
        <v>21</v>
      </c>
      <c r="M52" s="163">
        <f t="shared" si="17"/>
        <v>0</v>
      </c>
      <c r="N52" s="162">
        <v>0</v>
      </c>
      <c r="O52" s="162">
        <f t="shared" si="18"/>
        <v>0</v>
      </c>
      <c r="P52" s="162">
        <v>2.7999999999999998E-4</v>
      </c>
      <c r="Q52" s="162">
        <f t="shared" si="19"/>
        <v>0</v>
      </c>
      <c r="R52" s="163"/>
      <c r="S52" s="163" t="s">
        <v>225</v>
      </c>
      <c r="T52" s="163" t="s">
        <v>270</v>
      </c>
      <c r="U52" s="163">
        <v>5.1999999999999998E-2</v>
      </c>
      <c r="V52" s="163">
        <f t="shared" si="20"/>
        <v>0.1</v>
      </c>
      <c r="W52" s="163"/>
      <c r="X52" s="163" t="s">
        <v>271</v>
      </c>
      <c r="Y52" s="163" t="s">
        <v>218</v>
      </c>
      <c r="Z52" s="151"/>
      <c r="AA52" s="151"/>
      <c r="AB52" s="151"/>
      <c r="AC52" s="151"/>
      <c r="AD52" s="151"/>
      <c r="AE52" s="151"/>
      <c r="AF52" s="151"/>
      <c r="AG52" s="151" t="s">
        <v>272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2" x14ac:dyDescent="0.2">
      <c r="A53" s="159"/>
      <c r="B53" s="160"/>
      <c r="C53" s="250" t="s">
        <v>668</v>
      </c>
      <c r="D53" s="251"/>
      <c r="E53" s="251"/>
      <c r="F53" s="251"/>
      <c r="G53" s="251"/>
      <c r="H53" s="163"/>
      <c r="I53" s="163"/>
      <c r="J53" s="163"/>
      <c r="K53" s="163"/>
      <c r="L53" s="163"/>
      <c r="M53" s="163"/>
      <c r="N53" s="162"/>
      <c r="O53" s="162"/>
      <c r="P53" s="162"/>
      <c r="Q53" s="162"/>
      <c r="R53" s="163"/>
      <c r="S53" s="163"/>
      <c r="T53" s="163"/>
      <c r="U53" s="163"/>
      <c r="V53" s="163"/>
      <c r="W53" s="163"/>
      <c r="X53" s="163"/>
      <c r="Y53" s="163"/>
      <c r="Z53" s="151"/>
      <c r="AA53" s="151"/>
      <c r="AB53" s="151"/>
      <c r="AC53" s="151"/>
      <c r="AD53" s="151"/>
      <c r="AE53" s="151"/>
      <c r="AF53" s="151"/>
      <c r="AG53" s="151" t="s">
        <v>220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ht="22.5" outlineLevel="1" x14ac:dyDescent="0.2">
      <c r="A54" s="181">
        <v>41</v>
      </c>
      <c r="B54" s="182" t="s">
        <v>669</v>
      </c>
      <c r="C54" s="189" t="s">
        <v>670</v>
      </c>
      <c r="D54" s="183" t="s">
        <v>297</v>
      </c>
      <c r="E54" s="184">
        <v>2</v>
      </c>
      <c r="F54" s="185"/>
      <c r="G54" s="186">
        <f>ROUND(E54*F54,2)</f>
        <v>0</v>
      </c>
      <c r="H54" s="164"/>
      <c r="I54" s="163">
        <f>ROUND(E54*H54,2)</f>
        <v>0</v>
      </c>
      <c r="J54" s="164"/>
      <c r="K54" s="163">
        <f>ROUND(E54*J54,2)</f>
        <v>0</v>
      </c>
      <c r="L54" s="163">
        <v>21</v>
      </c>
      <c r="M54" s="163">
        <f>G54*(1+L54/100)</f>
        <v>0</v>
      </c>
      <c r="N54" s="162">
        <v>4.2000000000000002E-4</v>
      </c>
      <c r="O54" s="162">
        <f>ROUND(E54*N54,2)</f>
        <v>0</v>
      </c>
      <c r="P54" s="162">
        <v>0</v>
      </c>
      <c r="Q54" s="162">
        <f>ROUND(E54*P54,2)</f>
        <v>0</v>
      </c>
      <c r="R54" s="163"/>
      <c r="S54" s="163" t="s">
        <v>225</v>
      </c>
      <c r="T54" s="163" t="s">
        <v>270</v>
      </c>
      <c r="U54" s="163">
        <v>0.25800000000000001</v>
      </c>
      <c r="V54" s="163">
        <f>ROUND(E54*U54,2)</f>
        <v>0.52</v>
      </c>
      <c r="W54" s="163"/>
      <c r="X54" s="163" t="s">
        <v>271</v>
      </c>
      <c r="Y54" s="163" t="s">
        <v>218</v>
      </c>
      <c r="Z54" s="151"/>
      <c r="AA54" s="151"/>
      <c r="AB54" s="151"/>
      <c r="AC54" s="151"/>
      <c r="AD54" s="151"/>
      <c r="AE54" s="151"/>
      <c r="AF54" s="151"/>
      <c r="AG54" s="151" t="s">
        <v>272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74">
        <v>42</v>
      </c>
      <c r="B55" s="175" t="s">
        <v>671</v>
      </c>
      <c r="C55" s="188" t="s">
        <v>672</v>
      </c>
      <c r="D55" s="176" t="s">
        <v>230</v>
      </c>
      <c r="E55" s="177">
        <v>2</v>
      </c>
      <c r="F55" s="178"/>
      <c r="G55" s="179">
        <f>ROUND(E55*F55,2)</f>
        <v>0</v>
      </c>
      <c r="H55" s="164"/>
      <c r="I55" s="163">
        <f>ROUND(E55*H55,2)</f>
        <v>0</v>
      </c>
      <c r="J55" s="164"/>
      <c r="K55" s="163">
        <f>ROUND(E55*J55,2)</f>
        <v>0</v>
      </c>
      <c r="L55" s="163">
        <v>21</v>
      </c>
      <c r="M55" s="163">
        <f>G55*(1+L55/100)</f>
        <v>0</v>
      </c>
      <c r="N55" s="162">
        <v>0</v>
      </c>
      <c r="O55" s="162">
        <f>ROUND(E55*N55,2)</f>
        <v>0</v>
      </c>
      <c r="P55" s="162">
        <v>3.4200000000000001E-2</v>
      </c>
      <c r="Q55" s="162">
        <f>ROUND(E55*P55,2)</f>
        <v>7.0000000000000007E-2</v>
      </c>
      <c r="R55" s="163"/>
      <c r="S55" s="163" t="s">
        <v>225</v>
      </c>
      <c r="T55" s="163" t="s">
        <v>270</v>
      </c>
      <c r="U55" s="163">
        <v>0.46500000000000002</v>
      </c>
      <c r="V55" s="163">
        <f>ROUND(E55*U55,2)</f>
        <v>0.93</v>
      </c>
      <c r="W55" s="163"/>
      <c r="X55" s="163" t="s">
        <v>271</v>
      </c>
      <c r="Y55" s="163" t="s">
        <v>218</v>
      </c>
      <c r="Z55" s="151"/>
      <c r="AA55" s="151"/>
      <c r="AB55" s="151"/>
      <c r="AC55" s="151"/>
      <c r="AD55" s="151"/>
      <c r="AE55" s="151"/>
      <c r="AF55" s="151"/>
      <c r="AG55" s="151" t="s">
        <v>272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2" x14ac:dyDescent="0.2">
      <c r="A56" s="159"/>
      <c r="B56" s="160"/>
      <c r="C56" s="250" t="s">
        <v>673</v>
      </c>
      <c r="D56" s="251"/>
      <c r="E56" s="251"/>
      <c r="F56" s="251"/>
      <c r="G56" s="251"/>
      <c r="H56" s="163"/>
      <c r="I56" s="163"/>
      <c r="J56" s="163"/>
      <c r="K56" s="163"/>
      <c r="L56" s="163"/>
      <c r="M56" s="163"/>
      <c r="N56" s="162"/>
      <c r="O56" s="162"/>
      <c r="P56" s="162"/>
      <c r="Q56" s="162"/>
      <c r="R56" s="163"/>
      <c r="S56" s="163"/>
      <c r="T56" s="163"/>
      <c r="U56" s="163"/>
      <c r="V56" s="163"/>
      <c r="W56" s="163"/>
      <c r="X56" s="163"/>
      <c r="Y56" s="163"/>
      <c r="Z56" s="151"/>
      <c r="AA56" s="151"/>
      <c r="AB56" s="151"/>
      <c r="AC56" s="151"/>
      <c r="AD56" s="151"/>
      <c r="AE56" s="151"/>
      <c r="AF56" s="151"/>
      <c r="AG56" s="151" t="s">
        <v>220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74">
        <v>43</v>
      </c>
      <c r="B57" s="175" t="s">
        <v>674</v>
      </c>
      <c r="C57" s="188" t="s">
        <v>675</v>
      </c>
      <c r="D57" s="176" t="s">
        <v>230</v>
      </c>
      <c r="E57" s="177">
        <v>1</v>
      </c>
      <c r="F57" s="178"/>
      <c r="G57" s="179">
        <f>ROUND(E57*F57,2)</f>
        <v>0</v>
      </c>
      <c r="H57" s="164"/>
      <c r="I57" s="163">
        <f>ROUND(E57*H57,2)</f>
        <v>0</v>
      </c>
      <c r="J57" s="164"/>
      <c r="K57" s="163">
        <f>ROUND(E57*J57,2)</f>
        <v>0</v>
      </c>
      <c r="L57" s="163">
        <v>21</v>
      </c>
      <c r="M57" s="163">
        <f>G57*(1+L57/100)</f>
        <v>0</v>
      </c>
      <c r="N57" s="162">
        <v>2.1340000000000001E-2</v>
      </c>
      <c r="O57" s="162">
        <f>ROUND(E57*N57,2)</f>
        <v>0.02</v>
      </c>
      <c r="P57" s="162">
        <v>0</v>
      </c>
      <c r="Q57" s="162">
        <f>ROUND(E57*P57,2)</f>
        <v>0</v>
      </c>
      <c r="R57" s="163"/>
      <c r="S57" s="163" t="s">
        <v>225</v>
      </c>
      <c r="T57" s="163" t="s">
        <v>270</v>
      </c>
      <c r="U57" s="163">
        <v>0.97299999999999998</v>
      </c>
      <c r="V57" s="163">
        <f>ROUND(E57*U57,2)</f>
        <v>0.97</v>
      </c>
      <c r="W57" s="163"/>
      <c r="X57" s="163" t="s">
        <v>271</v>
      </c>
      <c r="Y57" s="163" t="s">
        <v>218</v>
      </c>
      <c r="Z57" s="151"/>
      <c r="AA57" s="151"/>
      <c r="AB57" s="151"/>
      <c r="AC57" s="151"/>
      <c r="AD57" s="151"/>
      <c r="AE57" s="151"/>
      <c r="AF57" s="151"/>
      <c r="AG57" s="151" t="s">
        <v>272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2" x14ac:dyDescent="0.2">
      <c r="A58" s="159"/>
      <c r="B58" s="160"/>
      <c r="C58" s="250" t="s">
        <v>676</v>
      </c>
      <c r="D58" s="251"/>
      <c r="E58" s="251"/>
      <c r="F58" s="251"/>
      <c r="G58" s="251"/>
      <c r="H58" s="163"/>
      <c r="I58" s="163"/>
      <c r="J58" s="163"/>
      <c r="K58" s="163"/>
      <c r="L58" s="163"/>
      <c r="M58" s="163"/>
      <c r="N58" s="162"/>
      <c r="O58" s="162"/>
      <c r="P58" s="162"/>
      <c r="Q58" s="162"/>
      <c r="R58" s="163"/>
      <c r="S58" s="163"/>
      <c r="T58" s="163"/>
      <c r="U58" s="163"/>
      <c r="V58" s="163"/>
      <c r="W58" s="163"/>
      <c r="X58" s="163"/>
      <c r="Y58" s="163"/>
      <c r="Z58" s="151"/>
      <c r="AA58" s="151"/>
      <c r="AB58" s="151"/>
      <c r="AC58" s="151"/>
      <c r="AD58" s="151"/>
      <c r="AE58" s="151"/>
      <c r="AF58" s="151"/>
      <c r="AG58" s="151" t="s">
        <v>220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74">
        <v>44</v>
      </c>
      <c r="B59" s="175" t="s">
        <v>677</v>
      </c>
      <c r="C59" s="188" t="s">
        <v>678</v>
      </c>
      <c r="D59" s="176" t="s">
        <v>230</v>
      </c>
      <c r="E59" s="177">
        <v>2</v>
      </c>
      <c r="F59" s="178"/>
      <c r="G59" s="179">
        <f>ROUND(E59*F59,2)</f>
        <v>0</v>
      </c>
      <c r="H59" s="164"/>
      <c r="I59" s="163">
        <f>ROUND(E59*H59,2)</f>
        <v>0</v>
      </c>
      <c r="J59" s="164"/>
      <c r="K59" s="163">
        <f>ROUND(E59*J59,2)</f>
        <v>0</v>
      </c>
      <c r="L59" s="163">
        <v>21</v>
      </c>
      <c r="M59" s="163">
        <f>G59*(1+L59/100)</f>
        <v>0</v>
      </c>
      <c r="N59" s="162">
        <v>0</v>
      </c>
      <c r="O59" s="162">
        <f>ROUND(E59*N59,2)</f>
        <v>0</v>
      </c>
      <c r="P59" s="162">
        <v>1.9460000000000002E-2</v>
      </c>
      <c r="Q59" s="162">
        <f>ROUND(E59*P59,2)</f>
        <v>0.04</v>
      </c>
      <c r="R59" s="163"/>
      <c r="S59" s="163" t="s">
        <v>225</v>
      </c>
      <c r="T59" s="163" t="s">
        <v>270</v>
      </c>
      <c r="U59" s="163">
        <v>0.38200000000000001</v>
      </c>
      <c r="V59" s="163">
        <f>ROUND(E59*U59,2)</f>
        <v>0.76</v>
      </c>
      <c r="W59" s="163"/>
      <c r="X59" s="163" t="s">
        <v>271</v>
      </c>
      <c r="Y59" s="163" t="s">
        <v>218</v>
      </c>
      <c r="Z59" s="151"/>
      <c r="AA59" s="151"/>
      <c r="AB59" s="151"/>
      <c r="AC59" s="151"/>
      <c r="AD59" s="151"/>
      <c r="AE59" s="151"/>
      <c r="AF59" s="151"/>
      <c r="AG59" s="151" t="s">
        <v>272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2" x14ac:dyDescent="0.2">
      <c r="A60" s="159"/>
      <c r="B60" s="160"/>
      <c r="C60" s="250" t="s">
        <v>673</v>
      </c>
      <c r="D60" s="251"/>
      <c r="E60" s="251"/>
      <c r="F60" s="251"/>
      <c r="G60" s="251"/>
      <c r="H60" s="163"/>
      <c r="I60" s="163"/>
      <c r="J60" s="163"/>
      <c r="K60" s="163"/>
      <c r="L60" s="163"/>
      <c r="M60" s="163"/>
      <c r="N60" s="162"/>
      <c r="O60" s="162"/>
      <c r="P60" s="162"/>
      <c r="Q60" s="162"/>
      <c r="R60" s="163"/>
      <c r="S60" s="163"/>
      <c r="T60" s="163"/>
      <c r="U60" s="163"/>
      <c r="V60" s="163"/>
      <c r="W60" s="163"/>
      <c r="X60" s="163"/>
      <c r="Y60" s="163"/>
      <c r="Z60" s="151"/>
      <c r="AA60" s="151"/>
      <c r="AB60" s="151"/>
      <c r="AC60" s="151"/>
      <c r="AD60" s="151"/>
      <c r="AE60" s="151"/>
      <c r="AF60" s="151"/>
      <c r="AG60" s="151" t="s">
        <v>220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74">
        <v>45</v>
      </c>
      <c r="B61" s="175" t="s">
        <v>679</v>
      </c>
      <c r="C61" s="188" t="s">
        <v>680</v>
      </c>
      <c r="D61" s="176" t="s">
        <v>230</v>
      </c>
      <c r="E61" s="177">
        <v>2</v>
      </c>
      <c r="F61" s="178"/>
      <c r="G61" s="179">
        <f>ROUND(E61*F61,2)</f>
        <v>0</v>
      </c>
      <c r="H61" s="164"/>
      <c r="I61" s="163">
        <f>ROUND(E61*H61,2)</f>
        <v>0</v>
      </c>
      <c r="J61" s="164"/>
      <c r="K61" s="163">
        <f>ROUND(E61*J61,2)</f>
        <v>0</v>
      </c>
      <c r="L61" s="163">
        <v>21</v>
      </c>
      <c r="M61" s="163">
        <f>G61*(1+L61/100)</f>
        <v>0</v>
      </c>
      <c r="N61" s="162">
        <v>1.601E-2</v>
      </c>
      <c r="O61" s="162">
        <f>ROUND(E61*N61,2)</f>
        <v>0.03</v>
      </c>
      <c r="P61" s="162">
        <v>0</v>
      </c>
      <c r="Q61" s="162">
        <f>ROUND(E61*P61,2)</f>
        <v>0</v>
      </c>
      <c r="R61" s="163"/>
      <c r="S61" s="163" t="s">
        <v>225</v>
      </c>
      <c r="T61" s="163" t="s">
        <v>270</v>
      </c>
      <c r="U61" s="163">
        <v>1.1890000000000001</v>
      </c>
      <c r="V61" s="163">
        <f>ROUND(E61*U61,2)</f>
        <v>2.38</v>
      </c>
      <c r="W61" s="163"/>
      <c r="X61" s="163" t="s">
        <v>271</v>
      </c>
      <c r="Y61" s="163" t="s">
        <v>218</v>
      </c>
      <c r="Z61" s="151"/>
      <c r="AA61" s="151"/>
      <c r="AB61" s="151"/>
      <c r="AC61" s="151"/>
      <c r="AD61" s="151"/>
      <c r="AE61" s="151"/>
      <c r="AF61" s="151"/>
      <c r="AG61" s="151" t="s">
        <v>272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2" x14ac:dyDescent="0.2">
      <c r="A62" s="159"/>
      <c r="B62" s="160"/>
      <c r="C62" s="250" t="s">
        <v>681</v>
      </c>
      <c r="D62" s="251"/>
      <c r="E62" s="251"/>
      <c r="F62" s="251"/>
      <c r="G62" s="251"/>
      <c r="H62" s="163"/>
      <c r="I62" s="163"/>
      <c r="J62" s="163"/>
      <c r="K62" s="163"/>
      <c r="L62" s="163"/>
      <c r="M62" s="163"/>
      <c r="N62" s="162"/>
      <c r="O62" s="162"/>
      <c r="P62" s="162"/>
      <c r="Q62" s="162"/>
      <c r="R62" s="163"/>
      <c r="S62" s="163"/>
      <c r="T62" s="163"/>
      <c r="U62" s="163"/>
      <c r="V62" s="163"/>
      <c r="W62" s="163"/>
      <c r="X62" s="163"/>
      <c r="Y62" s="163"/>
      <c r="Z62" s="151"/>
      <c r="AA62" s="151"/>
      <c r="AB62" s="151"/>
      <c r="AC62" s="151"/>
      <c r="AD62" s="151"/>
      <c r="AE62" s="151"/>
      <c r="AF62" s="151"/>
      <c r="AG62" s="151" t="s">
        <v>220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74">
        <v>46</v>
      </c>
      <c r="B63" s="175" t="s">
        <v>682</v>
      </c>
      <c r="C63" s="188" t="s">
        <v>683</v>
      </c>
      <c r="D63" s="176" t="s">
        <v>230</v>
      </c>
      <c r="E63" s="177">
        <v>1</v>
      </c>
      <c r="F63" s="178"/>
      <c r="G63" s="179">
        <f>ROUND(E63*F63,2)</f>
        <v>0</v>
      </c>
      <c r="H63" s="164"/>
      <c r="I63" s="163">
        <f>ROUND(E63*H63,2)</f>
        <v>0</v>
      </c>
      <c r="J63" s="164"/>
      <c r="K63" s="163">
        <f>ROUND(E63*J63,2)</f>
        <v>0</v>
      </c>
      <c r="L63" s="163">
        <v>21</v>
      </c>
      <c r="M63" s="163">
        <f>G63*(1+L63/100)</f>
        <v>0</v>
      </c>
      <c r="N63" s="162">
        <v>6.2E-4</v>
      </c>
      <c r="O63" s="162">
        <f>ROUND(E63*N63,2)</f>
        <v>0</v>
      </c>
      <c r="P63" s="162">
        <v>0</v>
      </c>
      <c r="Q63" s="162">
        <f>ROUND(E63*P63,2)</f>
        <v>0</v>
      </c>
      <c r="R63" s="163"/>
      <c r="S63" s="163" t="s">
        <v>225</v>
      </c>
      <c r="T63" s="163" t="s">
        <v>270</v>
      </c>
      <c r="U63" s="163">
        <v>2.6</v>
      </c>
      <c r="V63" s="163">
        <f>ROUND(E63*U63,2)</f>
        <v>2.6</v>
      </c>
      <c r="W63" s="163"/>
      <c r="X63" s="163" t="s">
        <v>271</v>
      </c>
      <c r="Y63" s="163" t="s">
        <v>218</v>
      </c>
      <c r="Z63" s="151"/>
      <c r="AA63" s="151"/>
      <c r="AB63" s="151"/>
      <c r="AC63" s="151"/>
      <c r="AD63" s="151"/>
      <c r="AE63" s="151"/>
      <c r="AF63" s="151"/>
      <c r="AG63" s="151" t="s">
        <v>272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2" x14ac:dyDescent="0.2">
      <c r="A64" s="159"/>
      <c r="B64" s="160"/>
      <c r="C64" s="250" t="s">
        <v>684</v>
      </c>
      <c r="D64" s="251"/>
      <c r="E64" s="251"/>
      <c r="F64" s="251"/>
      <c r="G64" s="251"/>
      <c r="H64" s="163"/>
      <c r="I64" s="163"/>
      <c r="J64" s="163"/>
      <c r="K64" s="163"/>
      <c r="L64" s="163"/>
      <c r="M64" s="163"/>
      <c r="N64" s="162"/>
      <c r="O64" s="162"/>
      <c r="P64" s="162"/>
      <c r="Q64" s="162"/>
      <c r="R64" s="163"/>
      <c r="S64" s="163"/>
      <c r="T64" s="163"/>
      <c r="U64" s="163"/>
      <c r="V64" s="163"/>
      <c r="W64" s="163"/>
      <c r="X64" s="163"/>
      <c r="Y64" s="163"/>
      <c r="Z64" s="151"/>
      <c r="AA64" s="151"/>
      <c r="AB64" s="151"/>
      <c r="AC64" s="151"/>
      <c r="AD64" s="151"/>
      <c r="AE64" s="151"/>
      <c r="AF64" s="151"/>
      <c r="AG64" s="151" t="s">
        <v>220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81">
        <v>47</v>
      </c>
      <c r="B65" s="182" t="s">
        <v>685</v>
      </c>
      <c r="C65" s="189" t="s">
        <v>686</v>
      </c>
      <c r="D65" s="183" t="s">
        <v>214</v>
      </c>
      <c r="E65" s="184">
        <v>2</v>
      </c>
      <c r="F65" s="185"/>
      <c r="G65" s="186">
        <f>ROUND(E65*F65,2)</f>
        <v>0</v>
      </c>
      <c r="H65" s="164"/>
      <c r="I65" s="163">
        <f>ROUND(E65*H65,2)</f>
        <v>0</v>
      </c>
      <c r="J65" s="164"/>
      <c r="K65" s="163">
        <f>ROUND(E65*J65,2)</f>
        <v>0</v>
      </c>
      <c r="L65" s="163">
        <v>21</v>
      </c>
      <c r="M65" s="163">
        <f>G65*(1+L65/100)</f>
        <v>0</v>
      </c>
      <c r="N65" s="162">
        <v>2.0000000000000001E-4</v>
      </c>
      <c r="O65" s="162">
        <f>ROUND(E65*N65,2)</f>
        <v>0</v>
      </c>
      <c r="P65" s="162">
        <v>0</v>
      </c>
      <c r="Q65" s="162">
        <f>ROUND(E65*P65,2)</f>
        <v>0</v>
      </c>
      <c r="R65" s="163"/>
      <c r="S65" s="163" t="s">
        <v>225</v>
      </c>
      <c r="T65" s="163" t="s">
        <v>270</v>
      </c>
      <c r="U65" s="163">
        <v>0.246</v>
      </c>
      <c r="V65" s="163">
        <f>ROUND(E65*U65,2)</f>
        <v>0.49</v>
      </c>
      <c r="W65" s="163"/>
      <c r="X65" s="163" t="s">
        <v>271</v>
      </c>
      <c r="Y65" s="163" t="s">
        <v>218</v>
      </c>
      <c r="Z65" s="151"/>
      <c r="AA65" s="151"/>
      <c r="AB65" s="151"/>
      <c r="AC65" s="151"/>
      <c r="AD65" s="151"/>
      <c r="AE65" s="151"/>
      <c r="AF65" s="151"/>
      <c r="AG65" s="151" t="s">
        <v>272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81">
        <v>48</v>
      </c>
      <c r="B66" s="182" t="s">
        <v>687</v>
      </c>
      <c r="C66" s="189" t="s">
        <v>688</v>
      </c>
      <c r="D66" s="183" t="s">
        <v>297</v>
      </c>
      <c r="E66" s="184">
        <v>21</v>
      </c>
      <c r="F66" s="185"/>
      <c r="G66" s="186">
        <f>ROUND(E66*F66,2)</f>
        <v>0</v>
      </c>
      <c r="H66" s="164"/>
      <c r="I66" s="163">
        <f>ROUND(E66*H66,2)</f>
        <v>0</v>
      </c>
      <c r="J66" s="164"/>
      <c r="K66" s="163">
        <f>ROUND(E66*J66,2)</f>
        <v>0</v>
      </c>
      <c r="L66" s="163">
        <v>21</v>
      </c>
      <c r="M66" s="163">
        <f>G66*(1+L66/100)</f>
        <v>0</v>
      </c>
      <c r="N66" s="162">
        <v>0</v>
      </c>
      <c r="O66" s="162">
        <f>ROUND(E66*N66,2)</f>
        <v>0</v>
      </c>
      <c r="P66" s="162">
        <v>0</v>
      </c>
      <c r="Q66" s="162">
        <f>ROUND(E66*P66,2)</f>
        <v>0</v>
      </c>
      <c r="R66" s="163"/>
      <c r="S66" s="163" t="s">
        <v>225</v>
      </c>
      <c r="T66" s="163" t="s">
        <v>270</v>
      </c>
      <c r="U66" s="163">
        <v>0</v>
      </c>
      <c r="V66" s="163">
        <f>ROUND(E66*U66,2)</f>
        <v>0</v>
      </c>
      <c r="W66" s="163"/>
      <c r="X66" s="163" t="s">
        <v>271</v>
      </c>
      <c r="Y66" s="163" t="s">
        <v>218</v>
      </c>
      <c r="Z66" s="151"/>
      <c r="AA66" s="151"/>
      <c r="AB66" s="151"/>
      <c r="AC66" s="151"/>
      <c r="AD66" s="151"/>
      <c r="AE66" s="151"/>
      <c r="AF66" s="151"/>
      <c r="AG66" s="151" t="s">
        <v>272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">
      <c r="A67" s="181">
        <v>49</v>
      </c>
      <c r="B67" s="182" t="s">
        <v>618</v>
      </c>
      <c r="C67" s="189" t="s">
        <v>619</v>
      </c>
      <c r="D67" s="183" t="s">
        <v>214</v>
      </c>
      <c r="E67" s="184">
        <v>2</v>
      </c>
      <c r="F67" s="185"/>
      <c r="G67" s="186">
        <f>ROUND(E67*F67,2)</f>
        <v>0</v>
      </c>
      <c r="H67" s="164"/>
      <c r="I67" s="163">
        <f>ROUND(E67*H67,2)</f>
        <v>0</v>
      </c>
      <c r="J67" s="164"/>
      <c r="K67" s="163">
        <f>ROUND(E67*J67,2)</f>
        <v>0</v>
      </c>
      <c r="L67" s="163">
        <v>21</v>
      </c>
      <c r="M67" s="163">
        <f>G67*(1+L67/100)</f>
        <v>0</v>
      </c>
      <c r="N67" s="162">
        <v>0</v>
      </c>
      <c r="O67" s="162">
        <f>ROUND(E67*N67,2)</f>
        <v>0</v>
      </c>
      <c r="P67" s="162">
        <v>8.2000000000000003E-2</v>
      </c>
      <c r="Q67" s="162">
        <f>ROUND(E67*P67,2)</f>
        <v>0.16</v>
      </c>
      <c r="R67" s="163"/>
      <c r="S67" s="163" t="s">
        <v>215</v>
      </c>
      <c r="T67" s="163" t="s">
        <v>270</v>
      </c>
      <c r="U67" s="163">
        <v>0.63</v>
      </c>
      <c r="V67" s="163">
        <f>ROUND(E67*U67,2)</f>
        <v>1.26</v>
      </c>
      <c r="W67" s="163"/>
      <c r="X67" s="163" t="s">
        <v>271</v>
      </c>
      <c r="Y67" s="163" t="s">
        <v>218</v>
      </c>
      <c r="Z67" s="151"/>
      <c r="AA67" s="151"/>
      <c r="AB67" s="151"/>
      <c r="AC67" s="151"/>
      <c r="AD67" s="151"/>
      <c r="AE67" s="151"/>
      <c r="AF67" s="151"/>
      <c r="AG67" s="151" t="s">
        <v>272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ht="22.5" outlineLevel="1" x14ac:dyDescent="0.2">
      <c r="A68" s="181">
        <v>50</v>
      </c>
      <c r="B68" s="182" t="s">
        <v>689</v>
      </c>
      <c r="C68" s="189" t="s">
        <v>690</v>
      </c>
      <c r="D68" s="183" t="s">
        <v>214</v>
      </c>
      <c r="E68" s="184">
        <v>1</v>
      </c>
      <c r="F68" s="185"/>
      <c r="G68" s="186">
        <f>ROUND(E68*F68,2)</f>
        <v>0</v>
      </c>
      <c r="H68" s="164"/>
      <c r="I68" s="163">
        <f>ROUND(E68*H68,2)</f>
        <v>0</v>
      </c>
      <c r="J68" s="164"/>
      <c r="K68" s="163">
        <f>ROUND(E68*J68,2)</f>
        <v>0</v>
      </c>
      <c r="L68" s="163">
        <v>21</v>
      </c>
      <c r="M68" s="163">
        <f>G68*(1+L68/100)</f>
        <v>0</v>
      </c>
      <c r="N68" s="162">
        <v>0</v>
      </c>
      <c r="O68" s="162">
        <f>ROUND(E68*N68,2)</f>
        <v>0</v>
      </c>
      <c r="P68" s="162">
        <v>0</v>
      </c>
      <c r="Q68" s="162">
        <f>ROUND(E68*P68,2)</f>
        <v>0</v>
      </c>
      <c r="R68" s="163"/>
      <c r="S68" s="163" t="s">
        <v>215</v>
      </c>
      <c r="T68" s="163" t="s">
        <v>216</v>
      </c>
      <c r="U68" s="163">
        <v>0</v>
      </c>
      <c r="V68" s="163">
        <f>ROUND(E68*U68,2)</f>
        <v>0</v>
      </c>
      <c r="W68" s="163"/>
      <c r="X68" s="163" t="s">
        <v>271</v>
      </c>
      <c r="Y68" s="163" t="s">
        <v>691</v>
      </c>
      <c r="Z68" s="151"/>
      <c r="AA68" s="151"/>
      <c r="AB68" s="151"/>
      <c r="AC68" s="151"/>
      <c r="AD68" s="151"/>
      <c r="AE68" s="151"/>
      <c r="AF68" s="151"/>
      <c r="AG68" s="151" t="s">
        <v>272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ht="33.75" outlineLevel="1" x14ac:dyDescent="0.2">
      <c r="A69" s="174">
        <v>51</v>
      </c>
      <c r="B69" s="175" t="s">
        <v>692</v>
      </c>
      <c r="C69" s="188" t="s">
        <v>693</v>
      </c>
      <c r="D69" s="176" t="s">
        <v>214</v>
      </c>
      <c r="E69" s="177">
        <v>1</v>
      </c>
      <c r="F69" s="178"/>
      <c r="G69" s="179">
        <f>ROUND(E69*F69,2)</f>
        <v>0</v>
      </c>
      <c r="H69" s="164"/>
      <c r="I69" s="163">
        <f>ROUND(E69*H69,2)</f>
        <v>0</v>
      </c>
      <c r="J69" s="164"/>
      <c r="K69" s="163">
        <f>ROUND(E69*J69,2)</f>
        <v>0</v>
      </c>
      <c r="L69" s="163">
        <v>21</v>
      </c>
      <c r="M69" s="163">
        <f>G69*(1+L69/100)</f>
        <v>0</v>
      </c>
      <c r="N69" s="162">
        <v>0</v>
      </c>
      <c r="O69" s="162">
        <f>ROUND(E69*N69,2)</f>
        <v>0</v>
      </c>
      <c r="P69" s="162">
        <v>0</v>
      </c>
      <c r="Q69" s="162">
        <f>ROUND(E69*P69,2)</f>
        <v>0</v>
      </c>
      <c r="R69" s="163"/>
      <c r="S69" s="163" t="s">
        <v>215</v>
      </c>
      <c r="T69" s="163" t="s">
        <v>216</v>
      </c>
      <c r="U69" s="163">
        <v>0</v>
      </c>
      <c r="V69" s="163">
        <f>ROUND(E69*U69,2)</f>
        <v>0</v>
      </c>
      <c r="W69" s="163"/>
      <c r="X69" s="163" t="s">
        <v>271</v>
      </c>
      <c r="Y69" s="163" t="s">
        <v>218</v>
      </c>
      <c r="Z69" s="151"/>
      <c r="AA69" s="151"/>
      <c r="AB69" s="151"/>
      <c r="AC69" s="151"/>
      <c r="AD69" s="151"/>
      <c r="AE69" s="151"/>
      <c r="AF69" s="151"/>
      <c r="AG69" s="151" t="s">
        <v>272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2" x14ac:dyDescent="0.2">
      <c r="A70" s="159"/>
      <c r="B70" s="160"/>
      <c r="C70" s="250" t="s">
        <v>684</v>
      </c>
      <c r="D70" s="251"/>
      <c r="E70" s="251"/>
      <c r="F70" s="251"/>
      <c r="G70" s="251"/>
      <c r="H70" s="163"/>
      <c r="I70" s="163"/>
      <c r="J70" s="163"/>
      <c r="K70" s="163"/>
      <c r="L70" s="163"/>
      <c r="M70" s="163"/>
      <c r="N70" s="162"/>
      <c r="O70" s="162"/>
      <c r="P70" s="162"/>
      <c r="Q70" s="162"/>
      <c r="R70" s="163"/>
      <c r="S70" s="163"/>
      <c r="T70" s="163"/>
      <c r="U70" s="163"/>
      <c r="V70" s="163"/>
      <c r="W70" s="163"/>
      <c r="X70" s="163"/>
      <c r="Y70" s="163"/>
      <c r="Z70" s="151"/>
      <c r="AA70" s="151"/>
      <c r="AB70" s="151"/>
      <c r="AC70" s="151"/>
      <c r="AD70" s="151"/>
      <c r="AE70" s="151"/>
      <c r="AF70" s="151"/>
      <c r="AG70" s="151" t="s">
        <v>220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81">
        <v>52</v>
      </c>
      <c r="B71" s="182" t="s">
        <v>694</v>
      </c>
      <c r="C71" s="189" t="s">
        <v>695</v>
      </c>
      <c r="D71" s="183" t="s">
        <v>297</v>
      </c>
      <c r="E71" s="184">
        <v>2</v>
      </c>
      <c r="F71" s="185"/>
      <c r="G71" s="186">
        <f>ROUND(E71*F71,2)</f>
        <v>0</v>
      </c>
      <c r="H71" s="164"/>
      <c r="I71" s="163">
        <f>ROUND(E71*H71,2)</f>
        <v>0</v>
      </c>
      <c r="J71" s="164"/>
      <c r="K71" s="163">
        <f>ROUND(E71*J71,2)</f>
        <v>0</v>
      </c>
      <c r="L71" s="163">
        <v>21</v>
      </c>
      <c r="M71" s="163">
        <f>G71*(1+L71/100)</f>
        <v>0</v>
      </c>
      <c r="N71" s="162">
        <v>0</v>
      </c>
      <c r="O71" s="162">
        <f>ROUND(E71*N71,2)</f>
        <v>0</v>
      </c>
      <c r="P71" s="162">
        <v>0</v>
      </c>
      <c r="Q71" s="162">
        <f>ROUND(E71*P71,2)</f>
        <v>0</v>
      </c>
      <c r="R71" s="163"/>
      <c r="S71" s="163" t="s">
        <v>215</v>
      </c>
      <c r="T71" s="163" t="s">
        <v>270</v>
      </c>
      <c r="U71" s="163">
        <v>0.1</v>
      </c>
      <c r="V71" s="163">
        <f>ROUND(E71*U71,2)</f>
        <v>0.2</v>
      </c>
      <c r="W71" s="163"/>
      <c r="X71" s="163" t="s">
        <v>271</v>
      </c>
      <c r="Y71" s="163" t="s">
        <v>218</v>
      </c>
      <c r="Z71" s="151"/>
      <c r="AA71" s="151"/>
      <c r="AB71" s="151"/>
      <c r="AC71" s="151"/>
      <c r="AD71" s="151"/>
      <c r="AE71" s="151"/>
      <c r="AF71" s="151"/>
      <c r="AG71" s="151" t="s">
        <v>272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ht="33.75" outlineLevel="1" x14ac:dyDescent="0.2">
      <c r="A72" s="181">
        <v>53</v>
      </c>
      <c r="B72" s="182" t="s">
        <v>696</v>
      </c>
      <c r="C72" s="189" t="s">
        <v>697</v>
      </c>
      <c r="D72" s="183" t="s">
        <v>214</v>
      </c>
      <c r="E72" s="184">
        <v>1</v>
      </c>
      <c r="F72" s="185"/>
      <c r="G72" s="186">
        <f>ROUND(E72*F72,2)</f>
        <v>0</v>
      </c>
      <c r="H72" s="164"/>
      <c r="I72" s="163">
        <f>ROUND(E72*H72,2)</f>
        <v>0</v>
      </c>
      <c r="J72" s="164"/>
      <c r="K72" s="163">
        <f>ROUND(E72*J72,2)</f>
        <v>0</v>
      </c>
      <c r="L72" s="163">
        <v>21</v>
      </c>
      <c r="M72" s="163">
        <f>G72*(1+L72/100)</f>
        <v>0</v>
      </c>
      <c r="N72" s="162">
        <v>0</v>
      </c>
      <c r="O72" s="162">
        <f>ROUND(E72*N72,2)</f>
        <v>0</v>
      </c>
      <c r="P72" s="162">
        <v>0</v>
      </c>
      <c r="Q72" s="162">
        <f>ROUND(E72*P72,2)</f>
        <v>0</v>
      </c>
      <c r="R72" s="163"/>
      <c r="S72" s="163" t="s">
        <v>215</v>
      </c>
      <c r="T72" s="163" t="s">
        <v>216</v>
      </c>
      <c r="U72" s="163">
        <v>0</v>
      </c>
      <c r="V72" s="163">
        <f>ROUND(E72*U72,2)</f>
        <v>0</v>
      </c>
      <c r="W72" s="163"/>
      <c r="X72" s="163" t="s">
        <v>271</v>
      </c>
      <c r="Y72" s="163" t="s">
        <v>218</v>
      </c>
      <c r="Z72" s="151"/>
      <c r="AA72" s="151"/>
      <c r="AB72" s="151"/>
      <c r="AC72" s="151"/>
      <c r="AD72" s="151"/>
      <c r="AE72" s="151"/>
      <c r="AF72" s="151"/>
      <c r="AG72" s="151" t="s">
        <v>272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ht="22.5" outlineLevel="1" x14ac:dyDescent="0.2">
      <c r="A73" s="181">
        <v>54</v>
      </c>
      <c r="B73" s="182" t="s">
        <v>698</v>
      </c>
      <c r="C73" s="189" t="s">
        <v>699</v>
      </c>
      <c r="D73" s="183" t="s">
        <v>214</v>
      </c>
      <c r="E73" s="184">
        <v>1</v>
      </c>
      <c r="F73" s="185"/>
      <c r="G73" s="186">
        <f>ROUND(E73*F73,2)</f>
        <v>0</v>
      </c>
      <c r="H73" s="164"/>
      <c r="I73" s="163">
        <f>ROUND(E73*H73,2)</f>
        <v>0</v>
      </c>
      <c r="J73" s="164"/>
      <c r="K73" s="163">
        <f>ROUND(E73*J73,2)</f>
        <v>0</v>
      </c>
      <c r="L73" s="163">
        <v>21</v>
      </c>
      <c r="M73" s="163">
        <f>G73*(1+L73/100)</f>
        <v>0</v>
      </c>
      <c r="N73" s="162">
        <v>0</v>
      </c>
      <c r="O73" s="162">
        <f>ROUND(E73*N73,2)</f>
        <v>0</v>
      </c>
      <c r="P73" s="162">
        <v>0</v>
      </c>
      <c r="Q73" s="162">
        <f>ROUND(E73*P73,2)</f>
        <v>0</v>
      </c>
      <c r="R73" s="163"/>
      <c r="S73" s="163" t="s">
        <v>215</v>
      </c>
      <c r="T73" s="163" t="s">
        <v>216</v>
      </c>
      <c r="U73" s="163">
        <v>0</v>
      </c>
      <c r="V73" s="163">
        <f>ROUND(E73*U73,2)</f>
        <v>0</v>
      </c>
      <c r="W73" s="163"/>
      <c r="X73" s="163" t="s">
        <v>271</v>
      </c>
      <c r="Y73" s="163" t="s">
        <v>218</v>
      </c>
      <c r="Z73" s="151"/>
      <c r="AA73" s="151"/>
      <c r="AB73" s="151"/>
      <c r="AC73" s="151"/>
      <c r="AD73" s="151"/>
      <c r="AE73" s="151"/>
      <c r="AF73" s="151"/>
      <c r="AG73" s="151" t="s">
        <v>272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74">
        <v>55</v>
      </c>
      <c r="B74" s="175" t="s">
        <v>628</v>
      </c>
      <c r="C74" s="188" t="s">
        <v>629</v>
      </c>
      <c r="D74" s="176" t="s">
        <v>490</v>
      </c>
      <c r="E74" s="177">
        <v>15</v>
      </c>
      <c r="F74" s="178"/>
      <c r="G74" s="179">
        <f>ROUND(E74*F74,2)</f>
        <v>0</v>
      </c>
      <c r="H74" s="164"/>
      <c r="I74" s="163">
        <f>ROUND(E74*H74,2)</f>
        <v>0</v>
      </c>
      <c r="J74" s="164"/>
      <c r="K74" s="163">
        <f>ROUND(E74*J74,2)</f>
        <v>0</v>
      </c>
      <c r="L74" s="163">
        <v>21</v>
      </c>
      <c r="M74" s="163">
        <f>G74*(1+L74/100)</f>
        <v>0</v>
      </c>
      <c r="N74" s="162">
        <v>1.06E-3</v>
      </c>
      <c r="O74" s="162">
        <f>ROUND(E74*N74,2)</f>
        <v>0.02</v>
      </c>
      <c r="P74" s="162">
        <v>0</v>
      </c>
      <c r="Q74" s="162">
        <f>ROUND(E74*P74,2)</f>
        <v>0</v>
      </c>
      <c r="R74" s="163"/>
      <c r="S74" s="163" t="s">
        <v>225</v>
      </c>
      <c r="T74" s="163" t="s">
        <v>270</v>
      </c>
      <c r="U74" s="163">
        <v>0.42918000000000001</v>
      </c>
      <c r="V74" s="163">
        <f>ROUND(E74*U74,2)</f>
        <v>6.44</v>
      </c>
      <c r="W74" s="163"/>
      <c r="X74" s="163" t="s">
        <v>434</v>
      </c>
      <c r="Y74" s="163" t="s">
        <v>218</v>
      </c>
      <c r="Z74" s="151"/>
      <c r="AA74" s="151"/>
      <c r="AB74" s="151"/>
      <c r="AC74" s="151"/>
      <c r="AD74" s="151"/>
      <c r="AE74" s="151"/>
      <c r="AF74" s="151"/>
      <c r="AG74" s="151" t="s">
        <v>435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2" x14ac:dyDescent="0.2">
      <c r="A75" s="159"/>
      <c r="B75" s="160"/>
      <c r="C75" s="250" t="s">
        <v>630</v>
      </c>
      <c r="D75" s="251"/>
      <c r="E75" s="251"/>
      <c r="F75" s="251"/>
      <c r="G75" s="251"/>
      <c r="H75" s="163"/>
      <c r="I75" s="163"/>
      <c r="J75" s="163"/>
      <c r="K75" s="163"/>
      <c r="L75" s="163"/>
      <c r="M75" s="163"/>
      <c r="N75" s="162"/>
      <c r="O75" s="162"/>
      <c r="P75" s="162"/>
      <c r="Q75" s="162"/>
      <c r="R75" s="163"/>
      <c r="S75" s="163"/>
      <c r="T75" s="163"/>
      <c r="U75" s="163"/>
      <c r="V75" s="163"/>
      <c r="W75" s="163"/>
      <c r="X75" s="163"/>
      <c r="Y75" s="163"/>
      <c r="Z75" s="151"/>
      <c r="AA75" s="151"/>
      <c r="AB75" s="151"/>
      <c r="AC75" s="151"/>
      <c r="AD75" s="151"/>
      <c r="AE75" s="151"/>
      <c r="AF75" s="151"/>
      <c r="AG75" s="151" t="s">
        <v>220</v>
      </c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81">
        <v>56</v>
      </c>
      <c r="B76" s="182" t="s">
        <v>422</v>
      </c>
      <c r="C76" s="189" t="s">
        <v>423</v>
      </c>
      <c r="D76" s="183" t="s">
        <v>424</v>
      </c>
      <c r="E76" s="184">
        <v>5</v>
      </c>
      <c r="F76" s="185"/>
      <c r="G76" s="186">
        <f>ROUND(E76*F76,2)</f>
        <v>0</v>
      </c>
      <c r="H76" s="164"/>
      <c r="I76" s="163">
        <f>ROUND(E76*H76,2)</f>
        <v>0</v>
      </c>
      <c r="J76" s="164"/>
      <c r="K76" s="163">
        <f>ROUND(E76*J76,2)</f>
        <v>0</v>
      </c>
      <c r="L76" s="163">
        <v>21</v>
      </c>
      <c r="M76" s="163">
        <f>G76*(1+L76/100)</f>
        <v>0</v>
      </c>
      <c r="N76" s="162">
        <v>0</v>
      </c>
      <c r="O76" s="162">
        <f>ROUND(E76*N76,2)</f>
        <v>0</v>
      </c>
      <c r="P76" s="162">
        <v>0</v>
      </c>
      <c r="Q76" s="162">
        <f>ROUND(E76*P76,2)</f>
        <v>0</v>
      </c>
      <c r="R76" s="163" t="s">
        <v>425</v>
      </c>
      <c r="S76" s="163" t="s">
        <v>225</v>
      </c>
      <c r="T76" s="163" t="s">
        <v>270</v>
      </c>
      <c r="U76" s="163">
        <v>1</v>
      </c>
      <c r="V76" s="163">
        <f>ROUND(E76*U76,2)</f>
        <v>5</v>
      </c>
      <c r="W76" s="163"/>
      <c r="X76" s="163" t="s">
        <v>426</v>
      </c>
      <c r="Y76" s="163" t="s">
        <v>218</v>
      </c>
      <c r="Z76" s="151"/>
      <c r="AA76" s="151"/>
      <c r="AB76" s="151"/>
      <c r="AC76" s="151"/>
      <c r="AD76" s="151"/>
      <c r="AE76" s="151"/>
      <c r="AF76" s="151"/>
      <c r="AG76" s="151" t="s">
        <v>427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ht="22.5" outlineLevel="1" x14ac:dyDescent="0.2">
      <c r="A77" s="181">
        <v>57</v>
      </c>
      <c r="B77" s="182" t="s">
        <v>700</v>
      </c>
      <c r="C77" s="189" t="s">
        <v>701</v>
      </c>
      <c r="D77" s="183" t="s">
        <v>214</v>
      </c>
      <c r="E77" s="184">
        <v>2</v>
      </c>
      <c r="F77" s="185"/>
      <c r="G77" s="186">
        <f>ROUND(E77*F77,2)</f>
        <v>0</v>
      </c>
      <c r="H77" s="164"/>
      <c r="I77" s="163">
        <f>ROUND(E77*H77,2)</f>
        <v>0</v>
      </c>
      <c r="J77" s="164"/>
      <c r="K77" s="163">
        <f>ROUND(E77*J77,2)</f>
        <v>0</v>
      </c>
      <c r="L77" s="163">
        <v>21</v>
      </c>
      <c r="M77" s="163">
        <f>G77*(1+L77/100)</f>
        <v>0</v>
      </c>
      <c r="N77" s="162">
        <v>2.0000000000000001E-4</v>
      </c>
      <c r="O77" s="162">
        <f>ROUND(E77*N77,2)</f>
        <v>0</v>
      </c>
      <c r="P77" s="162">
        <v>0</v>
      </c>
      <c r="Q77" s="162">
        <f>ROUND(E77*P77,2)</f>
        <v>0</v>
      </c>
      <c r="R77" s="163" t="s">
        <v>349</v>
      </c>
      <c r="S77" s="163" t="s">
        <v>225</v>
      </c>
      <c r="T77" s="163" t="s">
        <v>270</v>
      </c>
      <c r="U77" s="163">
        <v>0</v>
      </c>
      <c r="V77" s="163">
        <f>ROUND(E77*U77,2)</f>
        <v>0</v>
      </c>
      <c r="W77" s="163"/>
      <c r="X77" s="163" t="s">
        <v>332</v>
      </c>
      <c r="Y77" s="163" t="s">
        <v>218</v>
      </c>
      <c r="Z77" s="151"/>
      <c r="AA77" s="151"/>
      <c r="AB77" s="151"/>
      <c r="AC77" s="151"/>
      <c r="AD77" s="151"/>
      <c r="AE77" s="151"/>
      <c r="AF77" s="151"/>
      <c r="AG77" s="151" t="s">
        <v>333</v>
      </c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81">
        <v>58</v>
      </c>
      <c r="B78" s="182" t="s">
        <v>702</v>
      </c>
      <c r="C78" s="189" t="s">
        <v>703</v>
      </c>
      <c r="D78" s="183" t="s">
        <v>214</v>
      </c>
      <c r="E78" s="184">
        <v>1</v>
      </c>
      <c r="F78" s="185"/>
      <c r="G78" s="186">
        <f>ROUND(E78*F78,2)</f>
        <v>0</v>
      </c>
      <c r="H78" s="164"/>
      <c r="I78" s="163">
        <f>ROUND(E78*H78,2)</f>
        <v>0</v>
      </c>
      <c r="J78" s="164"/>
      <c r="K78" s="163">
        <f>ROUND(E78*J78,2)</f>
        <v>0</v>
      </c>
      <c r="L78" s="163">
        <v>21</v>
      </c>
      <c r="M78" s="163">
        <f>G78*(1+L78/100)</f>
        <v>0</v>
      </c>
      <c r="N78" s="162">
        <v>1.1E-4</v>
      </c>
      <c r="O78" s="162">
        <f>ROUND(E78*N78,2)</f>
        <v>0</v>
      </c>
      <c r="P78" s="162">
        <v>0</v>
      </c>
      <c r="Q78" s="162">
        <f>ROUND(E78*P78,2)</f>
        <v>0</v>
      </c>
      <c r="R78" s="163" t="s">
        <v>349</v>
      </c>
      <c r="S78" s="163" t="s">
        <v>225</v>
      </c>
      <c r="T78" s="163" t="s">
        <v>270</v>
      </c>
      <c r="U78" s="163">
        <v>0</v>
      </c>
      <c r="V78" s="163">
        <f>ROUND(E78*U78,2)</f>
        <v>0</v>
      </c>
      <c r="W78" s="163"/>
      <c r="X78" s="163" t="s">
        <v>332</v>
      </c>
      <c r="Y78" s="163" t="s">
        <v>218</v>
      </c>
      <c r="Z78" s="151"/>
      <c r="AA78" s="151"/>
      <c r="AB78" s="151"/>
      <c r="AC78" s="151"/>
      <c r="AD78" s="151"/>
      <c r="AE78" s="151"/>
      <c r="AF78" s="151"/>
      <c r="AG78" s="151" t="s">
        <v>333</v>
      </c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ht="22.5" outlineLevel="1" x14ac:dyDescent="0.2">
      <c r="A79" s="174">
        <v>59</v>
      </c>
      <c r="B79" s="175" t="s">
        <v>704</v>
      </c>
      <c r="C79" s="188" t="s">
        <v>705</v>
      </c>
      <c r="D79" s="176" t="s">
        <v>214</v>
      </c>
      <c r="E79" s="177">
        <v>1</v>
      </c>
      <c r="F79" s="178"/>
      <c r="G79" s="179">
        <f>ROUND(E79*F79,2)</f>
        <v>0</v>
      </c>
      <c r="H79" s="164"/>
      <c r="I79" s="163">
        <f>ROUND(E79*H79,2)</f>
        <v>0</v>
      </c>
      <c r="J79" s="164"/>
      <c r="K79" s="163">
        <f>ROUND(E79*J79,2)</f>
        <v>0</v>
      </c>
      <c r="L79" s="163">
        <v>21</v>
      </c>
      <c r="M79" s="163">
        <f>G79*(1+L79/100)</f>
        <v>0</v>
      </c>
      <c r="N79" s="162">
        <v>4.0399999999999998E-2</v>
      </c>
      <c r="O79" s="162">
        <f>ROUND(E79*N79,2)</f>
        <v>0.04</v>
      </c>
      <c r="P79" s="162">
        <v>0</v>
      </c>
      <c r="Q79" s="162">
        <f>ROUND(E79*P79,2)</f>
        <v>0</v>
      </c>
      <c r="R79" s="163" t="s">
        <v>349</v>
      </c>
      <c r="S79" s="163" t="s">
        <v>225</v>
      </c>
      <c r="T79" s="163" t="s">
        <v>270</v>
      </c>
      <c r="U79" s="163">
        <v>0</v>
      </c>
      <c r="V79" s="163">
        <f>ROUND(E79*U79,2)</f>
        <v>0</v>
      </c>
      <c r="W79" s="163"/>
      <c r="X79" s="163" t="s">
        <v>332</v>
      </c>
      <c r="Y79" s="163" t="s">
        <v>218</v>
      </c>
      <c r="Z79" s="151"/>
      <c r="AA79" s="151"/>
      <c r="AB79" s="151"/>
      <c r="AC79" s="151"/>
      <c r="AD79" s="151"/>
      <c r="AE79" s="151"/>
      <c r="AF79" s="151"/>
      <c r="AG79" s="151" t="s">
        <v>333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2" x14ac:dyDescent="0.2">
      <c r="A80" s="159"/>
      <c r="B80" s="160"/>
      <c r="C80" s="250" t="s">
        <v>684</v>
      </c>
      <c r="D80" s="251"/>
      <c r="E80" s="251"/>
      <c r="F80" s="251"/>
      <c r="G80" s="251"/>
      <c r="H80" s="163"/>
      <c r="I80" s="163"/>
      <c r="J80" s="163"/>
      <c r="K80" s="163"/>
      <c r="L80" s="163"/>
      <c r="M80" s="163"/>
      <c r="N80" s="162"/>
      <c r="O80" s="162"/>
      <c r="P80" s="162"/>
      <c r="Q80" s="162"/>
      <c r="R80" s="163"/>
      <c r="S80" s="163"/>
      <c r="T80" s="163"/>
      <c r="U80" s="163"/>
      <c r="V80" s="163"/>
      <c r="W80" s="163"/>
      <c r="X80" s="163"/>
      <c r="Y80" s="163"/>
      <c r="Z80" s="151"/>
      <c r="AA80" s="151"/>
      <c r="AB80" s="151"/>
      <c r="AC80" s="151"/>
      <c r="AD80" s="151"/>
      <c r="AE80" s="151"/>
      <c r="AF80" s="151"/>
      <c r="AG80" s="151" t="s">
        <v>220</v>
      </c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59">
        <v>60</v>
      </c>
      <c r="B81" s="160" t="s">
        <v>635</v>
      </c>
      <c r="C81" s="194" t="s">
        <v>636</v>
      </c>
      <c r="D81" s="161" t="s">
        <v>0</v>
      </c>
      <c r="E81" s="193"/>
      <c r="F81" s="164"/>
      <c r="G81" s="163">
        <f>ROUND(E81*F81,2)</f>
        <v>0</v>
      </c>
      <c r="H81" s="164"/>
      <c r="I81" s="163">
        <f>ROUND(E81*H81,2)</f>
        <v>0</v>
      </c>
      <c r="J81" s="164"/>
      <c r="K81" s="163">
        <f>ROUND(E81*J81,2)</f>
        <v>0</v>
      </c>
      <c r="L81" s="163">
        <v>21</v>
      </c>
      <c r="M81" s="163">
        <f>G81*(1+L81/100)</f>
        <v>0</v>
      </c>
      <c r="N81" s="162">
        <v>0</v>
      </c>
      <c r="O81" s="162">
        <f>ROUND(E81*N81,2)</f>
        <v>0</v>
      </c>
      <c r="P81" s="162">
        <v>0</v>
      </c>
      <c r="Q81" s="162">
        <f>ROUND(E81*P81,2)</f>
        <v>0</v>
      </c>
      <c r="R81" s="163"/>
      <c r="S81" s="163" t="s">
        <v>225</v>
      </c>
      <c r="T81" s="163" t="s">
        <v>270</v>
      </c>
      <c r="U81" s="163">
        <v>0</v>
      </c>
      <c r="V81" s="163">
        <f>ROUND(E81*U81,2)</f>
        <v>0</v>
      </c>
      <c r="W81" s="163"/>
      <c r="X81" s="163" t="s">
        <v>430</v>
      </c>
      <c r="Y81" s="163" t="s">
        <v>218</v>
      </c>
      <c r="Z81" s="151"/>
      <c r="AA81" s="151"/>
      <c r="AB81" s="151"/>
      <c r="AC81" s="151"/>
      <c r="AD81" s="151"/>
      <c r="AE81" s="151"/>
      <c r="AF81" s="151"/>
      <c r="AG81" s="151" t="s">
        <v>431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x14ac:dyDescent="0.2">
      <c r="A82" s="167" t="s">
        <v>212</v>
      </c>
      <c r="B82" s="168" t="s">
        <v>148</v>
      </c>
      <c r="C82" s="187" t="s">
        <v>149</v>
      </c>
      <c r="D82" s="169"/>
      <c r="E82" s="170"/>
      <c r="F82" s="171"/>
      <c r="G82" s="172">
        <f>SUMIF(AG83:AG106,"&lt;&gt;NOR",G83:G106)</f>
        <v>0</v>
      </c>
      <c r="H82" s="166"/>
      <c r="I82" s="166">
        <f>SUM(I83:I106)</f>
        <v>0</v>
      </c>
      <c r="J82" s="166"/>
      <c r="K82" s="166">
        <f>SUM(K83:K106)</f>
        <v>0</v>
      </c>
      <c r="L82" s="166"/>
      <c r="M82" s="166">
        <f>SUM(M83:M106)</f>
        <v>0</v>
      </c>
      <c r="N82" s="165"/>
      <c r="O82" s="165">
        <f>SUM(O83:O106)</f>
        <v>0.02</v>
      </c>
      <c r="P82" s="165"/>
      <c r="Q82" s="165">
        <f>SUM(Q83:Q106)</f>
        <v>0</v>
      </c>
      <c r="R82" s="166"/>
      <c r="S82" s="166"/>
      <c r="T82" s="166"/>
      <c r="U82" s="166"/>
      <c r="V82" s="166">
        <f>SUM(V83:V106)</f>
        <v>16.7</v>
      </c>
      <c r="W82" s="166"/>
      <c r="X82" s="166"/>
      <c r="Y82" s="166"/>
      <c r="AG82" t="s">
        <v>213</v>
      </c>
    </row>
    <row r="83" spans="1:60" outlineLevel="1" x14ac:dyDescent="0.2">
      <c r="A83" s="181">
        <v>61</v>
      </c>
      <c r="B83" s="182" t="s">
        <v>666</v>
      </c>
      <c r="C83" s="189" t="s">
        <v>667</v>
      </c>
      <c r="D83" s="183" t="s">
        <v>297</v>
      </c>
      <c r="E83" s="184">
        <v>12</v>
      </c>
      <c r="F83" s="185"/>
      <c r="G83" s="186">
        <f>ROUND(E83*F83,2)</f>
        <v>0</v>
      </c>
      <c r="H83" s="164"/>
      <c r="I83" s="163">
        <f>ROUND(E83*H83,2)</f>
        <v>0</v>
      </c>
      <c r="J83" s="164"/>
      <c r="K83" s="163">
        <f>ROUND(E83*J83,2)</f>
        <v>0</v>
      </c>
      <c r="L83" s="163">
        <v>21</v>
      </c>
      <c r="M83" s="163">
        <f>G83*(1+L83/100)</f>
        <v>0</v>
      </c>
      <c r="N83" s="162">
        <v>0</v>
      </c>
      <c r="O83" s="162">
        <f>ROUND(E83*N83,2)</f>
        <v>0</v>
      </c>
      <c r="P83" s="162">
        <v>2.7999999999999998E-4</v>
      </c>
      <c r="Q83" s="162">
        <f>ROUND(E83*P83,2)</f>
        <v>0</v>
      </c>
      <c r="R83" s="163"/>
      <c r="S83" s="163" t="s">
        <v>225</v>
      </c>
      <c r="T83" s="163" t="s">
        <v>270</v>
      </c>
      <c r="U83" s="163">
        <v>5.1999999999999998E-2</v>
      </c>
      <c r="V83" s="163">
        <f>ROUND(E83*U83,2)</f>
        <v>0.62</v>
      </c>
      <c r="W83" s="163"/>
      <c r="X83" s="163" t="s">
        <v>271</v>
      </c>
      <c r="Y83" s="163" t="s">
        <v>218</v>
      </c>
      <c r="Z83" s="151"/>
      <c r="AA83" s="151"/>
      <c r="AB83" s="151"/>
      <c r="AC83" s="151"/>
      <c r="AD83" s="151"/>
      <c r="AE83" s="151"/>
      <c r="AF83" s="151"/>
      <c r="AG83" s="151" t="s">
        <v>272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ht="22.5" outlineLevel="1" x14ac:dyDescent="0.2">
      <c r="A84" s="181">
        <v>62</v>
      </c>
      <c r="B84" s="182" t="s">
        <v>706</v>
      </c>
      <c r="C84" s="189" t="s">
        <v>707</v>
      </c>
      <c r="D84" s="183" t="s">
        <v>214</v>
      </c>
      <c r="E84" s="184">
        <v>4</v>
      </c>
      <c r="F84" s="185"/>
      <c r="G84" s="186">
        <f>ROUND(E84*F84,2)</f>
        <v>0</v>
      </c>
      <c r="H84" s="164"/>
      <c r="I84" s="163">
        <f>ROUND(E84*H84,2)</f>
        <v>0</v>
      </c>
      <c r="J84" s="164"/>
      <c r="K84" s="163">
        <f>ROUND(E84*J84,2)</f>
        <v>0</v>
      </c>
      <c r="L84" s="163">
        <v>21</v>
      </c>
      <c r="M84" s="163">
        <f>G84*(1+L84/100)</f>
        <v>0</v>
      </c>
      <c r="N84" s="162">
        <v>0</v>
      </c>
      <c r="O84" s="162">
        <f>ROUND(E84*N84,2)</f>
        <v>0</v>
      </c>
      <c r="P84" s="162">
        <v>0</v>
      </c>
      <c r="Q84" s="162">
        <f>ROUND(E84*P84,2)</f>
        <v>0</v>
      </c>
      <c r="R84" s="163"/>
      <c r="S84" s="163" t="s">
        <v>225</v>
      </c>
      <c r="T84" s="163" t="s">
        <v>270</v>
      </c>
      <c r="U84" s="163">
        <v>7.6880000000000004E-2</v>
      </c>
      <c r="V84" s="163">
        <f>ROUND(E84*U84,2)</f>
        <v>0.31</v>
      </c>
      <c r="W84" s="163"/>
      <c r="X84" s="163" t="s">
        <v>271</v>
      </c>
      <c r="Y84" s="163" t="s">
        <v>218</v>
      </c>
      <c r="Z84" s="151"/>
      <c r="AA84" s="151"/>
      <c r="AB84" s="151"/>
      <c r="AC84" s="151"/>
      <c r="AD84" s="151"/>
      <c r="AE84" s="151"/>
      <c r="AF84" s="151"/>
      <c r="AG84" s="151" t="s">
        <v>272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ht="22.5" outlineLevel="1" x14ac:dyDescent="0.2">
      <c r="A85" s="181">
        <v>63</v>
      </c>
      <c r="B85" s="182" t="s">
        <v>669</v>
      </c>
      <c r="C85" s="189" t="s">
        <v>670</v>
      </c>
      <c r="D85" s="183" t="s">
        <v>297</v>
      </c>
      <c r="E85" s="184">
        <v>15</v>
      </c>
      <c r="F85" s="185"/>
      <c r="G85" s="186">
        <f>ROUND(E85*F85,2)</f>
        <v>0</v>
      </c>
      <c r="H85" s="164"/>
      <c r="I85" s="163">
        <f>ROUND(E85*H85,2)</f>
        <v>0</v>
      </c>
      <c r="J85" s="164"/>
      <c r="K85" s="163">
        <f>ROUND(E85*J85,2)</f>
        <v>0</v>
      </c>
      <c r="L85" s="163">
        <v>21</v>
      </c>
      <c r="M85" s="163">
        <f>G85*(1+L85/100)</f>
        <v>0</v>
      </c>
      <c r="N85" s="162">
        <v>4.2000000000000002E-4</v>
      </c>
      <c r="O85" s="162">
        <f>ROUND(E85*N85,2)</f>
        <v>0.01</v>
      </c>
      <c r="P85" s="162">
        <v>0</v>
      </c>
      <c r="Q85" s="162">
        <f>ROUND(E85*P85,2)</f>
        <v>0</v>
      </c>
      <c r="R85" s="163"/>
      <c r="S85" s="163" t="s">
        <v>225</v>
      </c>
      <c r="T85" s="163" t="s">
        <v>270</v>
      </c>
      <c r="U85" s="163">
        <v>0.25800000000000001</v>
      </c>
      <c r="V85" s="163">
        <f>ROUND(E85*U85,2)</f>
        <v>3.87</v>
      </c>
      <c r="W85" s="163"/>
      <c r="X85" s="163" t="s">
        <v>271</v>
      </c>
      <c r="Y85" s="163" t="s">
        <v>218</v>
      </c>
      <c r="Z85" s="151"/>
      <c r="AA85" s="151"/>
      <c r="AB85" s="151"/>
      <c r="AC85" s="151"/>
      <c r="AD85" s="151"/>
      <c r="AE85" s="151"/>
      <c r="AF85" s="151"/>
      <c r="AG85" s="151" t="s">
        <v>272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ht="22.5" outlineLevel="1" x14ac:dyDescent="0.2">
      <c r="A86" s="174">
        <v>64</v>
      </c>
      <c r="B86" s="175" t="s">
        <v>708</v>
      </c>
      <c r="C86" s="188" t="s">
        <v>709</v>
      </c>
      <c r="D86" s="176" t="s">
        <v>297</v>
      </c>
      <c r="E86" s="177">
        <v>15</v>
      </c>
      <c r="F86" s="178"/>
      <c r="G86" s="179">
        <f>ROUND(E86*F86,2)</f>
        <v>0</v>
      </c>
      <c r="H86" s="164"/>
      <c r="I86" s="163">
        <f>ROUND(E86*H86,2)</f>
        <v>0</v>
      </c>
      <c r="J86" s="164"/>
      <c r="K86" s="163">
        <f>ROUND(E86*J86,2)</f>
        <v>0</v>
      </c>
      <c r="L86" s="163">
        <v>21</v>
      </c>
      <c r="M86" s="163">
        <f>G86*(1+L86/100)</f>
        <v>0</v>
      </c>
      <c r="N86" s="162">
        <v>5.0000000000000002E-5</v>
      </c>
      <c r="O86" s="162">
        <f>ROUND(E86*N86,2)</f>
        <v>0</v>
      </c>
      <c r="P86" s="162">
        <v>0</v>
      </c>
      <c r="Q86" s="162">
        <f>ROUND(E86*P86,2)</f>
        <v>0</v>
      </c>
      <c r="R86" s="163"/>
      <c r="S86" s="163" t="s">
        <v>225</v>
      </c>
      <c r="T86" s="163" t="s">
        <v>270</v>
      </c>
      <c r="U86" s="163">
        <v>0.129</v>
      </c>
      <c r="V86" s="163">
        <f>ROUND(E86*U86,2)</f>
        <v>1.94</v>
      </c>
      <c r="W86" s="163"/>
      <c r="X86" s="163" t="s">
        <v>271</v>
      </c>
      <c r="Y86" s="163" t="s">
        <v>218</v>
      </c>
      <c r="Z86" s="151"/>
      <c r="AA86" s="151"/>
      <c r="AB86" s="151"/>
      <c r="AC86" s="151"/>
      <c r="AD86" s="151"/>
      <c r="AE86" s="151"/>
      <c r="AF86" s="151"/>
      <c r="AG86" s="151" t="s">
        <v>272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2" x14ac:dyDescent="0.2">
      <c r="A87" s="159"/>
      <c r="B87" s="160"/>
      <c r="C87" s="250" t="s">
        <v>710</v>
      </c>
      <c r="D87" s="251"/>
      <c r="E87" s="251"/>
      <c r="F87" s="251"/>
      <c r="G87" s="251"/>
      <c r="H87" s="163"/>
      <c r="I87" s="163"/>
      <c r="J87" s="163"/>
      <c r="K87" s="163"/>
      <c r="L87" s="163"/>
      <c r="M87" s="163"/>
      <c r="N87" s="162"/>
      <c r="O87" s="162"/>
      <c r="P87" s="162"/>
      <c r="Q87" s="162"/>
      <c r="R87" s="163"/>
      <c r="S87" s="163"/>
      <c r="T87" s="163"/>
      <c r="U87" s="163"/>
      <c r="V87" s="163"/>
      <c r="W87" s="163"/>
      <c r="X87" s="163"/>
      <c r="Y87" s="163"/>
      <c r="Z87" s="151"/>
      <c r="AA87" s="151"/>
      <c r="AB87" s="151"/>
      <c r="AC87" s="151"/>
      <c r="AD87" s="151"/>
      <c r="AE87" s="151"/>
      <c r="AF87" s="151"/>
      <c r="AG87" s="151" t="s">
        <v>220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">
      <c r="A88" s="181">
        <v>65</v>
      </c>
      <c r="B88" s="182" t="s">
        <v>711</v>
      </c>
      <c r="C88" s="189" t="s">
        <v>712</v>
      </c>
      <c r="D88" s="183" t="s">
        <v>214</v>
      </c>
      <c r="E88" s="184">
        <v>2</v>
      </c>
      <c r="F88" s="185"/>
      <c r="G88" s="186">
        <f>ROUND(E88*F88,2)</f>
        <v>0</v>
      </c>
      <c r="H88" s="164"/>
      <c r="I88" s="163">
        <f>ROUND(E88*H88,2)</f>
        <v>0</v>
      </c>
      <c r="J88" s="164"/>
      <c r="K88" s="163">
        <f>ROUND(E88*J88,2)</f>
        <v>0</v>
      </c>
      <c r="L88" s="163">
        <v>21</v>
      </c>
      <c r="M88" s="163">
        <f>G88*(1+L88/100)</f>
        <v>0</v>
      </c>
      <c r="N88" s="162">
        <v>0</v>
      </c>
      <c r="O88" s="162">
        <f>ROUND(E88*N88,2)</f>
        <v>0</v>
      </c>
      <c r="P88" s="162">
        <v>0</v>
      </c>
      <c r="Q88" s="162">
        <f>ROUND(E88*P88,2)</f>
        <v>0</v>
      </c>
      <c r="R88" s="163"/>
      <c r="S88" s="163" t="s">
        <v>225</v>
      </c>
      <c r="T88" s="163" t="s">
        <v>270</v>
      </c>
      <c r="U88" s="163">
        <v>0.42499999999999999</v>
      </c>
      <c r="V88" s="163">
        <f>ROUND(E88*U88,2)</f>
        <v>0.85</v>
      </c>
      <c r="W88" s="163"/>
      <c r="X88" s="163" t="s">
        <v>271</v>
      </c>
      <c r="Y88" s="163" t="s">
        <v>218</v>
      </c>
      <c r="Z88" s="151"/>
      <c r="AA88" s="151"/>
      <c r="AB88" s="151"/>
      <c r="AC88" s="151"/>
      <c r="AD88" s="151"/>
      <c r="AE88" s="151"/>
      <c r="AF88" s="151"/>
      <c r="AG88" s="151" t="s">
        <v>272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">
      <c r="A89" s="181">
        <v>66</v>
      </c>
      <c r="B89" s="182" t="s">
        <v>713</v>
      </c>
      <c r="C89" s="189" t="s">
        <v>714</v>
      </c>
      <c r="D89" s="183" t="s">
        <v>214</v>
      </c>
      <c r="E89" s="184">
        <v>2</v>
      </c>
      <c r="F89" s="185"/>
      <c r="G89" s="186">
        <f>ROUND(E89*F89,2)</f>
        <v>0</v>
      </c>
      <c r="H89" s="164"/>
      <c r="I89" s="163">
        <f>ROUND(E89*H89,2)</f>
        <v>0</v>
      </c>
      <c r="J89" s="164"/>
      <c r="K89" s="163">
        <f>ROUND(E89*J89,2)</f>
        <v>0</v>
      </c>
      <c r="L89" s="163">
        <v>21</v>
      </c>
      <c r="M89" s="163">
        <f>G89*(1+L89/100)</f>
        <v>0</v>
      </c>
      <c r="N89" s="162">
        <v>0</v>
      </c>
      <c r="O89" s="162">
        <f>ROUND(E89*N89,2)</f>
        <v>0</v>
      </c>
      <c r="P89" s="162">
        <v>5.2999999999999998E-4</v>
      </c>
      <c r="Q89" s="162">
        <f>ROUND(E89*P89,2)</f>
        <v>0</v>
      </c>
      <c r="R89" s="163"/>
      <c r="S89" s="163" t="s">
        <v>225</v>
      </c>
      <c r="T89" s="163" t="s">
        <v>270</v>
      </c>
      <c r="U89" s="163">
        <v>6.2E-2</v>
      </c>
      <c r="V89" s="163">
        <f>ROUND(E89*U89,2)</f>
        <v>0.12</v>
      </c>
      <c r="W89" s="163"/>
      <c r="X89" s="163" t="s">
        <v>271</v>
      </c>
      <c r="Y89" s="163" t="s">
        <v>218</v>
      </c>
      <c r="Z89" s="151"/>
      <c r="AA89" s="151"/>
      <c r="AB89" s="151"/>
      <c r="AC89" s="151"/>
      <c r="AD89" s="151"/>
      <c r="AE89" s="151"/>
      <c r="AF89" s="151"/>
      <c r="AG89" s="151" t="s">
        <v>272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74">
        <v>67</v>
      </c>
      <c r="B90" s="175" t="s">
        <v>715</v>
      </c>
      <c r="C90" s="188" t="s">
        <v>716</v>
      </c>
      <c r="D90" s="176" t="s">
        <v>297</v>
      </c>
      <c r="E90" s="177">
        <v>15</v>
      </c>
      <c r="F90" s="178"/>
      <c r="G90" s="179">
        <f>ROUND(E90*F90,2)</f>
        <v>0</v>
      </c>
      <c r="H90" s="164"/>
      <c r="I90" s="163">
        <f>ROUND(E90*H90,2)</f>
        <v>0</v>
      </c>
      <c r="J90" s="164"/>
      <c r="K90" s="163">
        <f>ROUND(E90*J90,2)</f>
        <v>0</v>
      </c>
      <c r="L90" s="163">
        <v>21</v>
      </c>
      <c r="M90" s="163">
        <f>G90*(1+L90/100)</f>
        <v>0</v>
      </c>
      <c r="N90" s="162">
        <v>0</v>
      </c>
      <c r="O90" s="162">
        <f>ROUND(E90*N90,2)</f>
        <v>0</v>
      </c>
      <c r="P90" s="162">
        <v>0</v>
      </c>
      <c r="Q90" s="162">
        <f>ROUND(E90*P90,2)</f>
        <v>0</v>
      </c>
      <c r="R90" s="163"/>
      <c r="S90" s="163" t="s">
        <v>225</v>
      </c>
      <c r="T90" s="163" t="s">
        <v>270</v>
      </c>
      <c r="U90" s="163">
        <v>2.9000000000000001E-2</v>
      </c>
      <c r="V90" s="163">
        <f>ROUND(E90*U90,2)</f>
        <v>0.44</v>
      </c>
      <c r="W90" s="163"/>
      <c r="X90" s="163" t="s">
        <v>271</v>
      </c>
      <c r="Y90" s="163" t="s">
        <v>218</v>
      </c>
      <c r="Z90" s="151"/>
      <c r="AA90" s="151"/>
      <c r="AB90" s="151"/>
      <c r="AC90" s="151"/>
      <c r="AD90" s="151"/>
      <c r="AE90" s="151"/>
      <c r="AF90" s="151"/>
      <c r="AG90" s="151" t="s">
        <v>272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2" x14ac:dyDescent="0.2">
      <c r="A91" s="159"/>
      <c r="B91" s="160"/>
      <c r="C91" s="250" t="s">
        <v>717</v>
      </c>
      <c r="D91" s="251"/>
      <c r="E91" s="251"/>
      <c r="F91" s="251"/>
      <c r="G91" s="251"/>
      <c r="H91" s="163"/>
      <c r="I91" s="163"/>
      <c r="J91" s="163"/>
      <c r="K91" s="163"/>
      <c r="L91" s="163"/>
      <c r="M91" s="163"/>
      <c r="N91" s="162"/>
      <c r="O91" s="162"/>
      <c r="P91" s="162"/>
      <c r="Q91" s="162"/>
      <c r="R91" s="163"/>
      <c r="S91" s="163"/>
      <c r="T91" s="163"/>
      <c r="U91" s="163"/>
      <c r="V91" s="163"/>
      <c r="W91" s="163"/>
      <c r="X91" s="163"/>
      <c r="Y91" s="163"/>
      <c r="Z91" s="151"/>
      <c r="AA91" s="151"/>
      <c r="AB91" s="151"/>
      <c r="AC91" s="151"/>
      <c r="AD91" s="151"/>
      <c r="AE91" s="151"/>
      <c r="AF91" s="151"/>
      <c r="AG91" s="151" t="s">
        <v>220</v>
      </c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ht="22.5" outlineLevel="1" x14ac:dyDescent="0.2">
      <c r="A92" s="174">
        <v>68</v>
      </c>
      <c r="B92" s="175" t="s">
        <v>718</v>
      </c>
      <c r="C92" s="188" t="s">
        <v>719</v>
      </c>
      <c r="D92" s="176" t="s">
        <v>297</v>
      </c>
      <c r="E92" s="177">
        <v>15</v>
      </c>
      <c r="F92" s="178"/>
      <c r="G92" s="179">
        <f>ROUND(E92*F92,2)</f>
        <v>0</v>
      </c>
      <c r="H92" s="164"/>
      <c r="I92" s="163">
        <f>ROUND(E92*H92,2)</f>
        <v>0</v>
      </c>
      <c r="J92" s="164"/>
      <c r="K92" s="163">
        <f>ROUND(E92*J92,2)</f>
        <v>0</v>
      </c>
      <c r="L92" s="163">
        <v>21</v>
      </c>
      <c r="M92" s="163">
        <f>G92*(1+L92/100)</f>
        <v>0</v>
      </c>
      <c r="N92" s="162">
        <v>1.0000000000000001E-5</v>
      </c>
      <c r="O92" s="162">
        <f>ROUND(E92*N92,2)</f>
        <v>0</v>
      </c>
      <c r="P92" s="162">
        <v>0</v>
      </c>
      <c r="Q92" s="162">
        <f>ROUND(E92*P92,2)</f>
        <v>0</v>
      </c>
      <c r="R92" s="163"/>
      <c r="S92" s="163" t="s">
        <v>225</v>
      </c>
      <c r="T92" s="163" t="s">
        <v>270</v>
      </c>
      <c r="U92" s="163">
        <v>6.2E-2</v>
      </c>
      <c r="V92" s="163">
        <f>ROUND(E92*U92,2)</f>
        <v>0.93</v>
      </c>
      <c r="W92" s="163"/>
      <c r="X92" s="163" t="s">
        <v>271</v>
      </c>
      <c r="Y92" s="163" t="s">
        <v>218</v>
      </c>
      <c r="Z92" s="151"/>
      <c r="AA92" s="151"/>
      <c r="AB92" s="151"/>
      <c r="AC92" s="151"/>
      <c r="AD92" s="151"/>
      <c r="AE92" s="151"/>
      <c r="AF92" s="151"/>
      <c r="AG92" s="151" t="s">
        <v>272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2" x14ac:dyDescent="0.2">
      <c r="A93" s="159"/>
      <c r="B93" s="160"/>
      <c r="C93" s="250" t="s">
        <v>720</v>
      </c>
      <c r="D93" s="251"/>
      <c r="E93" s="251"/>
      <c r="F93" s="251"/>
      <c r="G93" s="251"/>
      <c r="H93" s="163"/>
      <c r="I93" s="163"/>
      <c r="J93" s="163"/>
      <c r="K93" s="163"/>
      <c r="L93" s="163"/>
      <c r="M93" s="163"/>
      <c r="N93" s="162"/>
      <c r="O93" s="162"/>
      <c r="P93" s="162"/>
      <c r="Q93" s="162"/>
      <c r="R93" s="163"/>
      <c r="S93" s="163"/>
      <c r="T93" s="163"/>
      <c r="U93" s="163"/>
      <c r="V93" s="163"/>
      <c r="W93" s="163"/>
      <c r="X93" s="163"/>
      <c r="Y93" s="163"/>
      <c r="Z93" s="151"/>
      <c r="AA93" s="151"/>
      <c r="AB93" s="151"/>
      <c r="AC93" s="151"/>
      <c r="AD93" s="151"/>
      <c r="AE93" s="151"/>
      <c r="AF93" s="151"/>
      <c r="AG93" s="151" t="s">
        <v>220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">
      <c r="A94" s="181">
        <v>69</v>
      </c>
      <c r="B94" s="182" t="s">
        <v>721</v>
      </c>
      <c r="C94" s="189" t="s">
        <v>722</v>
      </c>
      <c r="D94" s="183" t="s">
        <v>230</v>
      </c>
      <c r="E94" s="184">
        <v>2</v>
      </c>
      <c r="F94" s="185"/>
      <c r="G94" s="186">
        <f>ROUND(E94*F94,2)</f>
        <v>0</v>
      </c>
      <c r="H94" s="164"/>
      <c r="I94" s="163">
        <f>ROUND(E94*H94,2)</f>
        <v>0</v>
      </c>
      <c r="J94" s="164"/>
      <c r="K94" s="163">
        <f>ROUND(E94*J94,2)</f>
        <v>0</v>
      </c>
      <c r="L94" s="163">
        <v>21</v>
      </c>
      <c r="M94" s="163">
        <f>G94*(1+L94/100)</f>
        <v>0</v>
      </c>
      <c r="N94" s="162">
        <v>0</v>
      </c>
      <c r="O94" s="162">
        <f>ROUND(E94*N94,2)</f>
        <v>0</v>
      </c>
      <c r="P94" s="162">
        <v>1.56E-3</v>
      </c>
      <c r="Q94" s="162">
        <f>ROUND(E94*P94,2)</f>
        <v>0</v>
      </c>
      <c r="R94" s="163"/>
      <c r="S94" s="163" t="s">
        <v>225</v>
      </c>
      <c r="T94" s="163" t="s">
        <v>270</v>
      </c>
      <c r="U94" s="163">
        <v>0.217</v>
      </c>
      <c r="V94" s="163">
        <f>ROUND(E94*U94,2)</f>
        <v>0.43</v>
      </c>
      <c r="W94" s="163"/>
      <c r="X94" s="163" t="s">
        <v>271</v>
      </c>
      <c r="Y94" s="163" t="s">
        <v>218</v>
      </c>
      <c r="Z94" s="151"/>
      <c r="AA94" s="151"/>
      <c r="AB94" s="151"/>
      <c r="AC94" s="151"/>
      <c r="AD94" s="151"/>
      <c r="AE94" s="151"/>
      <c r="AF94" s="151"/>
      <c r="AG94" s="151" t="s">
        <v>272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">
      <c r="A95" s="181">
        <v>70</v>
      </c>
      <c r="B95" s="182" t="s">
        <v>723</v>
      </c>
      <c r="C95" s="189" t="s">
        <v>724</v>
      </c>
      <c r="D95" s="183" t="s">
        <v>214</v>
      </c>
      <c r="E95" s="184">
        <v>4</v>
      </c>
      <c r="F95" s="185"/>
      <c r="G95" s="186">
        <f>ROUND(E95*F95,2)</f>
        <v>0</v>
      </c>
      <c r="H95" s="164"/>
      <c r="I95" s="163">
        <f>ROUND(E95*H95,2)</f>
        <v>0</v>
      </c>
      <c r="J95" s="164"/>
      <c r="K95" s="163">
        <f>ROUND(E95*J95,2)</f>
        <v>0</v>
      </c>
      <c r="L95" s="163">
        <v>21</v>
      </c>
      <c r="M95" s="163">
        <f>G95*(1+L95/100)</f>
        <v>0</v>
      </c>
      <c r="N95" s="162">
        <v>1.8000000000000001E-4</v>
      </c>
      <c r="O95" s="162">
        <f>ROUND(E95*N95,2)</f>
        <v>0</v>
      </c>
      <c r="P95" s="162">
        <v>0</v>
      </c>
      <c r="Q95" s="162">
        <f>ROUND(E95*P95,2)</f>
        <v>0</v>
      </c>
      <c r="R95" s="163"/>
      <c r="S95" s="163" t="s">
        <v>225</v>
      </c>
      <c r="T95" s="163" t="s">
        <v>270</v>
      </c>
      <c r="U95" s="163">
        <v>0.47599999999999998</v>
      </c>
      <c r="V95" s="163">
        <f>ROUND(E95*U95,2)</f>
        <v>1.9</v>
      </c>
      <c r="W95" s="163"/>
      <c r="X95" s="163" t="s">
        <v>271</v>
      </c>
      <c r="Y95" s="163" t="s">
        <v>218</v>
      </c>
      <c r="Z95" s="151"/>
      <c r="AA95" s="151"/>
      <c r="AB95" s="151"/>
      <c r="AC95" s="151"/>
      <c r="AD95" s="151"/>
      <c r="AE95" s="151"/>
      <c r="AF95" s="151"/>
      <c r="AG95" s="151" t="s">
        <v>272</v>
      </c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ht="22.5" outlineLevel="1" x14ac:dyDescent="0.2">
      <c r="A96" s="181">
        <v>71</v>
      </c>
      <c r="B96" s="182" t="s">
        <v>725</v>
      </c>
      <c r="C96" s="189" t="s">
        <v>726</v>
      </c>
      <c r="D96" s="183" t="s">
        <v>214</v>
      </c>
      <c r="E96" s="184">
        <v>2</v>
      </c>
      <c r="F96" s="185"/>
      <c r="G96" s="186">
        <f>ROUND(E96*F96,2)</f>
        <v>0</v>
      </c>
      <c r="H96" s="164"/>
      <c r="I96" s="163">
        <f>ROUND(E96*H96,2)</f>
        <v>0</v>
      </c>
      <c r="J96" s="164"/>
      <c r="K96" s="163">
        <f>ROUND(E96*J96,2)</f>
        <v>0</v>
      </c>
      <c r="L96" s="163">
        <v>21</v>
      </c>
      <c r="M96" s="163">
        <f>G96*(1+L96/100)</f>
        <v>0</v>
      </c>
      <c r="N96" s="162">
        <v>0</v>
      </c>
      <c r="O96" s="162">
        <f>ROUND(E96*N96,2)</f>
        <v>0</v>
      </c>
      <c r="P96" s="162">
        <v>0</v>
      </c>
      <c r="Q96" s="162">
        <f>ROUND(E96*P96,2)</f>
        <v>0</v>
      </c>
      <c r="R96" s="163"/>
      <c r="S96" s="163" t="s">
        <v>215</v>
      </c>
      <c r="T96" s="163" t="s">
        <v>216</v>
      </c>
      <c r="U96" s="163">
        <v>0</v>
      </c>
      <c r="V96" s="163">
        <f>ROUND(E96*U96,2)</f>
        <v>0</v>
      </c>
      <c r="W96" s="163"/>
      <c r="X96" s="163" t="s">
        <v>271</v>
      </c>
      <c r="Y96" s="163" t="s">
        <v>218</v>
      </c>
      <c r="Z96" s="151"/>
      <c r="AA96" s="151"/>
      <c r="AB96" s="151"/>
      <c r="AC96" s="151"/>
      <c r="AD96" s="151"/>
      <c r="AE96" s="151"/>
      <c r="AF96" s="151"/>
      <c r="AG96" s="151" t="s">
        <v>272</v>
      </c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">
      <c r="A97" s="174">
        <v>72</v>
      </c>
      <c r="B97" s="175" t="s">
        <v>628</v>
      </c>
      <c r="C97" s="188" t="s">
        <v>629</v>
      </c>
      <c r="D97" s="176" t="s">
        <v>490</v>
      </c>
      <c r="E97" s="177">
        <v>10</v>
      </c>
      <c r="F97" s="178"/>
      <c r="G97" s="179">
        <f>ROUND(E97*F97,2)</f>
        <v>0</v>
      </c>
      <c r="H97" s="164"/>
      <c r="I97" s="163">
        <f>ROUND(E97*H97,2)</f>
        <v>0</v>
      </c>
      <c r="J97" s="164"/>
      <c r="K97" s="163">
        <f>ROUND(E97*J97,2)</f>
        <v>0</v>
      </c>
      <c r="L97" s="163">
        <v>21</v>
      </c>
      <c r="M97" s="163">
        <f>G97*(1+L97/100)</f>
        <v>0</v>
      </c>
      <c r="N97" s="162">
        <v>1.06E-3</v>
      </c>
      <c r="O97" s="162">
        <f>ROUND(E97*N97,2)</f>
        <v>0.01</v>
      </c>
      <c r="P97" s="162">
        <v>0</v>
      </c>
      <c r="Q97" s="162">
        <f>ROUND(E97*P97,2)</f>
        <v>0</v>
      </c>
      <c r="R97" s="163"/>
      <c r="S97" s="163" t="s">
        <v>225</v>
      </c>
      <c r="T97" s="163" t="s">
        <v>270</v>
      </c>
      <c r="U97" s="163">
        <v>0.42918000000000001</v>
      </c>
      <c r="V97" s="163">
        <f>ROUND(E97*U97,2)</f>
        <v>4.29</v>
      </c>
      <c r="W97" s="163"/>
      <c r="X97" s="163" t="s">
        <v>434</v>
      </c>
      <c r="Y97" s="163" t="s">
        <v>218</v>
      </c>
      <c r="Z97" s="151"/>
      <c r="AA97" s="151"/>
      <c r="AB97" s="151"/>
      <c r="AC97" s="151"/>
      <c r="AD97" s="151"/>
      <c r="AE97" s="151"/>
      <c r="AF97" s="151"/>
      <c r="AG97" s="151" t="s">
        <v>435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2" x14ac:dyDescent="0.2">
      <c r="A98" s="159"/>
      <c r="B98" s="160"/>
      <c r="C98" s="250" t="s">
        <v>630</v>
      </c>
      <c r="D98" s="251"/>
      <c r="E98" s="251"/>
      <c r="F98" s="251"/>
      <c r="G98" s="251"/>
      <c r="H98" s="163"/>
      <c r="I98" s="163"/>
      <c r="J98" s="163"/>
      <c r="K98" s="163"/>
      <c r="L98" s="163"/>
      <c r="M98" s="163"/>
      <c r="N98" s="162"/>
      <c r="O98" s="162"/>
      <c r="P98" s="162"/>
      <c r="Q98" s="162"/>
      <c r="R98" s="163"/>
      <c r="S98" s="163"/>
      <c r="T98" s="163"/>
      <c r="U98" s="163"/>
      <c r="V98" s="163"/>
      <c r="W98" s="163"/>
      <c r="X98" s="163"/>
      <c r="Y98" s="163"/>
      <c r="Z98" s="151"/>
      <c r="AA98" s="151"/>
      <c r="AB98" s="151"/>
      <c r="AC98" s="151"/>
      <c r="AD98" s="151"/>
      <c r="AE98" s="151"/>
      <c r="AF98" s="151"/>
      <c r="AG98" s="151" t="s">
        <v>220</v>
      </c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">
      <c r="A99" s="181">
        <v>73</v>
      </c>
      <c r="B99" s="182" t="s">
        <v>422</v>
      </c>
      <c r="C99" s="189" t="s">
        <v>423</v>
      </c>
      <c r="D99" s="183" t="s">
        <v>424</v>
      </c>
      <c r="E99" s="184">
        <v>1</v>
      </c>
      <c r="F99" s="185"/>
      <c r="G99" s="186">
        <f>ROUND(E99*F99,2)</f>
        <v>0</v>
      </c>
      <c r="H99" s="164"/>
      <c r="I99" s="163">
        <f>ROUND(E99*H99,2)</f>
        <v>0</v>
      </c>
      <c r="J99" s="164"/>
      <c r="K99" s="163">
        <f>ROUND(E99*J99,2)</f>
        <v>0</v>
      </c>
      <c r="L99" s="163">
        <v>21</v>
      </c>
      <c r="M99" s="163">
        <f>G99*(1+L99/100)</f>
        <v>0</v>
      </c>
      <c r="N99" s="162">
        <v>0</v>
      </c>
      <c r="O99" s="162">
        <f>ROUND(E99*N99,2)</f>
        <v>0</v>
      </c>
      <c r="P99" s="162">
        <v>0</v>
      </c>
      <c r="Q99" s="162">
        <f>ROUND(E99*P99,2)</f>
        <v>0</v>
      </c>
      <c r="R99" s="163" t="s">
        <v>425</v>
      </c>
      <c r="S99" s="163" t="s">
        <v>225</v>
      </c>
      <c r="T99" s="163" t="s">
        <v>270</v>
      </c>
      <c r="U99" s="163">
        <v>1</v>
      </c>
      <c r="V99" s="163">
        <f>ROUND(E99*U99,2)</f>
        <v>1</v>
      </c>
      <c r="W99" s="163"/>
      <c r="X99" s="163" t="s">
        <v>426</v>
      </c>
      <c r="Y99" s="163" t="s">
        <v>218</v>
      </c>
      <c r="Z99" s="151"/>
      <c r="AA99" s="151"/>
      <c r="AB99" s="151"/>
      <c r="AC99" s="151"/>
      <c r="AD99" s="151"/>
      <c r="AE99" s="151"/>
      <c r="AF99" s="151"/>
      <c r="AG99" s="151" t="s">
        <v>427</v>
      </c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ht="33.75" outlineLevel="1" x14ac:dyDescent="0.2">
      <c r="A100" s="174">
        <v>74</v>
      </c>
      <c r="B100" s="175" t="s">
        <v>727</v>
      </c>
      <c r="C100" s="188" t="s">
        <v>728</v>
      </c>
      <c r="D100" s="176" t="s">
        <v>214</v>
      </c>
      <c r="E100" s="177">
        <v>1</v>
      </c>
      <c r="F100" s="178"/>
      <c r="G100" s="179">
        <f>ROUND(E100*F100,2)</f>
        <v>0</v>
      </c>
      <c r="H100" s="164"/>
      <c r="I100" s="163">
        <f>ROUND(E100*H100,2)</f>
        <v>0</v>
      </c>
      <c r="J100" s="164"/>
      <c r="K100" s="163">
        <f>ROUND(E100*J100,2)</f>
        <v>0</v>
      </c>
      <c r="L100" s="163">
        <v>21</v>
      </c>
      <c r="M100" s="163">
        <f>G100*(1+L100/100)</f>
        <v>0</v>
      </c>
      <c r="N100" s="162">
        <v>1.1000000000000001E-3</v>
      </c>
      <c r="O100" s="162">
        <f>ROUND(E100*N100,2)</f>
        <v>0</v>
      </c>
      <c r="P100" s="162">
        <v>0</v>
      </c>
      <c r="Q100" s="162">
        <f>ROUND(E100*P100,2)</f>
        <v>0</v>
      </c>
      <c r="R100" s="163"/>
      <c r="S100" s="163" t="s">
        <v>215</v>
      </c>
      <c r="T100" s="163" t="s">
        <v>270</v>
      </c>
      <c r="U100" s="163">
        <v>0</v>
      </c>
      <c r="V100" s="163">
        <f>ROUND(E100*U100,2)</f>
        <v>0</v>
      </c>
      <c r="W100" s="163"/>
      <c r="X100" s="163" t="s">
        <v>332</v>
      </c>
      <c r="Y100" s="163" t="s">
        <v>218</v>
      </c>
      <c r="Z100" s="151"/>
      <c r="AA100" s="151"/>
      <c r="AB100" s="151"/>
      <c r="AC100" s="151"/>
      <c r="AD100" s="151"/>
      <c r="AE100" s="151"/>
      <c r="AF100" s="151"/>
      <c r="AG100" s="151" t="s">
        <v>333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2" x14ac:dyDescent="0.2">
      <c r="A101" s="159"/>
      <c r="B101" s="160"/>
      <c r="C101" s="250" t="s">
        <v>184</v>
      </c>
      <c r="D101" s="251"/>
      <c r="E101" s="251"/>
      <c r="F101" s="251"/>
      <c r="G101" s="251"/>
      <c r="H101" s="163"/>
      <c r="I101" s="163"/>
      <c r="J101" s="163"/>
      <c r="K101" s="163"/>
      <c r="L101" s="163"/>
      <c r="M101" s="163"/>
      <c r="N101" s="162"/>
      <c r="O101" s="162"/>
      <c r="P101" s="162"/>
      <c r="Q101" s="162"/>
      <c r="R101" s="163"/>
      <c r="S101" s="163"/>
      <c r="T101" s="163"/>
      <c r="U101" s="163"/>
      <c r="V101" s="163"/>
      <c r="W101" s="163"/>
      <c r="X101" s="163"/>
      <c r="Y101" s="163"/>
      <c r="Z101" s="151"/>
      <c r="AA101" s="151"/>
      <c r="AB101" s="151"/>
      <c r="AC101" s="151"/>
      <c r="AD101" s="151"/>
      <c r="AE101" s="151"/>
      <c r="AF101" s="151"/>
      <c r="AG101" s="151" t="s">
        <v>220</v>
      </c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ht="33.75" outlineLevel="1" x14ac:dyDescent="0.2">
      <c r="A102" s="174">
        <v>75</v>
      </c>
      <c r="B102" s="175" t="s">
        <v>729</v>
      </c>
      <c r="C102" s="188" t="s">
        <v>730</v>
      </c>
      <c r="D102" s="176" t="s">
        <v>214</v>
      </c>
      <c r="E102" s="177">
        <v>2</v>
      </c>
      <c r="F102" s="178"/>
      <c r="G102" s="179">
        <f>ROUND(E102*F102,2)</f>
        <v>0</v>
      </c>
      <c r="H102" s="164"/>
      <c r="I102" s="163">
        <f>ROUND(E102*H102,2)</f>
        <v>0</v>
      </c>
      <c r="J102" s="164"/>
      <c r="K102" s="163">
        <f>ROUND(E102*J102,2)</f>
        <v>0</v>
      </c>
      <c r="L102" s="163">
        <v>21</v>
      </c>
      <c r="M102" s="163">
        <f>G102*(1+L102/100)</f>
        <v>0</v>
      </c>
      <c r="N102" s="162">
        <v>1.1000000000000001E-3</v>
      </c>
      <c r="O102" s="162">
        <f>ROUND(E102*N102,2)</f>
        <v>0</v>
      </c>
      <c r="P102" s="162">
        <v>0</v>
      </c>
      <c r="Q102" s="162">
        <f>ROUND(E102*P102,2)</f>
        <v>0</v>
      </c>
      <c r="R102" s="163"/>
      <c r="S102" s="163" t="s">
        <v>215</v>
      </c>
      <c r="T102" s="163" t="s">
        <v>216</v>
      </c>
      <c r="U102" s="163">
        <v>0</v>
      </c>
      <c r="V102" s="163">
        <f>ROUND(E102*U102,2)</f>
        <v>0</v>
      </c>
      <c r="W102" s="163"/>
      <c r="X102" s="163" t="s">
        <v>332</v>
      </c>
      <c r="Y102" s="163" t="s">
        <v>218</v>
      </c>
      <c r="Z102" s="151"/>
      <c r="AA102" s="151"/>
      <c r="AB102" s="151"/>
      <c r="AC102" s="151"/>
      <c r="AD102" s="151"/>
      <c r="AE102" s="151"/>
      <c r="AF102" s="151"/>
      <c r="AG102" s="151" t="s">
        <v>333</v>
      </c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2" x14ac:dyDescent="0.2">
      <c r="A103" s="159"/>
      <c r="B103" s="160"/>
      <c r="C103" s="250" t="s">
        <v>731</v>
      </c>
      <c r="D103" s="251"/>
      <c r="E103" s="251"/>
      <c r="F103" s="251"/>
      <c r="G103" s="251"/>
      <c r="H103" s="163"/>
      <c r="I103" s="163"/>
      <c r="J103" s="163"/>
      <c r="K103" s="163"/>
      <c r="L103" s="163"/>
      <c r="M103" s="163"/>
      <c r="N103" s="162"/>
      <c r="O103" s="162"/>
      <c r="P103" s="162"/>
      <c r="Q103" s="162"/>
      <c r="R103" s="163"/>
      <c r="S103" s="163"/>
      <c r="T103" s="163"/>
      <c r="U103" s="163"/>
      <c r="V103" s="163"/>
      <c r="W103" s="163"/>
      <c r="X103" s="163"/>
      <c r="Y103" s="163"/>
      <c r="Z103" s="151"/>
      <c r="AA103" s="151"/>
      <c r="AB103" s="151"/>
      <c r="AC103" s="151"/>
      <c r="AD103" s="151"/>
      <c r="AE103" s="151"/>
      <c r="AF103" s="151"/>
      <c r="AG103" s="151" t="s">
        <v>220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ht="33.75" outlineLevel="1" x14ac:dyDescent="0.2">
      <c r="A104" s="174">
        <v>76</v>
      </c>
      <c r="B104" s="175" t="s">
        <v>732</v>
      </c>
      <c r="C104" s="188" t="s">
        <v>733</v>
      </c>
      <c r="D104" s="176" t="s">
        <v>214</v>
      </c>
      <c r="E104" s="177">
        <v>1</v>
      </c>
      <c r="F104" s="178"/>
      <c r="G104" s="179">
        <f>ROUND(E104*F104,2)</f>
        <v>0</v>
      </c>
      <c r="H104" s="164"/>
      <c r="I104" s="163">
        <f>ROUND(E104*H104,2)</f>
        <v>0</v>
      </c>
      <c r="J104" s="164"/>
      <c r="K104" s="163">
        <f>ROUND(E104*J104,2)</f>
        <v>0</v>
      </c>
      <c r="L104" s="163">
        <v>21</v>
      </c>
      <c r="M104" s="163">
        <f>G104*(1+L104/100)</f>
        <v>0</v>
      </c>
      <c r="N104" s="162">
        <v>1.1000000000000001E-3</v>
      </c>
      <c r="O104" s="162">
        <f>ROUND(E104*N104,2)</f>
        <v>0</v>
      </c>
      <c r="P104" s="162">
        <v>0</v>
      </c>
      <c r="Q104" s="162">
        <f>ROUND(E104*P104,2)</f>
        <v>0</v>
      </c>
      <c r="R104" s="163"/>
      <c r="S104" s="163" t="s">
        <v>215</v>
      </c>
      <c r="T104" s="163" t="s">
        <v>216</v>
      </c>
      <c r="U104" s="163">
        <v>0</v>
      </c>
      <c r="V104" s="163">
        <f>ROUND(E104*U104,2)</f>
        <v>0</v>
      </c>
      <c r="W104" s="163"/>
      <c r="X104" s="163" t="s">
        <v>332</v>
      </c>
      <c r="Y104" s="163" t="s">
        <v>218</v>
      </c>
      <c r="Z104" s="151"/>
      <c r="AA104" s="151"/>
      <c r="AB104" s="151"/>
      <c r="AC104" s="151"/>
      <c r="AD104" s="151"/>
      <c r="AE104" s="151"/>
      <c r="AF104" s="151"/>
      <c r="AG104" s="151" t="s">
        <v>333</v>
      </c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2" x14ac:dyDescent="0.2">
      <c r="A105" s="159"/>
      <c r="B105" s="160"/>
      <c r="C105" s="250" t="s">
        <v>734</v>
      </c>
      <c r="D105" s="251"/>
      <c r="E105" s="251"/>
      <c r="F105" s="251"/>
      <c r="G105" s="251"/>
      <c r="H105" s="163"/>
      <c r="I105" s="163"/>
      <c r="J105" s="163"/>
      <c r="K105" s="163"/>
      <c r="L105" s="163"/>
      <c r="M105" s="163"/>
      <c r="N105" s="162"/>
      <c r="O105" s="162"/>
      <c r="P105" s="162"/>
      <c r="Q105" s="162"/>
      <c r="R105" s="163"/>
      <c r="S105" s="163"/>
      <c r="T105" s="163"/>
      <c r="U105" s="163"/>
      <c r="V105" s="163"/>
      <c r="W105" s="163"/>
      <c r="X105" s="163"/>
      <c r="Y105" s="163"/>
      <c r="Z105" s="151"/>
      <c r="AA105" s="151"/>
      <c r="AB105" s="151"/>
      <c r="AC105" s="151"/>
      <c r="AD105" s="151"/>
      <c r="AE105" s="151"/>
      <c r="AF105" s="151"/>
      <c r="AG105" s="151" t="s">
        <v>220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 x14ac:dyDescent="0.2">
      <c r="A106" s="159">
        <v>77</v>
      </c>
      <c r="B106" s="160" t="s">
        <v>735</v>
      </c>
      <c r="C106" s="194" t="s">
        <v>736</v>
      </c>
      <c r="D106" s="161" t="s">
        <v>0</v>
      </c>
      <c r="E106" s="193"/>
      <c r="F106" s="164"/>
      <c r="G106" s="163">
        <f>ROUND(E106*F106,2)</f>
        <v>0</v>
      </c>
      <c r="H106" s="164"/>
      <c r="I106" s="163">
        <f>ROUND(E106*H106,2)</f>
        <v>0</v>
      </c>
      <c r="J106" s="164"/>
      <c r="K106" s="163">
        <f>ROUND(E106*J106,2)</f>
        <v>0</v>
      </c>
      <c r="L106" s="163">
        <v>21</v>
      </c>
      <c r="M106" s="163">
        <f>G106*(1+L106/100)</f>
        <v>0</v>
      </c>
      <c r="N106" s="162">
        <v>0</v>
      </c>
      <c r="O106" s="162">
        <f>ROUND(E106*N106,2)</f>
        <v>0</v>
      </c>
      <c r="P106" s="162">
        <v>0</v>
      </c>
      <c r="Q106" s="162">
        <f>ROUND(E106*P106,2)</f>
        <v>0</v>
      </c>
      <c r="R106" s="163"/>
      <c r="S106" s="163" t="s">
        <v>225</v>
      </c>
      <c r="T106" s="163" t="s">
        <v>270</v>
      </c>
      <c r="U106" s="163">
        <v>0</v>
      </c>
      <c r="V106" s="163">
        <f>ROUND(E106*U106,2)</f>
        <v>0</v>
      </c>
      <c r="W106" s="163"/>
      <c r="X106" s="163" t="s">
        <v>430</v>
      </c>
      <c r="Y106" s="163" t="s">
        <v>218</v>
      </c>
      <c r="Z106" s="151"/>
      <c r="AA106" s="151"/>
      <c r="AB106" s="151"/>
      <c r="AC106" s="151"/>
      <c r="AD106" s="151"/>
      <c r="AE106" s="151"/>
      <c r="AF106" s="151"/>
      <c r="AG106" s="151" t="s">
        <v>431</v>
      </c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ht="25.5" x14ac:dyDescent="0.2">
      <c r="A107" s="167" t="s">
        <v>212</v>
      </c>
      <c r="B107" s="168" t="s">
        <v>150</v>
      </c>
      <c r="C107" s="187" t="s">
        <v>151</v>
      </c>
      <c r="D107" s="169"/>
      <c r="E107" s="170"/>
      <c r="F107" s="171"/>
      <c r="G107" s="172">
        <f>SUMIF(AG108:AG145,"&lt;&gt;NOR",G108:G145)</f>
        <v>0</v>
      </c>
      <c r="H107" s="166"/>
      <c r="I107" s="166">
        <f>SUM(I108:I145)</f>
        <v>0</v>
      </c>
      <c r="J107" s="166"/>
      <c r="K107" s="166">
        <f>SUM(K108:K145)</f>
        <v>0</v>
      </c>
      <c r="L107" s="166"/>
      <c r="M107" s="166">
        <f>SUM(M108:M145)</f>
        <v>0</v>
      </c>
      <c r="N107" s="165"/>
      <c r="O107" s="165">
        <f>SUM(O108:O145)</f>
        <v>0.57000000000000006</v>
      </c>
      <c r="P107" s="165"/>
      <c r="Q107" s="165">
        <f>SUM(Q108:Q145)</f>
        <v>1.1600000000000001</v>
      </c>
      <c r="R107" s="166"/>
      <c r="S107" s="166"/>
      <c r="T107" s="166"/>
      <c r="U107" s="166"/>
      <c r="V107" s="166">
        <f>SUM(V108:V145)</f>
        <v>96.78</v>
      </c>
      <c r="W107" s="166"/>
      <c r="X107" s="166"/>
      <c r="Y107" s="166"/>
      <c r="AG107" t="s">
        <v>213</v>
      </c>
    </row>
    <row r="108" spans="1:60" outlineLevel="1" x14ac:dyDescent="0.2">
      <c r="A108" s="181">
        <v>78</v>
      </c>
      <c r="B108" s="182" t="s">
        <v>737</v>
      </c>
      <c r="C108" s="189" t="s">
        <v>738</v>
      </c>
      <c r="D108" s="183" t="s">
        <v>282</v>
      </c>
      <c r="E108" s="184">
        <v>1.2</v>
      </c>
      <c r="F108" s="185"/>
      <c r="G108" s="186">
        <f t="shared" ref="G108:G119" si="21">ROUND(E108*F108,2)</f>
        <v>0</v>
      </c>
      <c r="H108" s="164"/>
      <c r="I108" s="163">
        <f t="shared" ref="I108:I119" si="22">ROUND(E108*H108,2)</f>
        <v>0</v>
      </c>
      <c r="J108" s="164"/>
      <c r="K108" s="163">
        <f t="shared" ref="K108:K119" si="23">ROUND(E108*J108,2)</f>
        <v>0</v>
      </c>
      <c r="L108" s="163">
        <v>21</v>
      </c>
      <c r="M108" s="163">
        <f t="shared" ref="M108:M119" si="24">G108*(1+L108/100)</f>
        <v>0</v>
      </c>
      <c r="N108" s="162">
        <v>9.1350000000000001E-2</v>
      </c>
      <c r="O108" s="162">
        <f t="shared" ref="O108:O119" si="25">ROUND(E108*N108,2)</f>
        <v>0.11</v>
      </c>
      <c r="P108" s="162">
        <v>0</v>
      </c>
      <c r="Q108" s="162">
        <f t="shared" ref="Q108:Q119" si="26">ROUND(E108*P108,2)</f>
        <v>0</v>
      </c>
      <c r="R108" s="163"/>
      <c r="S108" s="163" t="s">
        <v>225</v>
      </c>
      <c r="T108" s="163" t="s">
        <v>270</v>
      </c>
      <c r="U108" s="163">
        <v>0.64400000000000002</v>
      </c>
      <c r="V108" s="163">
        <f t="shared" ref="V108:V119" si="27">ROUND(E108*U108,2)</f>
        <v>0.77</v>
      </c>
      <c r="W108" s="163"/>
      <c r="X108" s="163" t="s">
        <v>271</v>
      </c>
      <c r="Y108" s="163" t="s">
        <v>218</v>
      </c>
      <c r="Z108" s="151"/>
      <c r="AA108" s="151"/>
      <c r="AB108" s="151"/>
      <c r="AC108" s="151"/>
      <c r="AD108" s="151"/>
      <c r="AE108" s="151"/>
      <c r="AF108" s="151"/>
      <c r="AG108" s="151" t="s">
        <v>272</v>
      </c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ht="22.5" outlineLevel="1" x14ac:dyDescent="0.2">
      <c r="A109" s="181">
        <v>79</v>
      </c>
      <c r="B109" s="182" t="s">
        <v>637</v>
      </c>
      <c r="C109" s="189" t="s">
        <v>638</v>
      </c>
      <c r="D109" s="183" t="s">
        <v>282</v>
      </c>
      <c r="E109" s="184">
        <v>3</v>
      </c>
      <c r="F109" s="185"/>
      <c r="G109" s="186">
        <f t="shared" si="21"/>
        <v>0</v>
      </c>
      <c r="H109" s="164"/>
      <c r="I109" s="163">
        <f t="shared" si="22"/>
        <v>0</v>
      </c>
      <c r="J109" s="164"/>
      <c r="K109" s="163">
        <f t="shared" si="23"/>
        <v>0</v>
      </c>
      <c r="L109" s="163">
        <v>21</v>
      </c>
      <c r="M109" s="163">
        <f t="shared" si="24"/>
        <v>0</v>
      </c>
      <c r="N109" s="162">
        <v>6.8000000000000005E-2</v>
      </c>
      <c r="O109" s="162">
        <f t="shared" si="25"/>
        <v>0.2</v>
      </c>
      <c r="P109" s="162">
        <v>0</v>
      </c>
      <c r="Q109" s="162">
        <f t="shared" si="26"/>
        <v>0</v>
      </c>
      <c r="R109" s="163"/>
      <c r="S109" s="163" t="s">
        <v>225</v>
      </c>
      <c r="T109" s="163" t="s">
        <v>270</v>
      </c>
      <c r="U109" s="163">
        <v>0.71397999999999995</v>
      </c>
      <c r="V109" s="163">
        <f t="shared" si="27"/>
        <v>2.14</v>
      </c>
      <c r="W109" s="163"/>
      <c r="X109" s="163" t="s">
        <v>271</v>
      </c>
      <c r="Y109" s="163" t="s">
        <v>218</v>
      </c>
      <c r="Z109" s="151"/>
      <c r="AA109" s="151"/>
      <c r="AB109" s="151"/>
      <c r="AC109" s="151"/>
      <c r="AD109" s="151"/>
      <c r="AE109" s="151"/>
      <c r="AF109" s="151"/>
      <c r="AG109" s="151" t="s">
        <v>272</v>
      </c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">
      <c r="A110" s="181">
        <v>80</v>
      </c>
      <c r="B110" s="182" t="s">
        <v>739</v>
      </c>
      <c r="C110" s="189" t="s">
        <v>740</v>
      </c>
      <c r="D110" s="183" t="s">
        <v>282</v>
      </c>
      <c r="E110" s="184">
        <v>3</v>
      </c>
      <c r="F110" s="185"/>
      <c r="G110" s="186">
        <f t="shared" si="21"/>
        <v>0</v>
      </c>
      <c r="H110" s="164"/>
      <c r="I110" s="163">
        <f t="shared" si="22"/>
        <v>0</v>
      </c>
      <c r="J110" s="164"/>
      <c r="K110" s="163">
        <f t="shared" si="23"/>
        <v>0</v>
      </c>
      <c r="L110" s="163">
        <v>21</v>
      </c>
      <c r="M110" s="163">
        <f t="shared" si="24"/>
        <v>0</v>
      </c>
      <c r="N110" s="162">
        <v>4.7660000000000001E-2</v>
      </c>
      <c r="O110" s="162">
        <f t="shared" si="25"/>
        <v>0.14000000000000001</v>
      </c>
      <c r="P110" s="162">
        <v>0</v>
      </c>
      <c r="Q110" s="162">
        <f t="shared" si="26"/>
        <v>0</v>
      </c>
      <c r="R110" s="163"/>
      <c r="S110" s="163" t="s">
        <v>225</v>
      </c>
      <c r="T110" s="163" t="s">
        <v>270</v>
      </c>
      <c r="U110" s="163">
        <v>0.84</v>
      </c>
      <c r="V110" s="163">
        <f t="shared" si="27"/>
        <v>2.52</v>
      </c>
      <c r="W110" s="163"/>
      <c r="X110" s="163" t="s">
        <v>271</v>
      </c>
      <c r="Y110" s="163" t="s">
        <v>218</v>
      </c>
      <c r="Z110" s="151"/>
      <c r="AA110" s="151"/>
      <c r="AB110" s="151"/>
      <c r="AC110" s="151"/>
      <c r="AD110" s="151"/>
      <c r="AE110" s="151"/>
      <c r="AF110" s="151"/>
      <c r="AG110" s="151" t="s">
        <v>272</v>
      </c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">
      <c r="A111" s="181">
        <v>81</v>
      </c>
      <c r="B111" s="182" t="s">
        <v>334</v>
      </c>
      <c r="C111" s="189" t="s">
        <v>335</v>
      </c>
      <c r="D111" s="183" t="s">
        <v>282</v>
      </c>
      <c r="E111" s="184">
        <v>5</v>
      </c>
      <c r="F111" s="185"/>
      <c r="G111" s="186">
        <f t="shared" si="21"/>
        <v>0</v>
      </c>
      <c r="H111" s="164"/>
      <c r="I111" s="163">
        <f t="shared" si="22"/>
        <v>0</v>
      </c>
      <c r="J111" s="164"/>
      <c r="K111" s="163">
        <f t="shared" si="23"/>
        <v>0</v>
      </c>
      <c r="L111" s="163">
        <v>21</v>
      </c>
      <c r="M111" s="163">
        <f t="shared" si="24"/>
        <v>0</v>
      </c>
      <c r="N111" s="162">
        <v>1.58E-3</v>
      </c>
      <c r="O111" s="162">
        <f t="shared" si="25"/>
        <v>0.01</v>
      </c>
      <c r="P111" s="162">
        <v>0</v>
      </c>
      <c r="Q111" s="162">
        <f t="shared" si="26"/>
        <v>0</v>
      </c>
      <c r="R111" s="163"/>
      <c r="S111" s="163" t="s">
        <v>225</v>
      </c>
      <c r="T111" s="163" t="s">
        <v>270</v>
      </c>
      <c r="U111" s="163">
        <v>0.214</v>
      </c>
      <c r="V111" s="163">
        <f t="shared" si="27"/>
        <v>1.07</v>
      </c>
      <c r="W111" s="163"/>
      <c r="X111" s="163" t="s">
        <v>271</v>
      </c>
      <c r="Y111" s="163" t="s">
        <v>218</v>
      </c>
      <c r="Z111" s="151"/>
      <c r="AA111" s="151"/>
      <c r="AB111" s="151"/>
      <c r="AC111" s="151"/>
      <c r="AD111" s="151"/>
      <c r="AE111" s="151"/>
      <c r="AF111" s="151"/>
      <c r="AG111" s="151" t="s">
        <v>272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 x14ac:dyDescent="0.2">
      <c r="A112" s="181">
        <v>82</v>
      </c>
      <c r="B112" s="182" t="s">
        <v>352</v>
      </c>
      <c r="C112" s="189" t="s">
        <v>353</v>
      </c>
      <c r="D112" s="183" t="s">
        <v>282</v>
      </c>
      <c r="E112" s="184">
        <v>1.2</v>
      </c>
      <c r="F112" s="185"/>
      <c r="G112" s="186">
        <f t="shared" si="21"/>
        <v>0</v>
      </c>
      <c r="H112" s="164"/>
      <c r="I112" s="163">
        <f t="shared" si="22"/>
        <v>0</v>
      </c>
      <c r="J112" s="164"/>
      <c r="K112" s="163">
        <f t="shared" si="23"/>
        <v>0</v>
      </c>
      <c r="L112" s="163">
        <v>21</v>
      </c>
      <c r="M112" s="163">
        <f t="shared" si="24"/>
        <v>0</v>
      </c>
      <c r="N112" s="162">
        <v>6.7000000000000002E-4</v>
      </c>
      <c r="O112" s="162">
        <f t="shared" si="25"/>
        <v>0</v>
      </c>
      <c r="P112" s="162">
        <v>0.184</v>
      </c>
      <c r="Q112" s="162">
        <f t="shared" si="26"/>
        <v>0.22</v>
      </c>
      <c r="R112" s="163"/>
      <c r="S112" s="163" t="s">
        <v>225</v>
      </c>
      <c r="T112" s="163" t="s">
        <v>270</v>
      </c>
      <c r="U112" s="163">
        <v>0.22700000000000001</v>
      </c>
      <c r="V112" s="163">
        <f t="shared" si="27"/>
        <v>0.27</v>
      </c>
      <c r="W112" s="163"/>
      <c r="X112" s="163" t="s">
        <v>271</v>
      </c>
      <c r="Y112" s="163" t="s">
        <v>218</v>
      </c>
      <c r="Z112" s="151"/>
      <c r="AA112" s="151"/>
      <c r="AB112" s="151"/>
      <c r="AC112" s="151"/>
      <c r="AD112" s="151"/>
      <c r="AE112" s="151"/>
      <c r="AF112" s="151"/>
      <c r="AG112" s="151" t="s">
        <v>272</v>
      </c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">
      <c r="A113" s="181">
        <v>83</v>
      </c>
      <c r="B113" s="182" t="s">
        <v>647</v>
      </c>
      <c r="C113" s="189" t="s">
        <v>648</v>
      </c>
      <c r="D113" s="183" t="s">
        <v>297</v>
      </c>
      <c r="E113" s="184">
        <v>17</v>
      </c>
      <c r="F113" s="185"/>
      <c r="G113" s="186">
        <f t="shared" si="21"/>
        <v>0</v>
      </c>
      <c r="H113" s="164"/>
      <c r="I113" s="163">
        <f t="shared" si="22"/>
        <v>0</v>
      </c>
      <c r="J113" s="164"/>
      <c r="K113" s="163">
        <f t="shared" si="23"/>
        <v>0</v>
      </c>
      <c r="L113" s="163">
        <v>21</v>
      </c>
      <c r="M113" s="163">
        <f t="shared" si="24"/>
        <v>0</v>
      </c>
      <c r="N113" s="162">
        <v>4.8999999999999998E-4</v>
      </c>
      <c r="O113" s="162">
        <f t="shared" si="25"/>
        <v>0.01</v>
      </c>
      <c r="P113" s="162">
        <v>5.3999999999999999E-2</v>
      </c>
      <c r="Q113" s="162">
        <f t="shared" si="26"/>
        <v>0.92</v>
      </c>
      <c r="R113" s="163"/>
      <c r="S113" s="163" t="s">
        <v>225</v>
      </c>
      <c r="T113" s="163" t="s">
        <v>270</v>
      </c>
      <c r="U113" s="163">
        <v>0.72899999999999998</v>
      </c>
      <c r="V113" s="163">
        <f t="shared" si="27"/>
        <v>12.39</v>
      </c>
      <c r="W113" s="163"/>
      <c r="X113" s="163" t="s">
        <v>271</v>
      </c>
      <c r="Y113" s="163" t="s">
        <v>218</v>
      </c>
      <c r="Z113" s="151"/>
      <c r="AA113" s="151"/>
      <c r="AB113" s="151"/>
      <c r="AC113" s="151"/>
      <c r="AD113" s="151"/>
      <c r="AE113" s="151"/>
      <c r="AF113" s="151"/>
      <c r="AG113" s="151" t="s">
        <v>272</v>
      </c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">
      <c r="A114" s="181">
        <v>84</v>
      </c>
      <c r="B114" s="182" t="s">
        <v>666</v>
      </c>
      <c r="C114" s="189" t="s">
        <v>667</v>
      </c>
      <c r="D114" s="183" t="s">
        <v>297</v>
      </c>
      <c r="E114" s="184">
        <v>40</v>
      </c>
      <c r="F114" s="185"/>
      <c r="G114" s="186">
        <f t="shared" si="21"/>
        <v>0</v>
      </c>
      <c r="H114" s="164"/>
      <c r="I114" s="163">
        <f t="shared" si="22"/>
        <v>0</v>
      </c>
      <c r="J114" s="164"/>
      <c r="K114" s="163">
        <f t="shared" si="23"/>
        <v>0</v>
      </c>
      <c r="L114" s="163">
        <v>21</v>
      </c>
      <c r="M114" s="163">
        <f t="shared" si="24"/>
        <v>0</v>
      </c>
      <c r="N114" s="162">
        <v>0</v>
      </c>
      <c r="O114" s="162">
        <f t="shared" si="25"/>
        <v>0</v>
      </c>
      <c r="P114" s="162">
        <v>2.7999999999999998E-4</v>
      </c>
      <c r="Q114" s="162">
        <f t="shared" si="26"/>
        <v>0.01</v>
      </c>
      <c r="R114" s="163"/>
      <c r="S114" s="163" t="s">
        <v>225</v>
      </c>
      <c r="T114" s="163" t="s">
        <v>270</v>
      </c>
      <c r="U114" s="163">
        <v>5.1999999999999998E-2</v>
      </c>
      <c r="V114" s="163">
        <f t="shared" si="27"/>
        <v>2.08</v>
      </c>
      <c r="W114" s="163"/>
      <c r="X114" s="163" t="s">
        <v>271</v>
      </c>
      <c r="Y114" s="163" t="s">
        <v>218</v>
      </c>
      <c r="Z114" s="151"/>
      <c r="AA114" s="151"/>
      <c r="AB114" s="151"/>
      <c r="AC114" s="151"/>
      <c r="AD114" s="151"/>
      <c r="AE114" s="151"/>
      <c r="AF114" s="151"/>
      <c r="AG114" s="151" t="s">
        <v>272</v>
      </c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ht="22.5" outlineLevel="1" x14ac:dyDescent="0.2">
      <c r="A115" s="181">
        <v>85</v>
      </c>
      <c r="B115" s="182" t="s">
        <v>706</v>
      </c>
      <c r="C115" s="189" t="s">
        <v>707</v>
      </c>
      <c r="D115" s="183" t="s">
        <v>214</v>
      </c>
      <c r="E115" s="184">
        <v>2</v>
      </c>
      <c r="F115" s="185"/>
      <c r="G115" s="186">
        <f t="shared" si="21"/>
        <v>0</v>
      </c>
      <c r="H115" s="164"/>
      <c r="I115" s="163">
        <f t="shared" si="22"/>
        <v>0</v>
      </c>
      <c r="J115" s="164"/>
      <c r="K115" s="163">
        <f t="shared" si="23"/>
        <v>0</v>
      </c>
      <c r="L115" s="163">
        <v>21</v>
      </c>
      <c r="M115" s="163">
        <f t="shared" si="24"/>
        <v>0</v>
      </c>
      <c r="N115" s="162">
        <v>0</v>
      </c>
      <c r="O115" s="162">
        <f t="shared" si="25"/>
        <v>0</v>
      </c>
      <c r="P115" s="162">
        <v>0</v>
      </c>
      <c r="Q115" s="162">
        <f t="shared" si="26"/>
        <v>0</v>
      </c>
      <c r="R115" s="163"/>
      <c r="S115" s="163" t="s">
        <v>225</v>
      </c>
      <c r="T115" s="163" t="s">
        <v>270</v>
      </c>
      <c r="U115" s="163">
        <v>7.6880000000000004E-2</v>
      </c>
      <c r="V115" s="163">
        <f t="shared" si="27"/>
        <v>0.15</v>
      </c>
      <c r="W115" s="163"/>
      <c r="X115" s="163" t="s">
        <v>271</v>
      </c>
      <c r="Y115" s="163" t="s">
        <v>218</v>
      </c>
      <c r="Z115" s="151"/>
      <c r="AA115" s="151"/>
      <c r="AB115" s="151"/>
      <c r="AC115" s="151"/>
      <c r="AD115" s="151"/>
      <c r="AE115" s="151"/>
      <c r="AF115" s="151"/>
      <c r="AG115" s="151" t="s">
        <v>272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ht="22.5" outlineLevel="1" x14ac:dyDescent="0.2">
      <c r="A116" s="181">
        <v>86</v>
      </c>
      <c r="B116" s="182" t="s">
        <v>741</v>
      </c>
      <c r="C116" s="189" t="s">
        <v>742</v>
      </c>
      <c r="D116" s="183" t="s">
        <v>214</v>
      </c>
      <c r="E116" s="184">
        <v>2</v>
      </c>
      <c r="F116" s="185"/>
      <c r="G116" s="186">
        <f t="shared" si="21"/>
        <v>0</v>
      </c>
      <c r="H116" s="164"/>
      <c r="I116" s="163">
        <f t="shared" si="22"/>
        <v>0</v>
      </c>
      <c r="J116" s="164"/>
      <c r="K116" s="163">
        <f t="shared" si="23"/>
        <v>0</v>
      </c>
      <c r="L116" s="163">
        <v>21</v>
      </c>
      <c r="M116" s="163">
        <f t="shared" si="24"/>
        <v>0</v>
      </c>
      <c r="N116" s="162">
        <v>0</v>
      </c>
      <c r="O116" s="162">
        <f t="shared" si="25"/>
        <v>0</v>
      </c>
      <c r="P116" s="162">
        <v>0</v>
      </c>
      <c r="Q116" s="162">
        <f t="shared" si="26"/>
        <v>0</v>
      </c>
      <c r="R116" s="163"/>
      <c r="S116" s="163" t="s">
        <v>225</v>
      </c>
      <c r="T116" s="163" t="s">
        <v>270</v>
      </c>
      <c r="U116" s="163">
        <v>8.4269999999999998E-2</v>
      </c>
      <c r="V116" s="163">
        <f t="shared" si="27"/>
        <v>0.17</v>
      </c>
      <c r="W116" s="163"/>
      <c r="X116" s="163" t="s">
        <v>271</v>
      </c>
      <c r="Y116" s="163" t="s">
        <v>218</v>
      </c>
      <c r="Z116" s="151"/>
      <c r="AA116" s="151"/>
      <c r="AB116" s="151"/>
      <c r="AC116" s="151"/>
      <c r="AD116" s="151"/>
      <c r="AE116" s="151"/>
      <c r="AF116" s="151"/>
      <c r="AG116" s="151" t="s">
        <v>272</v>
      </c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ht="22.5" outlineLevel="1" x14ac:dyDescent="0.2">
      <c r="A117" s="181">
        <v>87</v>
      </c>
      <c r="B117" s="182" t="s">
        <v>669</v>
      </c>
      <c r="C117" s="189" t="s">
        <v>670</v>
      </c>
      <c r="D117" s="183" t="s">
        <v>297</v>
      </c>
      <c r="E117" s="184">
        <v>53</v>
      </c>
      <c r="F117" s="185"/>
      <c r="G117" s="186">
        <f t="shared" si="21"/>
        <v>0</v>
      </c>
      <c r="H117" s="164"/>
      <c r="I117" s="163">
        <f t="shared" si="22"/>
        <v>0</v>
      </c>
      <c r="J117" s="164"/>
      <c r="K117" s="163">
        <f t="shared" si="23"/>
        <v>0</v>
      </c>
      <c r="L117" s="163">
        <v>21</v>
      </c>
      <c r="M117" s="163">
        <f t="shared" si="24"/>
        <v>0</v>
      </c>
      <c r="N117" s="162">
        <v>4.2000000000000002E-4</v>
      </c>
      <c r="O117" s="162">
        <f t="shared" si="25"/>
        <v>0.02</v>
      </c>
      <c r="P117" s="162">
        <v>0</v>
      </c>
      <c r="Q117" s="162">
        <f t="shared" si="26"/>
        <v>0</v>
      </c>
      <c r="R117" s="163"/>
      <c r="S117" s="163" t="s">
        <v>225</v>
      </c>
      <c r="T117" s="163" t="s">
        <v>270</v>
      </c>
      <c r="U117" s="163">
        <v>0.25800000000000001</v>
      </c>
      <c r="V117" s="163">
        <f t="shared" si="27"/>
        <v>13.67</v>
      </c>
      <c r="W117" s="163"/>
      <c r="X117" s="163" t="s">
        <v>271</v>
      </c>
      <c r="Y117" s="163" t="s">
        <v>218</v>
      </c>
      <c r="Z117" s="151"/>
      <c r="AA117" s="151"/>
      <c r="AB117" s="151"/>
      <c r="AC117" s="151"/>
      <c r="AD117" s="151"/>
      <c r="AE117" s="151"/>
      <c r="AF117" s="151"/>
      <c r="AG117" s="151" t="s">
        <v>272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ht="22.5" outlineLevel="1" x14ac:dyDescent="0.2">
      <c r="A118" s="181">
        <v>88</v>
      </c>
      <c r="B118" s="182" t="s">
        <v>743</v>
      </c>
      <c r="C118" s="189" t="s">
        <v>744</v>
      </c>
      <c r="D118" s="183" t="s">
        <v>297</v>
      </c>
      <c r="E118" s="184">
        <v>20</v>
      </c>
      <c r="F118" s="185"/>
      <c r="G118" s="186">
        <f t="shared" si="21"/>
        <v>0</v>
      </c>
      <c r="H118" s="164"/>
      <c r="I118" s="163">
        <f t="shared" si="22"/>
        <v>0</v>
      </c>
      <c r="J118" s="164"/>
      <c r="K118" s="163">
        <f t="shared" si="23"/>
        <v>0</v>
      </c>
      <c r="L118" s="163">
        <v>21</v>
      </c>
      <c r="M118" s="163">
        <f t="shared" si="24"/>
        <v>0</v>
      </c>
      <c r="N118" s="162">
        <v>5.4000000000000001E-4</v>
      </c>
      <c r="O118" s="162">
        <f t="shared" si="25"/>
        <v>0.01</v>
      </c>
      <c r="P118" s="162">
        <v>0</v>
      </c>
      <c r="Q118" s="162">
        <f t="shared" si="26"/>
        <v>0</v>
      </c>
      <c r="R118" s="163"/>
      <c r="S118" s="163" t="s">
        <v>225</v>
      </c>
      <c r="T118" s="163" t="s">
        <v>270</v>
      </c>
      <c r="U118" s="163">
        <v>0.27889999999999998</v>
      </c>
      <c r="V118" s="163">
        <f t="shared" si="27"/>
        <v>5.58</v>
      </c>
      <c r="W118" s="163"/>
      <c r="X118" s="163" t="s">
        <v>271</v>
      </c>
      <c r="Y118" s="163" t="s">
        <v>218</v>
      </c>
      <c r="Z118" s="151"/>
      <c r="AA118" s="151"/>
      <c r="AB118" s="151"/>
      <c r="AC118" s="151"/>
      <c r="AD118" s="151"/>
      <c r="AE118" s="151"/>
      <c r="AF118" s="151"/>
      <c r="AG118" s="151" t="s">
        <v>272</v>
      </c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ht="22.5" outlineLevel="1" x14ac:dyDescent="0.2">
      <c r="A119" s="174">
        <v>89</v>
      </c>
      <c r="B119" s="175" t="s">
        <v>708</v>
      </c>
      <c r="C119" s="188" t="s">
        <v>709</v>
      </c>
      <c r="D119" s="176" t="s">
        <v>297</v>
      </c>
      <c r="E119" s="177">
        <v>53</v>
      </c>
      <c r="F119" s="178"/>
      <c r="G119" s="179">
        <f t="shared" si="21"/>
        <v>0</v>
      </c>
      <c r="H119" s="164"/>
      <c r="I119" s="163">
        <f t="shared" si="22"/>
        <v>0</v>
      </c>
      <c r="J119" s="164"/>
      <c r="K119" s="163">
        <f t="shared" si="23"/>
        <v>0</v>
      </c>
      <c r="L119" s="163">
        <v>21</v>
      </c>
      <c r="M119" s="163">
        <f t="shared" si="24"/>
        <v>0</v>
      </c>
      <c r="N119" s="162">
        <v>5.0000000000000002E-5</v>
      </c>
      <c r="O119" s="162">
        <f t="shared" si="25"/>
        <v>0</v>
      </c>
      <c r="P119" s="162">
        <v>0</v>
      </c>
      <c r="Q119" s="162">
        <f t="shared" si="26"/>
        <v>0</v>
      </c>
      <c r="R119" s="163"/>
      <c r="S119" s="163" t="s">
        <v>225</v>
      </c>
      <c r="T119" s="163" t="s">
        <v>270</v>
      </c>
      <c r="U119" s="163">
        <v>0.129</v>
      </c>
      <c r="V119" s="163">
        <f t="shared" si="27"/>
        <v>6.84</v>
      </c>
      <c r="W119" s="163"/>
      <c r="X119" s="163" t="s">
        <v>271</v>
      </c>
      <c r="Y119" s="163" t="s">
        <v>218</v>
      </c>
      <c r="Z119" s="151"/>
      <c r="AA119" s="151"/>
      <c r="AB119" s="151"/>
      <c r="AC119" s="151"/>
      <c r="AD119" s="151"/>
      <c r="AE119" s="151"/>
      <c r="AF119" s="151"/>
      <c r="AG119" s="151" t="s">
        <v>272</v>
      </c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2" x14ac:dyDescent="0.2">
      <c r="A120" s="159"/>
      <c r="B120" s="160"/>
      <c r="C120" s="250" t="s">
        <v>710</v>
      </c>
      <c r="D120" s="251"/>
      <c r="E120" s="251"/>
      <c r="F120" s="251"/>
      <c r="G120" s="251"/>
      <c r="H120" s="163"/>
      <c r="I120" s="163"/>
      <c r="J120" s="163"/>
      <c r="K120" s="163"/>
      <c r="L120" s="163"/>
      <c r="M120" s="163"/>
      <c r="N120" s="162"/>
      <c r="O120" s="162"/>
      <c r="P120" s="162"/>
      <c r="Q120" s="162"/>
      <c r="R120" s="163"/>
      <c r="S120" s="163"/>
      <c r="T120" s="163"/>
      <c r="U120" s="163"/>
      <c r="V120" s="163"/>
      <c r="W120" s="163"/>
      <c r="X120" s="163"/>
      <c r="Y120" s="163"/>
      <c r="Z120" s="151"/>
      <c r="AA120" s="151"/>
      <c r="AB120" s="151"/>
      <c r="AC120" s="151"/>
      <c r="AD120" s="151"/>
      <c r="AE120" s="151"/>
      <c r="AF120" s="151"/>
      <c r="AG120" s="151" t="s">
        <v>220</v>
      </c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ht="22.5" outlineLevel="1" x14ac:dyDescent="0.2">
      <c r="A121" s="174">
        <v>90</v>
      </c>
      <c r="B121" s="175" t="s">
        <v>745</v>
      </c>
      <c r="C121" s="188" t="s">
        <v>746</v>
      </c>
      <c r="D121" s="176" t="s">
        <v>297</v>
      </c>
      <c r="E121" s="177">
        <v>20</v>
      </c>
      <c r="F121" s="178"/>
      <c r="G121" s="179">
        <f>ROUND(E121*F121,2)</f>
        <v>0</v>
      </c>
      <c r="H121" s="164"/>
      <c r="I121" s="163">
        <f>ROUND(E121*H121,2)</f>
        <v>0</v>
      </c>
      <c r="J121" s="164"/>
      <c r="K121" s="163">
        <f>ROUND(E121*J121,2)</f>
        <v>0</v>
      </c>
      <c r="L121" s="163">
        <v>21</v>
      </c>
      <c r="M121" s="163">
        <f>G121*(1+L121/100)</f>
        <v>0</v>
      </c>
      <c r="N121" s="162">
        <v>6.9999999999999994E-5</v>
      </c>
      <c r="O121" s="162">
        <f>ROUND(E121*N121,2)</f>
        <v>0</v>
      </c>
      <c r="P121" s="162">
        <v>0</v>
      </c>
      <c r="Q121" s="162">
        <f>ROUND(E121*P121,2)</f>
        <v>0</v>
      </c>
      <c r="R121" s="163"/>
      <c r="S121" s="163" t="s">
        <v>225</v>
      </c>
      <c r="T121" s="163" t="s">
        <v>270</v>
      </c>
      <c r="U121" s="163">
        <v>0.129</v>
      </c>
      <c r="V121" s="163">
        <f>ROUND(E121*U121,2)</f>
        <v>2.58</v>
      </c>
      <c r="W121" s="163"/>
      <c r="X121" s="163" t="s">
        <v>271</v>
      </c>
      <c r="Y121" s="163" t="s">
        <v>218</v>
      </c>
      <c r="Z121" s="151"/>
      <c r="AA121" s="151"/>
      <c r="AB121" s="151"/>
      <c r="AC121" s="151"/>
      <c r="AD121" s="151"/>
      <c r="AE121" s="151"/>
      <c r="AF121" s="151"/>
      <c r="AG121" s="151" t="s">
        <v>272</v>
      </c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2" x14ac:dyDescent="0.2">
      <c r="A122" s="159"/>
      <c r="B122" s="160"/>
      <c r="C122" s="250" t="s">
        <v>710</v>
      </c>
      <c r="D122" s="251"/>
      <c r="E122" s="251"/>
      <c r="F122" s="251"/>
      <c r="G122" s="251"/>
      <c r="H122" s="163"/>
      <c r="I122" s="163"/>
      <c r="J122" s="163"/>
      <c r="K122" s="163"/>
      <c r="L122" s="163"/>
      <c r="M122" s="163"/>
      <c r="N122" s="162"/>
      <c r="O122" s="162"/>
      <c r="P122" s="162"/>
      <c r="Q122" s="162"/>
      <c r="R122" s="163"/>
      <c r="S122" s="163"/>
      <c r="T122" s="163"/>
      <c r="U122" s="163"/>
      <c r="V122" s="163"/>
      <c r="W122" s="163"/>
      <c r="X122" s="163"/>
      <c r="Y122" s="163"/>
      <c r="Z122" s="151"/>
      <c r="AA122" s="151"/>
      <c r="AB122" s="151"/>
      <c r="AC122" s="151"/>
      <c r="AD122" s="151"/>
      <c r="AE122" s="151"/>
      <c r="AF122" s="151"/>
      <c r="AG122" s="151" t="s">
        <v>220</v>
      </c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">
      <c r="A123" s="181">
        <v>91</v>
      </c>
      <c r="B123" s="182" t="s">
        <v>711</v>
      </c>
      <c r="C123" s="189" t="s">
        <v>712</v>
      </c>
      <c r="D123" s="183" t="s">
        <v>214</v>
      </c>
      <c r="E123" s="184">
        <v>7</v>
      </c>
      <c r="F123" s="185"/>
      <c r="G123" s="186">
        <f>ROUND(E123*F123,2)</f>
        <v>0</v>
      </c>
      <c r="H123" s="164"/>
      <c r="I123" s="163">
        <f>ROUND(E123*H123,2)</f>
        <v>0</v>
      </c>
      <c r="J123" s="164"/>
      <c r="K123" s="163">
        <f>ROUND(E123*J123,2)</f>
        <v>0</v>
      </c>
      <c r="L123" s="163">
        <v>21</v>
      </c>
      <c r="M123" s="163">
        <f>G123*(1+L123/100)</f>
        <v>0</v>
      </c>
      <c r="N123" s="162">
        <v>0</v>
      </c>
      <c r="O123" s="162">
        <f>ROUND(E123*N123,2)</f>
        <v>0</v>
      </c>
      <c r="P123" s="162">
        <v>0</v>
      </c>
      <c r="Q123" s="162">
        <f>ROUND(E123*P123,2)</f>
        <v>0</v>
      </c>
      <c r="R123" s="163"/>
      <c r="S123" s="163" t="s">
        <v>225</v>
      </c>
      <c r="T123" s="163" t="s">
        <v>270</v>
      </c>
      <c r="U123" s="163">
        <v>0.42499999999999999</v>
      </c>
      <c r="V123" s="163">
        <f>ROUND(E123*U123,2)</f>
        <v>2.98</v>
      </c>
      <c r="W123" s="163"/>
      <c r="X123" s="163" t="s">
        <v>271</v>
      </c>
      <c r="Y123" s="163" t="s">
        <v>218</v>
      </c>
      <c r="Z123" s="151"/>
      <c r="AA123" s="151"/>
      <c r="AB123" s="151"/>
      <c r="AC123" s="151"/>
      <c r="AD123" s="151"/>
      <c r="AE123" s="151"/>
      <c r="AF123" s="151"/>
      <c r="AG123" s="151" t="s">
        <v>272</v>
      </c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">
      <c r="A124" s="181">
        <v>92</v>
      </c>
      <c r="B124" s="182" t="s">
        <v>713</v>
      </c>
      <c r="C124" s="189" t="s">
        <v>714</v>
      </c>
      <c r="D124" s="183" t="s">
        <v>214</v>
      </c>
      <c r="E124" s="184">
        <v>8</v>
      </c>
      <c r="F124" s="185"/>
      <c r="G124" s="186">
        <f>ROUND(E124*F124,2)</f>
        <v>0</v>
      </c>
      <c r="H124" s="164"/>
      <c r="I124" s="163">
        <f>ROUND(E124*H124,2)</f>
        <v>0</v>
      </c>
      <c r="J124" s="164"/>
      <c r="K124" s="163">
        <f>ROUND(E124*J124,2)</f>
        <v>0</v>
      </c>
      <c r="L124" s="163">
        <v>21</v>
      </c>
      <c r="M124" s="163">
        <f>G124*(1+L124/100)</f>
        <v>0</v>
      </c>
      <c r="N124" s="162">
        <v>0</v>
      </c>
      <c r="O124" s="162">
        <f>ROUND(E124*N124,2)</f>
        <v>0</v>
      </c>
      <c r="P124" s="162">
        <v>5.2999999999999998E-4</v>
      </c>
      <c r="Q124" s="162">
        <f>ROUND(E124*P124,2)</f>
        <v>0</v>
      </c>
      <c r="R124" s="163"/>
      <c r="S124" s="163" t="s">
        <v>225</v>
      </c>
      <c r="T124" s="163" t="s">
        <v>270</v>
      </c>
      <c r="U124" s="163">
        <v>6.2E-2</v>
      </c>
      <c r="V124" s="163">
        <f>ROUND(E124*U124,2)</f>
        <v>0.5</v>
      </c>
      <c r="W124" s="163"/>
      <c r="X124" s="163" t="s">
        <v>271</v>
      </c>
      <c r="Y124" s="163" t="s">
        <v>218</v>
      </c>
      <c r="Z124" s="151"/>
      <c r="AA124" s="151"/>
      <c r="AB124" s="151"/>
      <c r="AC124" s="151"/>
      <c r="AD124" s="151"/>
      <c r="AE124" s="151"/>
      <c r="AF124" s="151"/>
      <c r="AG124" s="151" t="s">
        <v>272</v>
      </c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">
      <c r="A125" s="174">
        <v>93</v>
      </c>
      <c r="B125" s="175" t="s">
        <v>715</v>
      </c>
      <c r="C125" s="188" t="s">
        <v>716</v>
      </c>
      <c r="D125" s="176" t="s">
        <v>297</v>
      </c>
      <c r="E125" s="177">
        <v>73</v>
      </c>
      <c r="F125" s="178"/>
      <c r="G125" s="179">
        <f>ROUND(E125*F125,2)</f>
        <v>0</v>
      </c>
      <c r="H125" s="164"/>
      <c r="I125" s="163">
        <f>ROUND(E125*H125,2)</f>
        <v>0</v>
      </c>
      <c r="J125" s="164"/>
      <c r="K125" s="163">
        <f>ROUND(E125*J125,2)</f>
        <v>0</v>
      </c>
      <c r="L125" s="163">
        <v>21</v>
      </c>
      <c r="M125" s="163">
        <f>G125*(1+L125/100)</f>
        <v>0</v>
      </c>
      <c r="N125" s="162">
        <v>0</v>
      </c>
      <c r="O125" s="162">
        <f>ROUND(E125*N125,2)</f>
        <v>0</v>
      </c>
      <c r="P125" s="162">
        <v>0</v>
      </c>
      <c r="Q125" s="162">
        <f>ROUND(E125*P125,2)</f>
        <v>0</v>
      </c>
      <c r="R125" s="163"/>
      <c r="S125" s="163" t="s">
        <v>225</v>
      </c>
      <c r="T125" s="163" t="s">
        <v>270</v>
      </c>
      <c r="U125" s="163">
        <v>2.9000000000000001E-2</v>
      </c>
      <c r="V125" s="163">
        <f>ROUND(E125*U125,2)</f>
        <v>2.12</v>
      </c>
      <c r="W125" s="163"/>
      <c r="X125" s="163" t="s">
        <v>271</v>
      </c>
      <c r="Y125" s="163" t="s">
        <v>218</v>
      </c>
      <c r="Z125" s="151"/>
      <c r="AA125" s="151"/>
      <c r="AB125" s="151"/>
      <c r="AC125" s="151"/>
      <c r="AD125" s="151"/>
      <c r="AE125" s="151"/>
      <c r="AF125" s="151"/>
      <c r="AG125" s="151" t="s">
        <v>272</v>
      </c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2" x14ac:dyDescent="0.2">
      <c r="A126" s="159"/>
      <c r="B126" s="160"/>
      <c r="C126" s="250" t="s">
        <v>717</v>
      </c>
      <c r="D126" s="251"/>
      <c r="E126" s="251"/>
      <c r="F126" s="251"/>
      <c r="G126" s="251"/>
      <c r="H126" s="163"/>
      <c r="I126" s="163"/>
      <c r="J126" s="163"/>
      <c r="K126" s="163"/>
      <c r="L126" s="163"/>
      <c r="M126" s="163"/>
      <c r="N126" s="162"/>
      <c r="O126" s="162"/>
      <c r="P126" s="162"/>
      <c r="Q126" s="162"/>
      <c r="R126" s="163"/>
      <c r="S126" s="163"/>
      <c r="T126" s="163"/>
      <c r="U126" s="163"/>
      <c r="V126" s="163"/>
      <c r="W126" s="163"/>
      <c r="X126" s="163"/>
      <c r="Y126" s="163"/>
      <c r="Z126" s="151"/>
      <c r="AA126" s="151"/>
      <c r="AB126" s="151"/>
      <c r="AC126" s="151"/>
      <c r="AD126" s="151"/>
      <c r="AE126" s="151"/>
      <c r="AF126" s="151"/>
      <c r="AG126" s="151" t="s">
        <v>220</v>
      </c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ht="22.5" outlineLevel="1" x14ac:dyDescent="0.2">
      <c r="A127" s="174">
        <v>94</v>
      </c>
      <c r="B127" s="175" t="s">
        <v>718</v>
      </c>
      <c r="C127" s="188" t="s">
        <v>719</v>
      </c>
      <c r="D127" s="176" t="s">
        <v>297</v>
      </c>
      <c r="E127" s="177">
        <v>73</v>
      </c>
      <c r="F127" s="178"/>
      <c r="G127" s="179">
        <f>ROUND(E127*F127,2)</f>
        <v>0</v>
      </c>
      <c r="H127" s="164"/>
      <c r="I127" s="163">
        <f>ROUND(E127*H127,2)</f>
        <v>0</v>
      </c>
      <c r="J127" s="164"/>
      <c r="K127" s="163">
        <f>ROUND(E127*J127,2)</f>
        <v>0</v>
      </c>
      <c r="L127" s="163">
        <v>21</v>
      </c>
      <c r="M127" s="163">
        <f>G127*(1+L127/100)</f>
        <v>0</v>
      </c>
      <c r="N127" s="162">
        <v>1.0000000000000001E-5</v>
      </c>
      <c r="O127" s="162">
        <f>ROUND(E127*N127,2)</f>
        <v>0</v>
      </c>
      <c r="P127" s="162">
        <v>0</v>
      </c>
      <c r="Q127" s="162">
        <f>ROUND(E127*P127,2)</f>
        <v>0</v>
      </c>
      <c r="R127" s="163"/>
      <c r="S127" s="163" t="s">
        <v>225</v>
      </c>
      <c r="T127" s="163" t="s">
        <v>270</v>
      </c>
      <c r="U127" s="163">
        <v>6.2E-2</v>
      </c>
      <c r="V127" s="163">
        <f>ROUND(E127*U127,2)</f>
        <v>4.53</v>
      </c>
      <c r="W127" s="163"/>
      <c r="X127" s="163" t="s">
        <v>271</v>
      </c>
      <c r="Y127" s="163" t="s">
        <v>218</v>
      </c>
      <c r="Z127" s="151"/>
      <c r="AA127" s="151"/>
      <c r="AB127" s="151"/>
      <c r="AC127" s="151"/>
      <c r="AD127" s="151"/>
      <c r="AE127" s="151"/>
      <c r="AF127" s="151"/>
      <c r="AG127" s="151" t="s">
        <v>272</v>
      </c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2" x14ac:dyDescent="0.2">
      <c r="A128" s="159"/>
      <c r="B128" s="160"/>
      <c r="C128" s="250" t="s">
        <v>720</v>
      </c>
      <c r="D128" s="251"/>
      <c r="E128" s="251"/>
      <c r="F128" s="251"/>
      <c r="G128" s="251"/>
      <c r="H128" s="163"/>
      <c r="I128" s="163"/>
      <c r="J128" s="163"/>
      <c r="K128" s="163"/>
      <c r="L128" s="163"/>
      <c r="M128" s="163"/>
      <c r="N128" s="162"/>
      <c r="O128" s="162"/>
      <c r="P128" s="162"/>
      <c r="Q128" s="162"/>
      <c r="R128" s="163"/>
      <c r="S128" s="163"/>
      <c r="T128" s="163"/>
      <c r="U128" s="163"/>
      <c r="V128" s="163"/>
      <c r="W128" s="163"/>
      <c r="X128" s="163"/>
      <c r="Y128" s="163"/>
      <c r="Z128" s="151"/>
      <c r="AA128" s="151"/>
      <c r="AB128" s="151"/>
      <c r="AC128" s="151"/>
      <c r="AD128" s="151"/>
      <c r="AE128" s="151"/>
      <c r="AF128" s="151"/>
      <c r="AG128" s="151" t="s">
        <v>220</v>
      </c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 x14ac:dyDescent="0.2">
      <c r="A129" s="174">
        <v>95</v>
      </c>
      <c r="B129" s="175" t="s">
        <v>747</v>
      </c>
      <c r="C129" s="188" t="s">
        <v>748</v>
      </c>
      <c r="D129" s="176" t="s">
        <v>230</v>
      </c>
      <c r="E129" s="177">
        <v>4</v>
      </c>
      <c r="F129" s="178"/>
      <c r="G129" s="179">
        <f>ROUND(E129*F129,2)</f>
        <v>0</v>
      </c>
      <c r="H129" s="164"/>
      <c r="I129" s="163">
        <f>ROUND(E129*H129,2)</f>
        <v>0</v>
      </c>
      <c r="J129" s="164"/>
      <c r="K129" s="163">
        <f>ROUND(E129*J129,2)</f>
        <v>0</v>
      </c>
      <c r="L129" s="163">
        <v>21</v>
      </c>
      <c r="M129" s="163">
        <f>G129*(1+L129/100)</f>
        <v>0</v>
      </c>
      <c r="N129" s="162">
        <v>2.4000000000000001E-4</v>
      </c>
      <c r="O129" s="162">
        <f>ROUND(E129*N129,2)</f>
        <v>0</v>
      </c>
      <c r="P129" s="162">
        <v>0</v>
      </c>
      <c r="Q129" s="162">
        <f>ROUND(E129*P129,2)</f>
        <v>0</v>
      </c>
      <c r="R129" s="163"/>
      <c r="S129" s="163" t="s">
        <v>225</v>
      </c>
      <c r="T129" s="163" t="s">
        <v>270</v>
      </c>
      <c r="U129" s="163">
        <v>0.124</v>
      </c>
      <c r="V129" s="163">
        <f>ROUND(E129*U129,2)</f>
        <v>0.5</v>
      </c>
      <c r="W129" s="163"/>
      <c r="X129" s="163" t="s">
        <v>271</v>
      </c>
      <c r="Y129" s="163" t="s">
        <v>218</v>
      </c>
      <c r="Z129" s="151"/>
      <c r="AA129" s="151"/>
      <c r="AB129" s="151"/>
      <c r="AC129" s="151"/>
      <c r="AD129" s="151"/>
      <c r="AE129" s="151"/>
      <c r="AF129" s="151"/>
      <c r="AG129" s="151" t="s">
        <v>272</v>
      </c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2" x14ac:dyDescent="0.2">
      <c r="A130" s="159"/>
      <c r="B130" s="160"/>
      <c r="C130" s="250" t="s">
        <v>749</v>
      </c>
      <c r="D130" s="251"/>
      <c r="E130" s="251"/>
      <c r="F130" s="251"/>
      <c r="G130" s="251"/>
      <c r="H130" s="163"/>
      <c r="I130" s="163"/>
      <c r="J130" s="163"/>
      <c r="K130" s="163"/>
      <c r="L130" s="163"/>
      <c r="M130" s="163"/>
      <c r="N130" s="162"/>
      <c r="O130" s="162"/>
      <c r="P130" s="162"/>
      <c r="Q130" s="162"/>
      <c r="R130" s="163"/>
      <c r="S130" s="163"/>
      <c r="T130" s="163"/>
      <c r="U130" s="163"/>
      <c r="V130" s="163"/>
      <c r="W130" s="163"/>
      <c r="X130" s="163"/>
      <c r="Y130" s="163"/>
      <c r="Z130" s="151"/>
      <c r="AA130" s="151"/>
      <c r="AB130" s="151"/>
      <c r="AC130" s="151"/>
      <c r="AD130" s="151"/>
      <c r="AE130" s="151"/>
      <c r="AF130" s="151"/>
      <c r="AG130" s="151" t="s">
        <v>220</v>
      </c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 x14ac:dyDescent="0.2">
      <c r="A131" s="181">
        <v>96</v>
      </c>
      <c r="B131" s="182" t="s">
        <v>721</v>
      </c>
      <c r="C131" s="189" t="s">
        <v>722</v>
      </c>
      <c r="D131" s="183" t="s">
        <v>230</v>
      </c>
      <c r="E131" s="184">
        <v>4</v>
      </c>
      <c r="F131" s="185"/>
      <c r="G131" s="186">
        <f t="shared" ref="G131:G136" si="28">ROUND(E131*F131,2)</f>
        <v>0</v>
      </c>
      <c r="H131" s="164"/>
      <c r="I131" s="163">
        <f t="shared" ref="I131:I136" si="29">ROUND(E131*H131,2)</f>
        <v>0</v>
      </c>
      <c r="J131" s="164"/>
      <c r="K131" s="163">
        <f t="shared" ref="K131:K136" si="30">ROUND(E131*J131,2)</f>
        <v>0</v>
      </c>
      <c r="L131" s="163">
        <v>21</v>
      </c>
      <c r="M131" s="163">
        <f t="shared" ref="M131:M136" si="31">G131*(1+L131/100)</f>
        <v>0</v>
      </c>
      <c r="N131" s="162">
        <v>0</v>
      </c>
      <c r="O131" s="162">
        <f t="shared" ref="O131:O136" si="32">ROUND(E131*N131,2)</f>
        <v>0</v>
      </c>
      <c r="P131" s="162">
        <v>1.56E-3</v>
      </c>
      <c r="Q131" s="162">
        <f t="shared" ref="Q131:Q136" si="33">ROUND(E131*P131,2)</f>
        <v>0.01</v>
      </c>
      <c r="R131" s="163"/>
      <c r="S131" s="163" t="s">
        <v>225</v>
      </c>
      <c r="T131" s="163" t="s">
        <v>270</v>
      </c>
      <c r="U131" s="163">
        <v>0.217</v>
      </c>
      <c r="V131" s="163">
        <f t="shared" ref="V131:V136" si="34">ROUND(E131*U131,2)</f>
        <v>0.87</v>
      </c>
      <c r="W131" s="163"/>
      <c r="X131" s="163" t="s">
        <v>271</v>
      </c>
      <c r="Y131" s="163" t="s">
        <v>218</v>
      </c>
      <c r="Z131" s="151"/>
      <c r="AA131" s="151"/>
      <c r="AB131" s="151"/>
      <c r="AC131" s="151"/>
      <c r="AD131" s="151"/>
      <c r="AE131" s="151"/>
      <c r="AF131" s="151"/>
      <c r="AG131" s="151" t="s">
        <v>272</v>
      </c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1" x14ac:dyDescent="0.2">
      <c r="A132" s="181">
        <v>97</v>
      </c>
      <c r="B132" s="182" t="s">
        <v>750</v>
      </c>
      <c r="C132" s="189" t="s">
        <v>751</v>
      </c>
      <c r="D132" s="183" t="s">
        <v>214</v>
      </c>
      <c r="E132" s="184">
        <v>2</v>
      </c>
      <c r="F132" s="185"/>
      <c r="G132" s="186">
        <f t="shared" si="28"/>
        <v>0</v>
      </c>
      <c r="H132" s="164"/>
      <c r="I132" s="163">
        <f t="shared" si="29"/>
        <v>0</v>
      </c>
      <c r="J132" s="164"/>
      <c r="K132" s="163">
        <f t="shared" si="30"/>
        <v>0</v>
      </c>
      <c r="L132" s="163">
        <v>21</v>
      </c>
      <c r="M132" s="163">
        <f t="shared" si="31"/>
        <v>0</v>
      </c>
      <c r="N132" s="162">
        <v>4.0000000000000003E-5</v>
      </c>
      <c r="O132" s="162">
        <f t="shared" si="32"/>
        <v>0</v>
      </c>
      <c r="P132" s="162">
        <v>0</v>
      </c>
      <c r="Q132" s="162">
        <f t="shared" si="33"/>
        <v>0</v>
      </c>
      <c r="R132" s="163"/>
      <c r="S132" s="163" t="s">
        <v>225</v>
      </c>
      <c r="T132" s="163" t="s">
        <v>270</v>
      </c>
      <c r="U132" s="163">
        <v>0.44500000000000001</v>
      </c>
      <c r="V132" s="163">
        <f t="shared" si="34"/>
        <v>0.89</v>
      </c>
      <c r="W132" s="163"/>
      <c r="X132" s="163" t="s">
        <v>271</v>
      </c>
      <c r="Y132" s="163" t="s">
        <v>218</v>
      </c>
      <c r="Z132" s="151"/>
      <c r="AA132" s="151"/>
      <c r="AB132" s="151"/>
      <c r="AC132" s="151"/>
      <c r="AD132" s="151"/>
      <c r="AE132" s="151"/>
      <c r="AF132" s="151"/>
      <c r="AG132" s="151" t="s">
        <v>272</v>
      </c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 x14ac:dyDescent="0.2">
      <c r="A133" s="181">
        <v>98</v>
      </c>
      <c r="B133" s="182" t="s">
        <v>752</v>
      </c>
      <c r="C133" s="189" t="s">
        <v>753</v>
      </c>
      <c r="D133" s="183" t="s">
        <v>214</v>
      </c>
      <c r="E133" s="184">
        <v>1</v>
      </c>
      <c r="F133" s="185"/>
      <c r="G133" s="186">
        <f t="shared" si="28"/>
        <v>0</v>
      </c>
      <c r="H133" s="164"/>
      <c r="I133" s="163">
        <f t="shared" si="29"/>
        <v>0</v>
      </c>
      <c r="J133" s="164"/>
      <c r="K133" s="163">
        <f t="shared" si="30"/>
        <v>0</v>
      </c>
      <c r="L133" s="163">
        <v>21</v>
      </c>
      <c r="M133" s="163">
        <f t="shared" si="31"/>
        <v>0</v>
      </c>
      <c r="N133" s="162">
        <v>1.2999999999999999E-4</v>
      </c>
      <c r="O133" s="162">
        <f t="shared" si="32"/>
        <v>0</v>
      </c>
      <c r="P133" s="162">
        <v>0</v>
      </c>
      <c r="Q133" s="162">
        <f t="shared" si="33"/>
        <v>0</v>
      </c>
      <c r="R133" s="163"/>
      <c r="S133" s="163" t="s">
        <v>225</v>
      </c>
      <c r="T133" s="163" t="s">
        <v>270</v>
      </c>
      <c r="U133" s="163">
        <v>0.65500000000000003</v>
      </c>
      <c r="V133" s="163">
        <f t="shared" si="34"/>
        <v>0.66</v>
      </c>
      <c r="W133" s="163"/>
      <c r="X133" s="163" t="s">
        <v>271</v>
      </c>
      <c r="Y133" s="163" t="s">
        <v>218</v>
      </c>
      <c r="Z133" s="151"/>
      <c r="AA133" s="151"/>
      <c r="AB133" s="151"/>
      <c r="AC133" s="151"/>
      <c r="AD133" s="151"/>
      <c r="AE133" s="151"/>
      <c r="AF133" s="151"/>
      <c r="AG133" s="151" t="s">
        <v>272</v>
      </c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">
      <c r="A134" s="181">
        <v>99</v>
      </c>
      <c r="B134" s="182" t="s">
        <v>754</v>
      </c>
      <c r="C134" s="189" t="s">
        <v>755</v>
      </c>
      <c r="D134" s="183" t="s">
        <v>214</v>
      </c>
      <c r="E134" s="184">
        <v>2</v>
      </c>
      <c r="F134" s="185"/>
      <c r="G134" s="186">
        <f t="shared" si="28"/>
        <v>0</v>
      </c>
      <c r="H134" s="164"/>
      <c r="I134" s="163">
        <f t="shared" si="29"/>
        <v>0</v>
      </c>
      <c r="J134" s="164"/>
      <c r="K134" s="163">
        <f t="shared" si="30"/>
        <v>0</v>
      </c>
      <c r="L134" s="163">
        <v>21</v>
      </c>
      <c r="M134" s="163">
        <f t="shared" si="31"/>
        <v>0</v>
      </c>
      <c r="N134" s="162">
        <v>0</v>
      </c>
      <c r="O134" s="162">
        <f t="shared" si="32"/>
        <v>0</v>
      </c>
      <c r="P134" s="162">
        <v>0</v>
      </c>
      <c r="Q134" s="162">
        <f t="shared" si="33"/>
        <v>0</v>
      </c>
      <c r="R134" s="163"/>
      <c r="S134" s="163" t="s">
        <v>215</v>
      </c>
      <c r="T134" s="163" t="s">
        <v>216</v>
      </c>
      <c r="U134" s="163">
        <v>0</v>
      </c>
      <c r="V134" s="163">
        <f t="shared" si="34"/>
        <v>0</v>
      </c>
      <c r="W134" s="163"/>
      <c r="X134" s="163" t="s">
        <v>271</v>
      </c>
      <c r="Y134" s="163" t="s">
        <v>218</v>
      </c>
      <c r="Z134" s="151"/>
      <c r="AA134" s="151"/>
      <c r="AB134" s="151"/>
      <c r="AC134" s="151"/>
      <c r="AD134" s="151"/>
      <c r="AE134" s="151"/>
      <c r="AF134" s="151"/>
      <c r="AG134" s="151" t="s">
        <v>272</v>
      </c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outlineLevel="1" x14ac:dyDescent="0.2">
      <c r="A135" s="181">
        <v>100</v>
      </c>
      <c r="B135" s="182" t="s">
        <v>756</v>
      </c>
      <c r="C135" s="189" t="s">
        <v>757</v>
      </c>
      <c r="D135" s="183" t="s">
        <v>214</v>
      </c>
      <c r="E135" s="184">
        <v>2</v>
      </c>
      <c r="F135" s="185"/>
      <c r="G135" s="186">
        <f t="shared" si="28"/>
        <v>0</v>
      </c>
      <c r="H135" s="164"/>
      <c r="I135" s="163">
        <f t="shared" si="29"/>
        <v>0</v>
      </c>
      <c r="J135" s="164"/>
      <c r="K135" s="163">
        <f t="shared" si="30"/>
        <v>0</v>
      </c>
      <c r="L135" s="163">
        <v>21</v>
      </c>
      <c r="M135" s="163">
        <f t="shared" si="31"/>
        <v>0</v>
      </c>
      <c r="N135" s="162">
        <v>0</v>
      </c>
      <c r="O135" s="162">
        <f t="shared" si="32"/>
        <v>0</v>
      </c>
      <c r="P135" s="162">
        <v>0</v>
      </c>
      <c r="Q135" s="162">
        <f t="shared" si="33"/>
        <v>0</v>
      </c>
      <c r="R135" s="163"/>
      <c r="S135" s="163" t="s">
        <v>215</v>
      </c>
      <c r="T135" s="163" t="s">
        <v>216</v>
      </c>
      <c r="U135" s="163">
        <v>0</v>
      </c>
      <c r="V135" s="163">
        <f t="shared" si="34"/>
        <v>0</v>
      </c>
      <c r="W135" s="163"/>
      <c r="X135" s="163" t="s">
        <v>271</v>
      </c>
      <c r="Y135" s="163" t="s">
        <v>218</v>
      </c>
      <c r="Z135" s="151"/>
      <c r="AA135" s="151"/>
      <c r="AB135" s="151"/>
      <c r="AC135" s="151"/>
      <c r="AD135" s="151"/>
      <c r="AE135" s="151"/>
      <c r="AF135" s="151"/>
      <c r="AG135" s="151" t="s">
        <v>272</v>
      </c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ht="33.75" outlineLevel="1" x14ac:dyDescent="0.2">
      <c r="A136" s="174">
        <v>101</v>
      </c>
      <c r="B136" s="175" t="s">
        <v>758</v>
      </c>
      <c r="C136" s="188" t="s">
        <v>759</v>
      </c>
      <c r="D136" s="176" t="s">
        <v>230</v>
      </c>
      <c r="E136" s="177">
        <v>1</v>
      </c>
      <c r="F136" s="178"/>
      <c r="G136" s="179">
        <f t="shared" si="28"/>
        <v>0</v>
      </c>
      <c r="H136" s="164"/>
      <c r="I136" s="163">
        <f t="shared" si="29"/>
        <v>0</v>
      </c>
      <c r="J136" s="164"/>
      <c r="K136" s="163">
        <f t="shared" si="30"/>
        <v>0</v>
      </c>
      <c r="L136" s="163">
        <v>21</v>
      </c>
      <c r="M136" s="163">
        <f t="shared" si="31"/>
        <v>0</v>
      </c>
      <c r="N136" s="162">
        <v>1.4500000000000001E-2</v>
      </c>
      <c r="O136" s="162">
        <f t="shared" si="32"/>
        <v>0.01</v>
      </c>
      <c r="P136" s="162">
        <v>0</v>
      </c>
      <c r="Q136" s="162">
        <f t="shared" si="33"/>
        <v>0</v>
      </c>
      <c r="R136" s="163"/>
      <c r="S136" s="163" t="s">
        <v>215</v>
      </c>
      <c r="T136" s="163" t="s">
        <v>270</v>
      </c>
      <c r="U136" s="163">
        <v>1.9</v>
      </c>
      <c r="V136" s="163">
        <f t="shared" si="34"/>
        <v>1.9</v>
      </c>
      <c r="W136" s="163"/>
      <c r="X136" s="163" t="s">
        <v>271</v>
      </c>
      <c r="Y136" s="163" t="s">
        <v>218</v>
      </c>
      <c r="Z136" s="151"/>
      <c r="AA136" s="151"/>
      <c r="AB136" s="151"/>
      <c r="AC136" s="151"/>
      <c r="AD136" s="151"/>
      <c r="AE136" s="151"/>
      <c r="AF136" s="151"/>
      <c r="AG136" s="151" t="s">
        <v>272</v>
      </c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2" x14ac:dyDescent="0.2">
      <c r="A137" s="159"/>
      <c r="B137" s="160"/>
      <c r="C137" s="250" t="s">
        <v>760</v>
      </c>
      <c r="D137" s="251"/>
      <c r="E137" s="251"/>
      <c r="F137" s="251"/>
      <c r="G137" s="251"/>
      <c r="H137" s="163"/>
      <c r="I137" s="163"/>
      <c r="J137" s="163"/>
      <c r="K137" s="163"/>
      <c r="L137" s="163"/>
      <c r="M137" s="163"/>
      <c r="N137" s="162"/>
      <c r="O137" s="162"/>
      <c r="P137" s="162"/>
      <c r="Q137" s="162"/>
      <c r="R137" s="163"/>
      <c r="S137" s="163"/>
      <c r="T137" s="163"/>
      <c r="U137" s="163"/>
      <c r="V137" s="163"/>
      <c r="W137" s="163"/>
      <c r="X137" s="163"/>
      <c r="Y137" s="163"/>
      <c r="Z137" s="151"/>
      <c r="AA137" s="151"/>
      <c r="AB137" s="151"/>
      <c r="AC137" s="151"/>
      <c r="AD137" s="151"/>
      <c r="AE137" s="151"/>
      <c r="AF137" s="151"/>
      <c r="AG137" s="151" t="s">
        <v>220</v>
      </c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3" x14ac:dyDescent="0.2">
      <c r="A138" s="159"/>
      <c r="B138" s="160"/>
      <c r="C138" s="252" t="s">
        <v>676</v>
      </c>
      <c r="D138" s="253"/>
      <c r="E138" s="253"/>
      <c r="F138" s="253"/>
      <c r="G138" s="253"/>
      <c r="H138" s="163"/>
      <c r="I138" s="163"/>
      <c r="J138" s="163"/>
      <c r="K138" s="163"/>
      <c r="L138" s="163"/>
      <c r="M138" s="163"/>
      <c r="N138" s="162"/>
      <c r="O138" s="162"/>
      <c r="P138" s="162"/>
      <c r="Q138" s="162"/>
      <c r="R138" s="163"/>
      <c r="S138" s="163"/>
      <c r="T138" s="163"/>
      <c r="U138" s="163"/>
      <c r="V138" s="163"/>
      <c r="W138" s="163"/>
      <c r="X138" s="163"/>
      <c r="Y138" s="163"/>
      <c r="Z138" s="151"/>
      <c r="AA138" s="151"/>
      <c r="AB138" s="151"/>
      <c r="AC138" s="151"/>
      <c r="AD138" s="151"/>
      <c r="AE138" s="151"/>
      <c r="AF138" s="151"/>
      <c r="AG138" s="151" t="s">
        <v>220</v>
      </c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ht="22.5" outlineLevel="1" x14ac:dyDescent="0.2">
      <c r="A139" s="181">
        <v>102</v>
      </c>
      <c r="B139" s="182" t="s">
        <v>761</v>
      </c>
      <c r="C139" s="189" t="s">
        <v>699</v>
      </c>
      <c r="D139" s="183" t="s">
        <v>214</v>
      </c>
      <c r="E139" s="184">
        <v>1</v>
      </c>
      <c r="F139" s="185"/>
      <c r="G139" s="186">
        <f>ROUND(E139*F139,2)</f>
        <v>0</v>
      </c>
      <c r="H139" s="164"/>
      <c r="I139" s="163">
        <f>ROUND(E139*H139,2)</f>
        <v>0</v>
      </c>
      <c r="J139" s="164"/>
      <c r="K139" s="163">
        <f>ROUND(E139*J139,2)</f>
        <v>0</v>
      </c>
      <c r="L139" s="163">
        <v>21</v>
      </c>
      <c r="M139" s="163">
        <f>G139*(1+L139/100)</f>
        <v>0</v>
      </c>
      <c r="N139" s="162">
        <v>0</v>
      </c>
      <c r="O139" s="162">
        <f>ROUND(E139*N139,2)</f>
        <v>0</v>
      </c>
      <c r="P139" s="162">
        <v>0</v>
      </c>
      <c r="Q139" s="162">
        <f>ROUND(E139*P139,2)</f>
        <v>0</v>
      </c>
      <c r="R139" s="163"/>
      <c r="S139" s="163" t="s">
        <v>215</v>
      </c>
      <c r="T139" s="163" t="s">
        <v>216</v>
      </c>
      <c r="U139" s="163">
        <v>0</v>
      </c>
      <c r="V139" s="163">
        <f>ROUND(E139*U139,2)</f>
        <v>0</v>
      </c>
      <c r="W139" s="163"/>
      <c r="X139" s="163" t="s">
        <v>271</v>
      </c>
      <c r="Y139" s="163" t="s">
        <v>218</v>
      </c>
      <c r="Z139" s="151"/>
      <c r="AA139" s="151"/>
      <c r="AB139" s="151"/>
      <c r="AC139" s="151"/>
      <c r="AD139" s="151"/>
      <c r="AE139" s="151"/>
      <c r="AF139" s="151"/>
      <c r="AG139" s="151" t="s">
        <v>272</v>
      </c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1" x14ac:dyDescent="0.2">
      <c r="A140" s="174">
        <v>103</v>
      </c>
      <c r="B140" s="175" t="s">
        <v>628</v>
      </c>
      <c r="C140" s="188" t="s">
        <v>629</v>
      </c>
      <c r="D140" s="176" t="s">
        <v>490</v>
      </c>
      <c r="E140" s="177">
        <v>55</v>
      </c>
      <c r="F140" s="178"/>
      <c r="G140" s="179">
        <f>ROUND(E140*F140,2)</f>
        <v>0</v>
      </c>
      <c r="H140" s="164"/>
      <c r="I140" s="163">
        <f>ROUND(E140*H140,2)</f>
        <v>0</v>
      </c>
      <c r="J140" s="164"/>
      <c r="K140" s="163">
        <f>ROUND(E140*J140,2)</f>
        <v>0</v>
      </c>
      <c r="L140" s="163">
        <v>21</v>
      </c>
      <c r="M140" s="163">
        <f>G140*(1+L140/100)</f>
        <v>0</v>
      </c>
      <c r="N140" s="162">
        <v>1.06E-3</v>
      </c>
      <c r="O140" s="162">
        <f>ROUND(E140*N140,2)</f>
        <v>0.06</v>
      </c>
      <c r="P140" s="162">
        <v>0</v>
      </c>
      <c r="Q140" s="162">
        <f>ROUND(E140*P140,2)</f>
        <v>0</v>
      </c>
      <c r="R140" s="163"/>
      <c r="S140" s="163" t="s">
        <v>225</v>
      </c>
      <c r="T140" s="163" t="s">
        <v>270</v>
      </c>
      <c r="U140" s="163">
        <v>0.42918000000000001</v>
      </c>
      <c r="V140" s="163">
        <f>ROUND(E140*U140,2)</f>
        <v>23.6</v>
      </c>
      <c r="W140" s="163"/>
      <c r="X140" s="163" t="s">
        <v>434</v>
      </c>
      <c r="Y140" s="163" t="s">
        <v>218</v>
      </c>
      <c r="Z140" s="151"/>
      <c r="AA140" s="151"/>
      <c r="AB140" s="151"/>
      <c r="AC140" s="151"/>
      <c r="AD140" s="151"/>
      <c r="AE140" s="151"/>
      <c r="AF140" s="151"/>
      <c r="AG140" s="151" t="s">
        <v>435</v>
      </c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2" x14ac:dyDescent="0.2">
      <c r="A141" s="159"/>
      <c r="B141" s="160"/>
      <c r="C141" s="250" t="s">
        <v>630</v>
      </c>
      <c r="D141" s="251"/>
      <c r="E141" s="251"/>
      <c r="F141" s="251"/>
      <c r="G141" s="251"/>
      <c r="H141" s="163"/>
      <c r="I141" s="163"/>
      <c r="J141" s="163"/>
      <c r="K141" s="163"/>
      <c r="L141" s="163"/>
      <c r="M141" s="163"/>
      <c r="N141" s="162"/>
      <c r="O141" s="162"/>
      <c r="P141" s="162"/>
      <c r="Q141" s="162"/>
      <c r="R141" s="163"/>
      <c r="S141" s="163"/>
      <c r="T141" s="163"/>
      <c r="U141" s="163"/>
      <c r="V141" s="163"/>
      <c r="W141" s="163"/>
      <c r="X141" s="163"/>
      <c r="Y141" s="163"/>
      <c r="Z141" s="151"/>
      <c r="AA141" s="151"/>
      <c r="AB141" s="151"/>
      <c r="AC141" s="151"/>
      <c r="AD141" s="151"/>
      <c r="AE141" s="151"/>
      <c r="AF141" s="151"/>
      <c r="AG141" s="151" t="s">
        <v>220</v>
      </c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outlineLevel="1" x14ac:dyDescent="0.2">
      <c r="A142" s="181">
        <v>104</v>
      </c>
      <c r="B142" s="182" t="s">
        <v>422</v>
      </c>
      <c r="C142" s="189" t="s">
        <v>423</v>
      </c>
      <c r="D142" s="183" t="s">
        <v>424</v>
      </c>
      <c r="E142" s="184">
        <v>8</v>
      </c>
      <c r="F142" s="185"/>
      <c r="G142" s="186">
        <f>ROUND(E142*F142,2)</f>
        <v>0</v>
      </c>
      <c r="H142" s="164"/>
      <c r="I142" s="163">
        <f>ROUND(E142*H142,2)</f>
        <v>0</v>
      </c>
      <c r="J142" s="164"/>
      <c r="K142" s="163">
        <f>ROUND(E142*J142,2)</f>
        <v>0</v>
      </c>
      <c r="L142" s="163">
        <v>21</v>
      </c>
      <c r="M142" s="163">
        <f>G142*(1+L142/100)</f>
        <v>0</v>
      </c>
      <c r="N142" s="162">
        <v>0</v>
      </c>
      <c r="O142" s="162">
        <f>ROUND(E142*N142,2)</f>
        <v>0</v>
      </c>
      <c r="P142" s="162">
        <v>0</v>
      </c>
      <c r="Q142" s="162">
        <f>ROUND(E142*P142,2)</f>
        <v>0</v>
      </c>
      <c r="R142" s="163" t="s">
        <v>425</v>
      </c>
      <c r="S142" s="163" t="s">
        <v>225</v>
      </c>
      <c r="T142" s="163" t="s">
        <v>270</v>
      </c>
      <c r="U142" s="163">
        <v>1</v>
      </c>
      <c r="V142" s="163">
        <f>ROUND(E142*U142,2)</f>
        <v>8</v>
      </c>
      <c r="W142" s="163"/>
      <c r="X142" s="163" t="s">
        <v>426</v>
      </c>
      <c r="Y142" s="163" t="s">
        <v>218</v>
      </c>
      <c r="Z142" s="151"/>
      <c r="AA142" s="151"/>
      <c r="AB142" s="151"/>
      <c r="AC142" s="151"/>
      <c r="AD142" s="151"/>
      <c r="AE142" s="151"/>
      <c r="AF142" s="151"/>
      <c r="AG142" s="151" t="s">
        <v>427</v>
      </c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ht="33.75" outlineLevel="1" x14ac:dyDescent="0.2">
      <c r="A143" s="181">
        <v>105</v>
      </c>
      <c r="B143" s="182" t="s">
        <v>762</v>
      </c>
      <c r="C143" s="189" t="s">
        <v>763</v>
      </c>
      <c r="D143" s="183" t="s">
        <v>214</v>
      </c>
      <c r="E143" s="184">
        <v>2</v>
      </c>
      <c r="F143" s="185"/>
      <c r="G143" s="186">
        <f>ROUND(E143*F143,2)</f>
        <v>0</v>
      </c>
      <c r="H143" s="164"/>
      <c r="I143" s="163">
        <f>ROUND(E143*H143,2)</f>
        <v>0</v>
      </c>
      <c r="J143" s="164"/>
      <c r="K143" s="163">
        <f>ROUND(E143*J143,2)</f>
        <v>0</v>
      </c>
      <c r="L143" s="163">
        <v>21</v>
      </c>
      <c r="M143" s="163">
        <f>G143*(1+L143/100)</f>
        <v>0</v>
      </c>
      <c r="N143" s="162">
        <v>0</v>
      </c>
      <c r="O143" s="162">
        <f>ROUND(E143*N143,2)</f>
        <v>0</v>
      </c>
      <c r="P143" s="162">
        <v>0</v>
      </c>
      <c r="Q143" s="162">
        <f>ROUND(E143*P143,2)</f>
        <v>0</v>
      </c>
      <c r="R143" s="163"/>
      <c r="S143" s="163" t="s">
        <v>215</v>
      </c>
      <c r="T143" s="163" t="s">
        <v>216</v>
      </c>
      <c r="U143" s="163">
        <v>0</v>
      </c>
      <c r="V143" s="163">
        <f>ROUND(E143*U143,2)</f>
        <v>0</v>
      </c>
      <c r="W143" s="163"/>
      <c r="X143" s="163" t="s">
        <v>332</v>
      </c>
      <c r="Y143" s="163" t="s">
        <v>218</v>
      </c>
      <c r="Z143" s="151"/>
      <c r="AA143" s="151"/>
      <c r="AB143" s="151"/>
      <c r="AC143" s="151"/>
      <c r="AD143" s="151"/>
      <c r="AE143" s="151"/>
      <c r="AF143" s="151"/>
      <c r="AG143" s="151" t="s">
        <v>333</v>
      </c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ht="22.5" outlineLevel="1" x14ac:dyDescent="0.2">
      <c r="A144" s="174">
        <v>106</v>
      </c>
      <c r="B144" s="175" t="s">
        <v>764</v>
      </c>
      <c r="C144" s="188" t="s">
        <v>765</v>
      </c>
      <c r="D144" s="176" t="s">
        <v>214</v>
      </c>
      <c r="E144" s="177">
        <v>1</v>
      </c>
      <c r="F144" s="178"/>
      <c r="G144" s="179">
        <f>ROUND(E144*F144,2)</f>
        <v>0</v>
      </c>
      <c r="H144" s="164"/>
      <c r="I144" s="163">
        <f>ROUND(E144*H144,2)</f>
        <v>0</v>
      </c>
      <c r="J144" s="164"/>
      <c r="K144" s="163">
        <f>ROUND(E144*J144,2)</f>
        <v>0</v>
      </c>
      <c r="L144" s="163">
        <v>21</v>
      </c>
      <c r="M144" s="163">
        <f>G144*(1+L144/100)</f>
        <v>0</v>
      </c>
      <c r="N144" s="162">
        <v>0</v>
      </c>
      <c r="O144" s="162">
        <f>ROUND(E144*N144,2)</f>
        <v>0</v>
      </c>
      <c r="P144" s="162">
        <v>0</v>
      </c>
      <c r="Q144" s="162">
        <f>ROUND(E144*P144,2)</f>
        <v>0</v>
      </c>
      <c r="R144" s="163"/>
      <c r="S144" s="163" t="s">
        <v>215</v>
      </c>
      <c r="T144" s="163" t="s">
        <v>216</v>
      </c>
      <c r="U144" s="163">
        <v>0</v>
      </c>
      <c r="V144" s="163">
        <f>ROUND(E144*U144,2)</f>
        <v>0</v>
      </c>
      <c r="W144" s="163"/>
      <c r="X144" s="163" t="s">
        <v>332</v>
      </c>
      <c r="Y144" s="163" t="s">
        <v>218</v>
      </c>
      <c r="Z144" s="151"/>
      <c r="AA144" s="151"/>
      <c r="AB144" s="151"/>
      <c r="AC144" s="151"/>
      <c r="AD144" s="151"/>
      <c r="AE144" s="151"/>
      <c r="AF144" s="151"/>
      <c r="AG144" s="151" t="s">
        <v>333</v>
      </c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outlineLevel="1" x14ac:dyDescent="0.2">
      <c r="A145" s="159">
        <v>107</v>
      </c>
      <c r="B145" s="160" t="s">
        <v>735</v>
      </c>
      <c r="C145" s="194" t="s">
        <v>736</v>
      </c>
      <c r="D145" s="161" t="s">
        <v>0</v>
      </c>
      <c r="E145" s="193"/>
      <c r="F145" s="164"/>
      <c r="G145" s="163">
        <f>ROUND(E145*F145,2)</f>
        <v>0</v>
      </c>
      <c r="H145" s="164"/>
      <c r="I145" s="163">
        <f>ROUND(E145*H145,2)</f>
        <v>0</v>
      </c>
      <c r="J145" s="164"/>
      <c r="K145" s="163">
        <f>ROUND(E145*J145,2)</f>
        <v>0</v>
      </c>
      <c r="L145" s="163">
        <v>21</v>
      </c>
      <c r="M145" s="163">
        <f>G145*(1+L145/100)</f>
        <v>0</v>
      </c>
      <c r="N145" s="162">
        <v>0</v>
      </c>
      <c r="O145" s="162">
        <f>ROUND(E145*N145,2)</f>
        <v>0</v>
      </c>
      <c r="P145" s="162">
        <v>0</v>
      </c>
      <c r="Q145" s="162">
        <f>ROUND(E145*P145,2)</f>
        <v>0</v>
      </c>
      <c r="R145" s="163"/>
      <c r="S145" s="163" t="s">
        <v>225</v>
      </c>
      <c r="T145" s="163" t="s">
        <v>270</v>
      </c>
      <c r="U145" s="163">
        <v>0</v>
      </c>
      <c r="V145" s="163">
        <f>ROUND(E145*U145,2)</f>
        <v>0</v>
      </c>
      <c r="W145" s="163"/>
      <c r="X145" s="163" t="s">
        <v>430</v>
      </c>
      <c r="Y145" s="163" t="s">
        <v>218</v>
      </c>
      <c r="Z145" s="151"/>
      <c r="AA145" s="151"/>
      <c r="AB145" s="151"/>
      <c r="AC145" s="151"/>
      <c r="AD145" s="151"/>
      <c r="AE145" s="151"/>
      <c r="AF145" s="151"/>
      <c r="AG145" s="151" t="s">
        <v>431</v>
      </c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x14ac:dyDescent="0.2">
      <c r="A146" s="167" t="s">
        <v>212</v>
      </c>
      <c r="B146" s="168" t="s">
        <v>181</v>
      </c>
      <c r="C146" s="187" t="s">
        <v>182</v>
      </c>
      <c r="D146" s="169"/>
      <c r="E146" s="170"/>
      <c r="F146" s="171"/>
      <c r="G146" s="172">
        <f>SUMIF(AG147:AG154,"&lt;&gt;NOR",G147:G154)</f>
        <v>0</v>
      </c>
      <c r="H146" s="166"/>
      <c r="I146" s="166">
        <f>SUM(I147:I154)</f>
        <v>0</v>
      </c>
      <c r="J146" s="166"/>
      <c r="K146" s="166">
        <f>SUM(K147:K154)</f>
        <v>0</v>
      </c>
      <c r="L146" s="166"/>
      <c r="M146" s="166">
        <f>SUM(M147:M154)</f>
        <v>0</v>
      </c>
      <c r="N146" s="165"/>
      <c r="O146" s="165">
        <f>SUM(O147:O154)</f>
        <v>0</v>
      </c>
      <c r="P146" s="165"/>
      <c r="Q146" s="165">
        <f>SUM(Q147:Q154)</f>
        <v>0</v>
      </c>
      <c r="R146" s="166"/>
      <c r="S146" s="166"/>
      <c r="T146" s="166"/>
      <c r="U146" s="166"/>
      <c r="V146" s="166">
        <f>SUM(V147:V154)</f>
        <v>7.7100000000000009</v>
      </c>
      <c r="W146" s="166"/>
      <c r="X146" s="166"/>
      <c r="Y146" s="166"/>
      <c r="AG146" t="s">
        <v>213</v>
      </c>
    </row>
    <row r="147" spans="1:60" outlineLevel="1" x14ac:dyDescent="0.2">
      <c r="A147" s="181">
        <v>108</v>
      </c>
      <c r="B147" s="182" t="s">
        <v>581</v>
      </c>
      <c r="C147" s="189" t="s">
        <v>582</v>
      </c>
      <c r="D147" s="183" t="s">
        <v>269</v>
      </c>
      <c r="E147" s="184">
        <v>2.1666300000000001</v>
      </c>
      <c r="F147" s="185"/>
      <c r="G147" s="186">
        <f>ROUND(E147*F147,2)</f>
        <v>0</v>
      </c>
      <c r="H147" s="164"/>
      <c r="I147" s="163">
        <f>ROUND(E147*H147,2)</f>
        <v>0</v>
      </c>
      <c r="J147" s="164"/>
      <c r="K147" s="163">
        <f>ROUND(E147*J147,2)</f>
        <v>0</v>
      </c>
      <c r="L147" s="163">
        <v>21</v>
      </c>
      <c r="M147" s="163">
        <f>G147*(1+L147/100)</f>
        <v>0</v>
      </c>
      <c r="N147" s="162">
        <v>0</v>
      </c>
      <c r="O147" s="162">
        <f>ROUND(E147*N147,2)</f>
        <v>0</v>
      </c>
      <c r="P147" s="162">
        <v>0</v>
      </c>
      <c r="Q147" s="162">
        <f>ROUND(E147*P147,2)</f>
        <v>0</v>
      </c>
      <c r="R147" s="163"/>
      <c r="S147" s="163" t="s">
        <v>225</v>
      </c>
      <c r="T147" s="163" t="s">
        <v>270</v>
      </c>
      <c r="U147" s="163">
        <v>0.93</v>
      </c>
      <c r="V147" s="163">
        <f>ROUND(E147*U147,2)</f>
        <v>2.0099999999999998</v>
      </c>
      <c r="W147" s="163"/>
      <c r="X147" s="163" t="s">
        <v>583</v>
      </c>
      <c r="Y147" s="163" t="s">
        <v>218</v>
      </c>
      <c r="Z147" s="151"/>
      <c r="AA147" s="151"/>
      <c r="AB147" s="151"/>
      <c r="AC147" s="151"/>
      <c r="AD147" s="151"/>
      <c r="AE147" s="151"/>
      <c r="AF147" s="151"/>
      <c r="AG147" s="151" t="s">
        <v>584</v>
      </c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1" x14ac:dyDescent="0.2">
      <c r="A148" s="181">
        <v>109</v>
      </c>
      <c r="B148" s="182" t="s">
        <v>585</v>
      </c>
      <c r="C148" s="189" t="s">
        <v>586</v>
      </c>
      <c r="D148" s="183" t="s">
        <v>269</v>
      </c>
      <c r="E148" s="184">
        <v>2.1666300000000001</v>
      </c>
      <c r="F148" s="185"/>
      <c r="G148" s="186">
        <f>ROUND(E148*F148,2)</f>
        <v>0</v>
      </c>
      <c r="H148" s="164"/>
      <c r="I148" s="163">
        <f>ROUND(E148*H148,2)</f>
        <v>0</v>
      </c>
      <c r="J148" s="164"/>
      <c r="K148" s="163">
        <f>ROUND(E148*J148,2)</f>
        <v>0</v>
      </c>
      <c r="L148" s="163">
        <v>21</v>
      </c>
      <c r="M148" s="163">
        <f>G148*(1+L148/100)</f>
        <v>0</v>
      </c>
      <c r="N148" s="162">
        <v>0</v>
      </c>
      <c r="O148" s="162">
        <f>ROUND(E148*N148,2)</f>
        <v>0</v>
      </c>
      <c r="P148" s="162">
        <v>0</v>
      </c>
      <c r="Q148" s="162">
        <f>ROUND(E148*P148,2)</f>
        <v>0</v>
      </c>
      <c r="R148" s="163"/>
      <c r="S148" s="163" t="s">
        <v>225</v>
      </c>
      <c r="T148" s="163" t="s">
        <v>270</v>
      </c>
      <c r="U148" s="163">
        <v>0.65300000000000002</v>
      </c>
      <c r="V148" s="163">
        <f>ROUND(E148*U148,2)</f>
        <v>1.41</v>
      </c>
      <c r="W148" s="163"/>
      <c r="X148" s="163" t="s">
        <v>583</v>
      </c>
      <c r="Y148" s="163" t="s">
        <v>218</v>
      </c>
      <c r="Z148" s="151"/>
      <c r="AA148" s="151"/>
      <c r="AB148" s="151"/>
      <c r="AC148" s="151"/>
      <c r="AD148" s="151"/>
      <c r="AE148" s="151"/>
      <c r="AF148" s="151"/>
      <c r="AG148" s="151" t="s">
        <v>584</v>
      </c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1" x14ac:dyDescent="0.2">
      <c r="A149" s="174">
        <v>110</v>
      </c>
      <c r="B149" s="175" t="s">
        <v>587</v>
      </c>
      <c r="C149" s="188" t="s">
        <v>588</v>
      </c>
      <c r="D149" s="176" t="s">
        <v>269</v>
      </c>
      <c r="E149" s="177">
        <v>2.1666300000000001</v>
      </c>
      <c r="F149" s="178"/>
      <c r="G149" s="179">
        <f>ROUND(E149*F149,2)</f>
        <v>0</v>
      </c>
      <c r="H149" s="164"/>
      <c r="I149" s="163">
        <f>ROUND(E149*H149,2)</f>
        <v>0</v>
      </c>
      <c r="J149" s="164"/>
      <c r="K149" s="163">
        <f>ROUND(E149*J149,2)</f>
        <v>0</v>
      </c>
      <c r="L149" s="163">
        <v>21</v>
      </c>
      <c r="M149" s="163">
        <f>G149*(1+L149/100)</f>
        <v>0</v>
      </c>
      <c r="N149" s="162">
        <v>0</v>
      </c>
      <c r="O149" s="162">
        <f>ROUND(E149*N149,2)</f>
        <v>0</v>
      </c>
      <c r="P149" s="162">
        <v>0</v>
      </c>
      <c r="Q149" s="162">
        <f>ROUND(E149*P149,2)</f>
        <v>0</v>
      </c>
      <c r="R149" s="163"/>
      <c r="S149" s="163" t="s">
        <v>225</v>
      </c>
      <c r="T149" s="163" t="s">
        <v>270</v>
      </c>
      <c r="U149" s="163">
        <v>0.49</v>
      </c>
      <c r="V149" s="163">
        <f>ROUND(E149*U149,2)</f>
        <v>1.06</v>
      </c>
      <c r="W149" s="163"/>
      <c r="X149" s="163" t="s">
        <v>583</v>
      </c>
      <c r="Y149" s="163" t="s">
        <v>218</v>
      </c>
      <c r="Z149" s="151"/>
      <c r="AA149" s="151"/>
      <c r="AB149" s="151"/>
      <c r="AC149" s="151"/>
      <c r="AD149" s="151"/>
      <c r="AE149" s="151"/>
      <c r="AF149" s="151"/>
      <c r="AG149" s="151" t="s">
        <v>584</v>
      </c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2" x14ac:dyDescent="0.2">
      <c r="A150" s="159"/>
      <c r="B150" s="160"/>
      <c r="C150" s="250" t="s">
        <v>589</v>
      </c>
      <c r="D150" s="251"/>
      <c r="E150" s="251"/>
      <c r="F150" s="251"/>
      <c r="G150" s="251"/>
      <c r="H150" s="163"/>
      <c r="I150" s="163"/>
      <c r="J150" s="163"/>
      <c r="K150" s="163"/>
      <c r="L150" s="163"/>
      <c r="M150" s="163"/>
      <c r="N150" s="162"/>
      <c r="O150" s="162"/>
      <c r="P150" s="162"/>
      <c r="Q150" s="162"/>
      <c r="R150" s="163"/>
      <c r="S150" s="163"/>
      <c r="T150" s="163"/>
      <c r="U150" s="163"/>
      <c r="V150" s="163"/>
      <c r="W150" s="163"/>
      <c r="X150" s="163"/>
      <c r="Y150" s="163"/>
      <c r="Z150" s="151"/>
      <c r="AA150" s="151"/>
      <c r="AB150" s="151"/>
      <c r="AC150" s="151"/>
      <c r="AD150" s="151"/>
      <c r="AE150" s="151"/>
      <c r="AF150" s="151"/>
      <c r="AG150" s="151" t="s">
        <v>220</v>
      </c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1" x14ac:dyDescent="0.2">
      <c r="A151" s="181">
        <v>111</v>
      </c>
      <c r="B151" s="182" t="s">
        <v>590</v>
      </c>
      <c r="C151" s="189" t="s">
        <v>591</v>
      </c>
      <c r="D151" s="183" t="s">
        <v>269</v>
      </c>
      <c r="E151" s="184">
        <v>30.332850000000001</v>
      </c>
      <c r="F151" s="185"/>
      <c r="G151" s="186">
        <f>ROUND(E151*F151,2)</f>
        <v>0</v>
      </c>
      <c r="H151" s="164"/>
      <c r="I151" s="163">
        <f>ROUND(E151*H151,2)</f>
        <v>0</v>
      </c>
      <c r="J151" s="164"/>
      <c r="K151" s="163">
        <f>ROUND(E151*J151,2)</f>
        <v>0</v>
      </c>
      <c r="L151" s="163">
        <v>21</v>
      </c>
      <c r="M151" s="163">
        <f>G151*(1+L151/100)</f>
        <v>0</v>
      </c>
      <c r="N151" s="162">
        <v>0</v>
      </c>
      <c r="O151" s="162">
        <f>ROUND(E151*N151,2)</f>
        <v>0</v>
      </c>
      <c r="P151" s="162">
        <v>0</v>
      </c>
      <c r="Q151" s="162">
        <f>ROUND(E151*P151,2)</f>
        <v>0</v>
      </c>
      <c r="R151" s="163"/>
      <c r="S151" s="163" t="s">
        <v>225</v>
      </c>
      <c r="T151" s="163" t="s">
        <v>270</v>
      </c>
      <c r="U151" s="163">
        <v>0</v>
      </c>
      <c r="V151" s="163">
        <f>ROUND(E151*U151,2)</f>
        <v>0</v>
      </c>
      <c r="W151" s="163"/>
      <c r="X151" s="163" t="s">
        <v>583</v>
      </c>
      <c r="Y151" s="163" t="s">
        <v>218</v>
      </c>
      <c r="Z151" s="151"/>
      <c r="AA151" s="151"/>
      <c r="AB151" s="151"/>
      <c r="AC151" s="151"/>
      <c r="AD151" s="151"/>
      <c r="AE151" s="151"/>
      <c r="AF151" s="151"/>
      <c r="AG151" s="151" t="s">
        <v>584</v>
      </c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outlineLevel="1" x14ac:dyDescent="0.2">
      <c r="A152" s="181">
        <v>112</v>
      </c>
      <c r="B152" s="182" t="s">
        <v>592</v>
      </c>
      <c r="C152" s="189" t="s">
        <v>593</v>
      </c>
      <c r="D152" s="183" t="s">
        <v>269</v>
      </c>
      <c r="E152" s="184">
        <v>2.1666300000000001</v>
      </c>
      <c r="F152" s="185"/>
      <c r="G152" s="186">
        <f>ROUND(E152*F152,2)</f>
        <v>0</v>
      </c>
      <c r="H152" s="164"/>
      <c r="I152" s="163">
        <f>ROUND(E152*H152,2)</f>
        <v>0</v>
      </c>
      <c r="J152" s="164"/>
      <c r="K152" s="163">
        <f>ROUND(E152*J152,2)</f>
        <v>0</v>
      </c>
      <c r="L152" s="163">
        <v>21</v>
      </c>
      <c r="M152" s="163">
        <f>G152*(1+L152/100)</f>
        <v>0</v>
      </c>
      <c r="N152" s="162">
        <v>0</v>
      </c>
      <c r="O152" s="162">
        <f>ROUND(E152*N152,2)</f>
        <v>0</v>
      </c>
      <c r="P152" s="162">
        <v>0</v>
      </c>
      <c r="Q152" s="162">
        <f>ROUND(E152*P152,2)</f>
        <v>0</v>
      </c>
      <c r="R152" s="163"/>
      <c r="S152" s="163" t="s">
        <v>225</v>
      </c>
      <c r="T152" s="163" t="s">
        <v>270</v>
      </c>
      <c r="U152" s="163">
        <v>0.94</v>
      </c>
      <c r="V152" s="163">
        <f>ROUND(E152*U152,2)</f>
        <v>2.04</v>
      </c>
      <c r="W152" s="163"/>
      <c r="X152" s="163" t="s">
        <v>583</v>
      </c>
      <c r="Y152" s="163" t="s">
        <v>218</v>
      </c>
      <c r="Z152" s="151"/>
      <c r="AA152" s="151"/>
      <c r="AB152" s="151"/>
      <c r="AC152" s="151"/>
      <c r="AD152" s="151"/>
      <c r="AE152" s="151"/>
      <c r="AF152" s="151"/>
      <c r="AG152" s="151" t="s">
        <v>584</v>
      </c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1" x14ac:dyDescent="0.2">
      <c r="A153" s="181">
        <v>113</v>
      </c>
      <c r="B153" s="182" t="s">
        <v>594</v>
      </c>
      <c r="C153" s="189" t="s">
        <v>595</v>
      </c>
      <c r="D153" s="183" t="s">
        <v>269</v>
      </c>
      <c r="E153" s="184">
        <v>10.833159999999999</v>
      </c>
      <c r="F153" s="185"/>
      <c r="G153" s="186">
        <f>ROUND(E153*F153,2)</f>
        <v>0</v>
      </c>
      <c r="H153" s="164"/>
      <c r="I153" s="163">
        <f>ROUND(E153*H153,2)</f>
        <v>0</v>
      </c>
      <c r="J153" s="164"/>
      <c r="K153" s="163">
        <f>ROUND(E153*J153,2)</f>
        <v>0</v>
      </c>
      <c r="L153" s="163">
        <v>21</v>
      </c>
      <c r="M153" s="163">
        <f>G153*(1+L153/100)</f>
        <v>0</v>
      </c>
      <c r="N153" s="162">
        <v>0</v>
      </c>
      <c r="O153" s="162">
        <f>ROUND(E153*N153,2)</f>
        <v>0</v>
      </c>
      <c r="P153" s="162">
        <v>0</v>
      </c>
      <c r="Q153" s="162">
        <f>ROUND(E153*P153,2)</f>
        <v>0</v>
      </c>
      <c r="R153" s="163"/>
      <c r="S153" s="163" t="s">
        <v>225</v>
      </c>
      <c r="T153" s="163" t="s">
        <v>270</v>
      </c>
      <c r="U153" s="163">
        <v>0.11</v>
      </c>
      <c r="V153" s="163">
        <f>ROUND(E153*U153,2)</f>
        <v>1.19</v>
      </c>
      <c r="W153" s="163"/>
      <c r="X153" s="163" t="s">
        <v>583</v>
      </c>
      <c r="Y153" s="163" t="s">
        <v>218</v>
      </c>
      <c r="Z153" s="151"/>
      <c r="AA153" s="151"/>
      <c r="AB153" s="151"/>
      <c r="AC153" s="151"/>
      <c r="AD153" s="151"/>
      <c r="AE153" s="151"/>
      <c r="AF153" s="151"/>
      <c r="AG153" s="151" t="s">
        <v>584</v>
      </c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">
      <c r="A154" s="174">
        <v>114</v>
      </c>
      <c r="B154" s="175" t="s">
        <v>596</v>
      </c>
      <c r="C154" s="188" t="s">
        <v>597</v>
      </c>
      <c r="D154" s="176" t="s">
        <v>269</v>
      </c>
      <c r="E154" s="177">
        <v>2.1666300000000001</v>
      </c>
      <c r="F154" s="178"/>
      <c r="G154" s="179">
        <f>ROUND(E154*F154,2)</f>
        <v>0</v>
      </c>
      <c r="H154" s="164"/>
      <c r="I154" s="163">
        <f>ROUND(E154*H154,2)</f>
        <v>0</v>
      </c>
      <c r="J154" s="164"/>
      <c r="K154" s="163">
        <f>ROUND(E154*J154,2)</f>
        <v>0</v>
      </c>
      <c r="L154" s="163">
        <v>21</v>
      </c>
      <c r="M154" s="163">
        <f>G154*(1+L154/100)</f>
        <v>0</v>
      </c>
      <c r="N154" s="162">
        <v>0</v>
      </c>
      <c r="O154" s="162">
        <f>ROUND(E154*N154,2)</f>
        <v>0</v>
      </c>
      <c r="P154" s="162">
        <v>0</v>
      </c>
      <c r="Q154" s="162">
        <f>ROUND(E154*P154,2)</f>
        <v>0</v>
      </c>
      <c r="R154" s="163"/>
      <c r="S154" s="163" t="s">
        <v>225</v>
      </c>
      <c r="T154" s="163" t="s">
        <v>270</v>
      </c>
      <c r="U154" s="163">
        <v>0</v>
      </c>
      <c r="V154" s="163">
        <f>ROUND(E154*U154,2)</f>
        <v>0</v>
      </c>
      <c r="W154" s="163"/>
      <c r="X154" s="163" t="s">
        <v>583</v>
      </c>
      <c r="Y154" s="163" t="s">
        <v>218</v>
      </c>
      <c r="Z154" s="151"/>
      <c r="AA154" s="151"/>
      <c r="AB154" s="151"/>
      <c r="AC154" s="151"/>
      <c r="AD154" s="151"/>
      <c r="AE154" s="151"/>
      <c r="AF154" s="151"/>
      <c r="AG154" s="151" t="s">
        <v>584</v>
      </c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x14ac:dyDescent="0.2">
      <c r="A155" s="3"/>
      <c r="B155" s="4"/>
      <c r="C155" s="190"/>
      <c r="D155" s="6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AE155">
        <v>15</v>
      </c>
      <c r="AF155">
        <v>21</v>
      </c>
      <c r="AG155" t="s">
        <v>198</v>
      </c>
    </row>
    <row r="156" spans="1:60" x14ac:dyDescent="0.2">
      <c r="A156" s="154"/>
      <c r="B156" s="155" t="s">
        <v>31</v>
      </c>
      <c r="C156" s="191"/>
      <c r="D156" s="156"/>
      <c r="E156" s="157"/>
      <c r="F156" s="157"/>
      <c r="G156" s="173">
        <f>G8+G31+G82+G107+G146</f>
        <v>0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AE156">
        <f>SUMIF(L7:L154,AE155,G7:G154)</f>
        <v>0</v>
      </c>
      <c r="AF156">
        <f>SUMIF(L7:L154,AF155,G7:G154)</f>
        <v>0</v>
      </c>
      <c r="AG156" t="s">
        <v>248</v>
      </c>
    </row>
    <row r="157" spans="1:60" x14ac:dyDescent="0.2">
      <c r="A157" s="3"/>
      <c r="B157" s="4"/>
      <c r="C157" s="190"/>
      <c r="D157" s="6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60" x14ac:dyDescent="0.2">
      <c r="A158" s="3"/>
      <c r="B158" s="4"/>
      <c r="C158" s="190"/>
      <c r="D158" s="6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60" x14ac:dyDescent="0.2">
      <c r="A159" s="261" t="s">
        <v>249</v>
      </c>
      <c r="B159" s="261"/>
      <c r="C159" s="262"/>
      <c r="D159" s="6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60" x14ac:dyDescent="0.2">
      <c r="A160" s="263"/>
      <c r="B160" s="264"/>
      <c r="C160" s="265"/>
      <c r="D160" s="264"/>
      <c r="E160" s="264"/>
      <c r="F160" s="264"/>
      <c r="G160" s="266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AG160" t="s">
        <v>250</v>
      </c>
    </row>
    <row r="161" spans="1:33" x14ac:dyDescent="0.2">
      <c r="A161" s="267"/>
      <c r="B161" s="268"/>
      <c r="C161" s="269"/>
      <c r="D161" s="268"/>
      <c r="E161" s="268"/>
      <c r="F161" s="268"/>
      <c r="G161" s="270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33" x14ac:dyDescent="0.2">
      <c r="A162" s="267"/>
      <c r="B162" s="268"/>
      <c r="C162" s="269"/>
      <c r="D162" s="268"/>
      <c r="E162" s="268"/>
      <c r="F162" s="268"/>
      <c r="G162" s="270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33" x14ac:dyDescent="0.2">
      <c r="A163" s="267"/>
      <c r="B163" s="268"/>
      <c r="C163" s="269"/>
      <c r="D163" s="268"/>
      <c r="E163" s="268"/>
      <c r="F163" s="268"/>
      <c r="G163" s="270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33" x14ac:dyDescent="0.2">
      <c r="A164" s="271"/>
      <c r="B164" s="272"/>
      <c r="C164" s="273"/>
      <c r="D164" s="272"/>
      <c r="E164" s="272"/>
      <c r="F164" s="272"/>
      <c r="G164" s="27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33" x14ac:dyDescent="0.2">
      <c r="A165" s="3"/>
      <c r="B165" s="4"/>
      <c r="C165" s="190"/>
      <c r="D165" s="6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33" x14ac:dyDescent="0.2">
      <c r="C166" s="192"/>
      <c r="D166" s="10"/>
      <c r="AG166" t="s">
        <v>266</v>
      </c>
    </row>
    <row r="167" spans="1:33" x14ac:dyDescent="0.2">
      <c r="D167" s="10"/>
    </row>
    <row r="168" spans="1:33" x14ac:dyDescent="0.2">
      <c r="D168" s="10"/>
    </row>
    <row r="169" spans="1:33" x14ac:dyDescent="0.2">
      <c r="D169" s="10"/>
    </row>
    <row r="170" spans="1:33" x14ac:dyDescent="0.2">
      <c r="D170" s="10"/>
    </row>
    <row r="171" spans="1:33" x14ac:dyDescent="0.2">
      <c r="D171" s="10"/>
    </row>
    <row r="172" spans="1:33" x14ac:dyDescent="0.2">
      <c r="D172" s="10"/>
    </row>
    <row r="173" spans="1:33" x14ac:dyDescent="0.2">
      <c r="D173" s="10"/>
    </row>
    <row r="174" spans="1:33" x14ac:dyDescent="0.2">
      <c r="D174" s="10"/>
    </row>
    <row r="175" spans="1:33" x14ac:dyDescent="0.2">
      <c r="D175" s="10"/>
    </row>
    <row r="176" spans="1:33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34">
    <mergeCell ref="A160:G164"/>
    <mergeCell ref="C25:G25"/>
    <mergeCell ref="C29:G29"/>
    <mergeCell ref="C40:G40"/>
    <mergeCell ref="C53:G53"/>
    <mergeCell ref="A1:G1"/>
    <mergeCell ref="C2:G2"/>
    <mergeCell ref="C3:G3"/>
    <mergeCell ref="C4:G4"/>
    <mergeCell ref="A159:C159"/>
    <mergeCell ref="C98:G98"/>
    <mergeCell ref="C56:G56"/>
    <mergeCell ref="C58:G58"/>
    <mergeCell ref="C60:G60"/>
    <mergeCell ref="C62:G62"/>
    <mergeCell ref="C64:G64"/>
    <mergeCell ref="C70:G70"/>
    <mergeCell ref="C75:G75"/>
    <mergeCell ref="C80:G80"/>
    <mergeCell ref="C87:G87"/>
    <mergeCell ref="C91:G91"/>
    <mergeCell ref="C93:G93"/>
    <mergeCell ref="C150:G150"/>
    <mergeCell ref="C101:G101"/>
    <mergeCell ref="C103:G103"/>
    <mergeCell ref="C105:G105"/>
    <mergeCell ref="C120:G120"/>
    <mergeCell ref="C122:G122"/>
    <mergeCell ref="C126:G126"/>
    <mergeCell ref="C128:G128"/>
    <mergeCell ref="C130:G130"/>
    <mergeCell ref="C137:G137"/>
    <mergeCell ref="C138:G138"/>
    <mergeCell ref="C141:G141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20E53-1869-4354-ABE3-9C9D2A201FF1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12.5703125" style="124" customWidth="1"/>
    <col min="3" max="3" width="38.28515625" style="12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4" t="s">
        <v>7</v>
      </c>
      <c r="B1" s="254"/>
      <c r="C1" s="254"/>
      <c r="D1" s="254"/>
      <c r="E1" s="254"/>
      <c r="F1" s="254"/>
      <c r="G1" s="254"/>
      <c r="AG1" t="s">
        <v>186</v>
      </c>
    </row>
    <row r="2" spans="1:60" ht="24.95" customHeight="1" x14ac:dyDescent="0.2">
      <c r="A2" s="143" t="s">
        <v>8</v>
      </c>
      <c r="B2" s="49" t="s">
        <v>43</v>
      </c>
      <c r="C2" s="255" t="s">
        <v>44</v>
      </c>
      <c r="D2" s="256"/>
      <c r="E2" s="256"/>
      <c r="F2" s="256"/>
      <c r="G2" s="257"/>
      <c r="AG2" t="s">
        <v>187</v>
      </c>
    </row>
    <row r="3" spans="1:60" ht="24.95" customHeight="1" x14ac:dyDescent="0.2">
      <c r="A3" s="143" t="s">
        <v>9</v>
      </c>
      <c r="B3" s="49" t="s">
        <v>47</v>
      </c>
      <c r="C3" s="255" t="s">
        <v>48</v>
      </c>
      <c r="D3" s="256"/>
      <c r="E3" s="256"/>
      <c r="F3" s="256"/>
      <c r="G3" s="257"/>
      <c r="AC3" s="124" t="s">
        <v>187</v>
      </c>
      <c r="AG3" t="s">
        <v>188</v>
      </c>
    </row>
    <row r="4" spans="1:60" ht="24.95" customHeight="1" x14ac:dyDescent="0.2">
      <c r="A4" s="144" t="s">
        <v>10</v>
      </c>
      <c r="B4" s="145" t="s">
        <v>55</v>
      </c>
      <c r="C4" s="258" t="s">
        <v>57</v>
      </c>
      <c r="D4" s="259"/>
      <c r="E4" s="259"/>
      <c r="F4" s="259"/>
      <c r="G4" s="260"/>
      <c r="AG4" t="s">
        <v>189</v>
      </c>
    </row>
    <row r="5" spans="1:60" x14ac:dyDescent="0.2">
      <c r="D5" s="10"/>
    </row>
    <row r="6" spans="1:60" ht="38.25" x14ac:dyDescent="0.2">
      <c r="A6" s="147" t="s">
        <v>190</v>
      </c>
      <c r="B6" s="149" t="s">
        <v>191</v>
      </c>
      <c r="C6" s="149" t="s">
        <v>192</v>
      </c>
      <c r="D6" s="148" t="s">
        <v>193</v>
      </c>
      <c r="E6" s="147" t="s">
        <v>194</v>
      </c>
      <c r="F6" s="146" t="s">
        <v>195</v>
      </c>
      <c r="G6" s="147" t="s">
        <v>31</v>
      </c>
      <c r="H6" s="150" t="s">
        <v>32</v>
      </c>
      <c r="I6" s="150" t="s">
        <v>196</v>
      </c>
      <c r="J6" s="150" t="s">
        <v>33</v>
      </c>
      <c r="K6" s="150" t="s">
        <v>197</v>
      </c>
      <c r="L6" s="150" t="s">
        <v>198</v>
      </c>
      <c r="M6" s="150" t="s">
        <v>199</v>
      </c>
      <c r="N6" s="150" t="s">
        <v>200</v>
      </c>
      <c r="O6" s="150" t="s">
        <v>201</v>
      </c>
      <c r="P6" s="150" t="s">
        <v>202</v>
      </c>
      <c r="Q6" s="150" t="s">
        <v>203</v>
      </c>
      <c r="R6" s="150" t="s">
        <v>204</v>
      </c>
      <c r="S6" s="150" t="s">
        <v>205</v>
      </c>
      <c r="T6" s="150" t="s">
        <v>206</v>
      </c>
      <c r="U6" s="150" t="s">
        <v>207</v>
      </c>
      <c r="V6" s="150" t="s">
        <v>208</v>
      </c>
      <c r="W6" s="150" t="s">
        <v>209</v>
      </c>
      <c r="X6" s="150" t="s">
        <v>210</v>
      </c>
      <c r="Y6" s="150" t="s">
        <v>211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  <c r="Y7" s="153"/>
    </row>
    <row r="8" spans="1:60" x14ac:dyDescent="0.2">
      <c r="A8" s="167" t="s">
        <v>212</v>
      </c>
      <c r="B8" s="168" t="s">
        <v>104</v>
      </c>
      <c r="C8" s="187" t="s">
        <v>105</v>
      </c>
      <c r="D8" s="169"/>
      <c r="E8" s="170"/>
      <c r="F8" s="171"/>
      <c r="G8" s="172">
        <f>SUMIF(AG9:AG15,"&lt;&gt;NOR",G9:G15)</f>
        <v>0</v>
      </c>
      <c r="H8" s="166"/>
      <c r="I8" s="166">
        <f>SUM(I9:I15)</f>
        <v>0</v>
      </c>
      <c r="J8" s="166"/>
      <c r="K8" s="166">
        <f>SUM(K9:K15)</f>
        <v>0</v>
      </c>
      <c r="L8" s="166"/>
      <c r="M8" s="166">
        <f>SUM(M9:M15)</f>
        <v>0</v>
      </c>
      <c r="N8" s="165"/>
      <c r="O8" s="165">
        <f>SUM(O9:O15)</f>
        <v>0</v>
      </c>
      <c r="P8" s="165"/>
      <c r="Q8" s="165">
        <f>SUM(Q9:Q15)</f>
        <v>0</v>
      </c>
      <c r="R8" s="166"/>
      <c r="S8" s="166"/>
      <c r="T8" s="166"/>
      <c r="U8" s="166"/>
      <c r="V8" s="166">
        <f>SUM(V9:V15)</f>
        <v>0</v>
      </c>
      <c r="W8" s="166"/>
      <c r="X8" s="166"/>
      <c r="Y8" s="166"/>
      <c r="AG8" t="s">
        <v>213</v>
      </c>
    </row>
    <row r="9" spans="1:60" ht="45" outlineLevel="1" x14ac:dyDescent="0.2">
      <c r="A9" s="174">
        <v>1</v>
      </c>
      <c r="B9" s="175" t="s">
        <v>766</v>
      </c>
      <c r="C9" s="188" t="s">
        <v>767</v>
      </c>
      <c r="D9" s="176" t="s">
        <v>214</v>
      </c>
      <c r="E9" s="177">
        <v>1</v>
      </c>
      <c r="F9" s="178"/>
      <c r="G9" s="179">
        <f>ROUND(E9*F9,2)</f>
        <v>0</v>
      </c>
      <c r="H9" s="164"/>
      <c r="I9" s="163">
        <f>ROUND(E9*H9,2)</f>
        <v>0</v>
      </c>
      <c r="J9" s="164"/>
      <c r="K9" s="163">
        <f>ROUND(E9*J9,2)</f>
        <v>0</v>
      </c>
      <c r="L9" s="163">
        <v>21</v>
      </c>
      <c r="M9" s="163">
        <f>G9*(1+L9/100)</f>
        <v>0</v>
      </c>
      <c r="N9" s="162">
        <v>0</v>
      </c>
      <c r="O9" s="162">
        <f>ROUND(E9*N9,2)</f>
        <v>0</v>
      </c>
      <c r="P9" s="162">
        <v>0</v>
      </c>
      <c r="Q9" s="162">
        <f>ROUND(E9*P9,2)</f>
        <v>0</v>
      </c>
      <c r="R9" s="163"/>
      <c r="S9" s="163" t="s">
        <v>215</v>
      </c>
      <c r="T9" s="163" t="s">
        <v>216</v>
      </c>
      <c r="U9" s="163">
        <v>0</v>
      </c>
      <c r="V9" s="163">
        <f>ROUND(E9*U9,2)</f>
        <v>0</v>
      </c>
      <c r="W9" s="163"/>
      <c r="X9" s="163" t="s">
        <v>271</v>
      </c>
      <c r="Y9" s="163" t="s">
        <v>218</v>
      </c>
      <c r="Z9" s="151"/>
      <c r="AA9" s="151"/>
      <c r="AB9" s="151"/>
      <c r="AC9" s="151"/>
      <c r="AD9" s="151"/>
      <c r="AE9" s="151"/>
      <c r="AF9" s="151"/>
      <c r="AG9" s="151" t="s">
        <v>272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2" x14ac:dyDescent="0.2">
      <c r="A10" s="159"/>
      <c r="B10" s="160"/>
      <c r="C10" s="250" t="s">
        <v>768</v>
      </c>
      <c r="D10" s="251"/>
      <c r="E10" s="251"/>
      <c r="F10" s="251"/>
      <c r="G10" s="251"/>
      <c r="H10" s="163"/>
      <c r="I10" s="163"/>
      <c r="J10" s="163"/>
      <c r="K10" s="163"/>
      <c r="L10" s="163"/>
      <c r="M10" s="163"/>
      <c r="N10" s="162"/>
      <c r="O10" s="162"/>
      <c r="P10" s="162"/>
      <c r="Q10" s="162"/>
      <c r="R10" s="163"/>
      <c r="S10" s="163"/>
      <c r="T10" s="163"/>
      <c r="U10" s="163"/>
      <c r="V10" s="163"/>
      <c r="W10" s="163"/>
      <c r="X10" s="163"/>
      <c r="Y10" s="163"/>
      <c r="Z10" s="151"/>
      <c r="AA10" s="151"/>
      <c r="AB10" s="151"/>
      <c r="AC10" s="151"/>
      <c r="AD10" s="151"/>
      <c r="AE10" s="151"/>
      <c r="AF10" s="151"/>
      <c r="AG10" s="151" t="s">
        <v>220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ht="22.5" outlineLevel="1" x14ac:dyDescent="0.2">
      <c r="A11" s="181">
        <v>2</v>
      </c>
      <c r="B11" s="182" t="s">
        <v>769</v>
      </c>
      <c r="C11" s="189" t="s">
        <v>770</v>
      </c>
      <c r="D11" s="183" t="s">
        <v>214</v>
      </c>
      <c r="E11" s="184">
        <v>1</v>
      </c>
      <c r="F11" s="185"/>
      <c r="G11" s="186">
        <f>ROUND(E11*F11,2)</f>
        <v>0</v>
      </c>
      <c r="H11" s="164"/>
      <c r="I11" s="163">
        <f>ROUND(E11*H11,2)</f>
        <v>0</v>
      </c>
      <c r="J11" s="164"/>
      <c r="K11" s="163">
        <f>ROUND(E11*J11,2)</f>
        <v>0</v>
      </c>
      <c r="L11" s="163">
        <v>21</v>
      </c>
      <c r="M11" s="163">
        <f>G11*(1+L11/100)</f>
        <v>0</v>
      </c>
      <c r="N11" s="162">
        <v>0</v>
      </c>
      <c r="O11" s="162">
        <f>ROUND(E11*N11,2)</f>
        <v>0</v>
      </c>
      <c r="P11" s="162">
        <v>0</v>
      </c>
      <c r="Q11" s="162">
        <f>ROUND(E11*P11,2)</f>
        <v>0</v>
      </c>
      <c r="R11" s="163"/>
      <c r="S11" s="163" t="s">
        <v>215</v>
      </c>
      <c r="T11" s="163" t="s">
        <v>216</v>
      </c>
      <c r="U11" s="163">
        <v>0</v>
      </c>
      <c r="V11" s="163">
        <f>ROUND(E11*U11,2)</f>
        <v>0</v>
      </c>
      <c r="W11" s="163"/>
      <c r="X11" s="163" t="s">
        <v>271</v>
      </c>
      <c r="Y11" s="163" t="s">
        <v>218</v>
      </c>
      <c r="Z11" s="151"/>
      <c r="AA11" s="151"/>
      <c r="AB11" s="151"/>
      <c r="AC11" s="151"/>
      <c r="AD11" s="151"/>
      <c r="AE11" s="151"/>
      <c r="AF11" s="151"/>
      <c r="AG11" s="151" t="s">
        <v>272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45" outlineLevel="1" x14ac:dyDescent="0.2">
      <c r="A12" s="181">
        <v>3</v>
      </c>
      <c r="B12" s="182" t="s">
        <v>771</v>
      </c>
      <c r="C12" s="189" t="s">
        <v>772</v>
      </c>
      <c r="D12" s="183" t="s">
        <v>214</v>
      </c>
      <c r="E12" s="184">
        <v>1</v>
      </c>
      <c r="F12" s="185"/>
      <c r="G12" s="186">
        <f>ROUND(E12*F12,2)</f>
        <v>0</v>
      </c>
      <c r="H12" s="164"/>
      <c r="I12" s="163">
        <f>ROUND(E12*H12,2)</f>
        <v>0</v>
      </c>
      <c r="J12" s="164"/>
      <c r="K12" s="163">
        <f>ROUND(E12*J12,2)</f>
        <v>0</v>
      </c>
      <c r="L12" s="163">
        <v>21</v>
      </c>
      <c r="M12" s="163">
        <f>G12*(1+L12/100)</f>
        <v>0</v>
      </c>
      <c r="N12" s="162">
        <v>0</v>
      </c>
      <c r="O12" s="162">
        <f>ROUND(E12*N12,2)</f>
        <v>0</v>
      </c>
      <c r="P12" s="162">
        <v>0</v>
      </c>
      <c r="Q12" s="162">
        <f>ROUND(E12*P12,2)</f>
        <v>0</v>
      </c>
      <c r="R12" s="163"/>
      <c r="S12" s="163" t="s">
        <v>215</v>
      </c>
      <c r="T12" s="163" t="s">
        <v>216</v>
      </c>
      <c r="U12" s="163">
        <v>0</v>
      </c>
      <c r="V12" s="163">
        <f>ROUND(E12*U12,2)</f>
        <v>0</v>
      </c>
      <c r="W12" s="163"/>
      <c r="X12" s="163" t="s">
        <v>271</v>
      </c>
      <c r="Y12" s="163" t="s">
        <v>218</v>
      </c>
      <c r="Z12" s="151"/>
      <c r="AA12" s="151"/>
      <c r="AB12" s="151"/>
      <c r="AC12" s="151"/>
      <c r="AD12" s="151"/>
      <c r="AE12" s="151"/>
      <c r="AF12" s="151"/>
      <c r="AG12" s="151" t="s">
        <v>272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ht="22.5" outlineLevel="1" x14ac:dyDescent="0.2">
      <c r="A13" s="181">
        <v>4</v>
      </c>
      <c r="B13" s="182" t="s">
        <v>773</v>
      </c>
      <c r="C13" s="189" t="s">
        <v>774</v>
      </c>
      <c r="D13" s="183" t="s">
        <v>214</v>
      </c>
      <c r="E13" s="184">
        <v>1</v>
      </c>
      <c r="F13" s="185"/>
      <c r="G13" s="186">
        <f>ROUND(E13*F13,2)</f>
        <v>0</v>
      </c>
      <c r="H13" s="164"/>
      <c r="I13" s="163">
        <f>ROUND(E13*H13,2)</f>
        <v>0</v>
      </c>
      <c r="J13" s="164"/>
      <c r="K13" s="163">
        <f>ROUND(E13*J13,2)</f>
        <v>0</v>
      </c>
      <c r="L13" s="163">
        <v>21</v>
      </c>
      <c r="M13" s="163">
        <f>G13*(1+L13/100)</f>
        <v>0</v>
      </c>
      <c r="N13" s="162">
        <v>0</v>
      </c>
      <c r="O13" s="162">
        <f>ROUND(E13*N13,2)</f>
        <v>0</v>
      </c>
      <c r="P13" s="162">
        <v>0</v>
      </c>
      <c r="Q13" s="162">
        <f>ROUND(E13*P13,2)</f>
        <v>0</v>
      </c>
      <c r="R13" s="163"/>
      <c r="S13" s="163" t="s">
        <v>215</v>
      </c>
      <c r="T13" s="163" t="s">
        <v>216</v>
      </c>
      <c r="U13" s="163">
        <v>0</v>
      </c>
      <c r="V13" s="163">
        <f>ROUND(E13*U13,2)</f>
        <v>0</v>
      </c>
      <c r="W13" s="163"/>
      <c r="X13" s="163" t="s">
        <v>271</v>
      </c>
      <c r="Y13" s="163" t="s">
        <v>218</v>
      </c>
      <c r="Z13" s="151"/>
      <c r="AA13" s="151"/>
      <c r="AB13" s="151"/>
      <c r="AC13" s="151"/>
      <c r="AD13" s="151"/>
      <c r="AE13" s="151"/>
      <c r="AF13" s="151"/>
      <c r="AG13" s="151" t="s">
        <v>272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ht="56.25" outlineLevel="1" x14ac:dyDescent="0.2">
      <c r="A14" s="181">
        <v>5</v>
      </c>
      <c r="B14" s="182" t="s">
        <v>775</v>
      </c>
      <c r="C14" s="189" t="s">
        <v>776</v>
      </c>
      <c r="D14" s="183" t="s">
        <v>282</v>
      </c>
      <c r="E14" s="184">
        <v>2</v>
      </c>
      <c r="F14" s="185"/>
      <c r="G14" s="186">
        <f>ROUND(E14*F14,2)</f>
        <v>0</v>
      </c>
      <c r="H14" s="164"/>
      <c r="I14" s="163">
        <f>ROUND(E14*H14,2)</f>
        <v>0</v>
      </c>
      <c r="J14" s="164"/>
      <c r="K14" s="163">
        <f>ROUND(E14*J14,2)</f>
        <v>0</v>
      </c>
      <c r="L14" s="163">
        <v>21</v>
      </c>
      <c r="M14" s="163">
        <f>G14*(1+L14/100)</f>
        <v>0</v>
      </c>
      <c r="N14" s="162">
        <v>0</v>
      </c>
      <c r="O14" s="162">
        <f>ROUND(E14*N14,2)</f>
        <v>0</v>
      </c>
      <c r="P14" s="162">
        <v>0</v>
      </c>
      <c r="Q14" s="162">
        <f>ROUND(E14*P14,2)</f>
        <v>0</v>
      </c>
      <c r="R14" s="163"/>
      <c r="S14" s="163" t="s">
        <v>215</v>
      </c>
      <c r="T14" s="163" t="s">
        <v>216</v>
      </c>
      <c r="U14" s="163">
        <v>0</v>
      </c>
      <c r="V14" s="163">
        <f>ROUND(E14*U14,2)</f>
        <v>0</v>
      </c>
      <c r="W14" s="163"/>
      <c r="X14" s="163" t="s">
        <v>271</v>
      </c>
      <c r="Y14" s="163" t="s">
        <v>218</v>
      </c>
      <c r="Z14" s="151"/>
      <c r="AA14" s="151"/>
      <c r="AB14" s="151"/>
      <c r="AC14" s="151"/>
      <c r="AD14" s="151"/>
      <c r="AE14" s="151"/>
      <c r="AF14" s="151"/>
      <c r="AG14" s="151" t="s">
        <v>272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ht="33.75" outlineLevel="1" x14ac:dyDescent="0.2">
      <c r="A15" s="181">
        <v>6</v>
      </c>
      <c r="B15" s="182" t="s">
        <v>777</v>
      </c>
      <c r="C15" s="189" t="s">
        <v>778</v>
      </c>
      <c r="D15" s="183" t="s">
        <v>282</v>
      </c>
      <c r="E15" s="184">
        <v>0.5</v>
      </c>
      <c r="F15" s="185"/>
      <c r="G15" s="186">
        <f>ROUND(E15*F15,2)</f>
        <v>0</v>
      </c>
      <c r="H15" s="164"/>
      <c r="I15" s="163">
        <f>ROUND(E15*H15,2)</f>
        <v>0</v>
      </c>
      <c r="J15" s="164"/>
      <c r="K15" s="163">
        <f>ROUND(E15*J15,2)</f>
        <v>0</v>
      </c>
      <c r="L15" s="163">
        <v>21</v>
      </c>
      <c r="M15" s="163">
        <f>G15*(1+L15/100)</f>
        <v>0</v>
      </c>
      <c r="N15" s="162">
        <v>0</v>
      </c>
      <c r="O15" s="162">
        <f>ROUND(E15*N15,2)</f>
        <v>0</v>
      </c>
      <c r="P15" s="162">
        <v>0</v>
      </c>
      <c r="Q15" s="162">
        <f>ROUND(E15*P15,2)</f>
        <v>0</v>
      </c>
      <c r="R15" s="163"/>
      <c r="S15" s="163" t="s">
        <v>215</v>
      </c>
      <c r="T15" s="163" t="s">
        <v>216</v>
      </c>
      <c r="U15" s="163">
        <v>0</v>
      </c>
      <c r="V15" s="163">
        <f>ROUND(E15*U15,2)</f>
        <v>0</v>
      </c>
      <c r="W15" s="163"/>
      <c r="X15" s="163" t="s">
        <v>271</v>
      </c>
      <c r="Y15" s="163" t="s">
        <v>218</v>
      </c>
      <c r="Z15" s="151"/>
      <c r="AA15" s="151"/>
      <c r="AB15" s="151"/>
      <c r="AC15" s="151"/>
      <c r="AD15" s="151"/>
      <c r="AE15" s="151"/>
      <c r="AF15" s="151"/>
      <c r="AG15" s="151" t="s">
        <v>272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x14ac:dyDescent="0.2">
      <c r="A16" s="167" t="s">
        <v>212</v>
      </c>
      <c r="B16" s="168" t="s">
        <v>106</v>
      </c>
      <c r="C16" s="187" t="s">
        <v>107</v>
      </c>
      <c r="D16" s="169"/>
      <c r="E16" s="170"/>
      <c r="F16" s="171"/>
      <c r="G16" s="172">
        <f>SUMIF(AG17:AG18,"&lt;&gt;NOR",G17:G18)</f>
        <v>0</v>
      </c>
      <c r="H16" s="166"/>
      <c r="I16" s="166">
        <f>SUM(I17:I18)</f>
        <v>0</v>
      </c>
      <c r="J16" s="166"/>
      <c r="K16" s="166">
        <f>SUM(K17:K18)</f>
        <v>0</v>
      </c>
      <c r="L16" s="166"/>
      <c r="M16" s="166">
        <f>SUM(M17:M18)</f>
        <v>0</v>
      </c>
      <c r="N16" s="165"/>
      <c r="O16" s="165">
        <f>SUM(O17:O18)</f>
        <v>0</v>
      </c>
      <c r="P16" s="165"/>
      <c r="Q16" s="165">
        <f>SUM(Q17:Q18)</f>
        <v>0</v>
      </c>
      <c r="R16" s="166"/>
      <c r="S16" s="166"/>
      <c r="T16" s="166"/>
      <c r="U16" s="166"/>
      <c r="V16" s="166">
        <f>SUM(V17:V18)</f>
        <v>0</v>
      </c>
      <c r="W16" s="166"/>
      <c r="X16" s="166"/>
      <c r="Y16" s="166"/>
      <c r="AG16" t="s">
        <v>213</v>
      </c>
    </row>
    <row r="17" spans="1:60" ht="45" outlineLevel="1" x14ac:dyDescent="0.2">
      <c r="A17" s="174">
        <v>7</v>
      </c>
      <c r="B17" s="175" t="s">
        <v>779</v>
      </c>
      <c r="C17" s="188" t="s">
        <v>780</v>
      </c>
      <c r="D17" s="176" t="s">
        <v>214</v>
      </c>
      <c r="E17" s="177">
        <v>2</v>
      </c>
      <c r="F17" s="178"/>
      <c r="G17" s="179">
        <f>ROUND(E17*F17,2)</f>
        <v>0</v>
      </c>
      <c r="H17" s="164"/>
      <c r="I17" s="163">
        <f>ROUND(E17*H17,2)</f>
        <v>0</v>
      </c>
      <c r="J17" s="164"/>
      <c r="K17" s="163">
        <f>ROUND(E17*J17,2)</f>
        <v>0</v>
      </c>
      <c r="L17" s="163">
        <v>21</v>
      </c>
      <c r="M17" s="163">
        <f>G17*(1+L17/100)</f>
        <v>0</v>
      </c>
      <c r="N17" s="162">
        <v>0</v>
      </c>
      <c r="O17" s="162">
        <f>ROUND(E17*N17,2)</f>
        <v>0</v>
      </c>
      <c r="P17" s="162">
        <v>0</v>
      </c>
      <c r="Q17" s="162">
        <f>ROUND(E17*P17,2)</f>
        <v>0</v>
      </c>
      <c r="R17" s="163"/>
      <c r="S17" s="163" t="s">
        <v>215</v>
      </c>
      <c r="T17" s="163" t="s">
        <v>216</v>
      </c>
      <c r="U17" s="163">
        <v>0</v>
      </c>
      <c r="V17" s="163">
        <f>ROUND(E17*U17,2)</f>
        <v>0</v>
      </c>
      <c r="W17" s="163"/>
      <c r="X17" s="163" t="s">
        <v>271</v>
      </c>
      <c r="Y17" s="163" t="s">
        <v>218</v>
      </c>
      <c r="Z17" s="151"/>
      <c r="AA17" s="151"/>
      <c r="AB17" s="151"/>
      <c r="AC17" s="151"/>
      <c r="AD17" s="151"/>
      <c r="AE17" s="151"/>
      <c r="AF17" s="151"/>
      <c r="AG17" s="151" t="s">
        <v>272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2" x14ac:dyDescent="0.2">
      <c r="A18" s="159"/>
      <c r="B18" s="160"/>
      <c r="C18" s="250" t="s">
        <v>781</v>
      </c>
      <c r="D18" s="251"/>
      <c r="E18" s="251"/>
      <c r="F18" s="251"/>
      <c r="G18" s="251"/>
      <c r="H18" s="163"/>
      <c r="I18" s="163"/>
      <c r="J18" s="163"/>
      <c r="K18" s="163"/>
      <c r="L18" s="163"/>
      <c r="M18" s="163"/>
      <c r="N18" s="162"/>
      <c r="O18" s="162"/>
      <c r="P18" s="162"/>
      <c r="Q18" s="162"/>
      <c r="R18" s="163"/>
      <c r="S18" s="163"/>
      <c r="T18" s="163"/>
      <c r="U18" s="163"/>
      <c r="V18" s="163"/>
      <c r="W18" s="163"/>
      <c r="X18" s="163"/>
      <c r="Y18" s="163"/>
      <c r="Z18" s="151"/>
      <c r="AA18" s="151"/>
      <c r="AB18" s="151"/>
      <c r="AC18" s="151"/>
      <c r="AD18" s="151"/>
      <c r="AE18" s="151"/>
      <c r="AF18" s="151"/>
      <c r="AG18" s="151" t="s">
        <v>220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x14ac:dyDescent="0.2">
      <c r="A19" s="167" t="s">
        <v>212</v>
      </c>
      <c r="B19" s="168" t="s">
        <v>108</v>
      </c>
      <c r="C19" s="187" t="s">
        <v>109</v>
      </c>
      <c r="D19" s="169"/>
      <c r="E19" s="170"/>
      <c r="F19" s="171"/>
      <c r="G19" s="172">
        <f>SUMIF(AG20:AG20,"&lt;&gt;NOR",G20:G20)</f>
        <v>0</v>
      </c>
      <c r="H19" s="166"/>
      <c r="I19" s="166">
        <f>SUM(I20:I20)</f>
        <v>0</v>
      </c>
      <c r="J19" s="166"/>
      <c r="K19" s="166">
        <f>SUM(K20:K20)</f>
        <v>0</v>
      </c>
      <c r="L19" s="166"/>
      <c r="M19" s="166">
        <f>SUM(M20:M20)</f>
        <v>0</v>
      </c>
      <c r="N19" s="165"/>
      <c r="O19" s="165">
        <f>SUM(O20:O20)</f>
        <v>0</v>
      </c>
      <c r="P19" s="165"/>
      <c r="Q19" s="165">
        <f>SUM(Q20:Q20)</f>
        <v>0</v>
      </c>
      <c r="R19" s="166"/>
      <c r="S19" s="166"/>
      <c r="T19" s="166"/>
      <c r="U19" s="166"/>
      <c r="V19" s="166">
        <f>SUM(V20:V20)</f>
        <v>0</v>
      </c>
      <c r="W19" s="166"/>
      <c r="X19" s="166"/>
      <c r="Y19" s="166"/>
      <c r="AG19" t="s">
        <v>213</v>
      </c>
    </row>
    <row r="20" spans="1:60" ht="33.75" outlineLevel="1" x14ac:dyDescent="0.2">
      <c r="A20" s="181">
        <v>8</v>
      </c>
      <c r="B20" s="182" t="s">
        <v>782</v>
      </c>
      <c r="C20" s="189" t="s">
        <v>783</v>
      </c>
      <c r="D20" s="183" t="s">
        <v>338</v>
      </c>
      <c r="E20" s="184">
        <v>1</v>
      </c>
      <c r="F20" s="185"/>
      <c r="G20" s="186">
        <f>ROUND(E20*F20,2)</f>
        <v>0</v>
      </c>
      <c r="H20" s="164"/>
      <c r="I20" s="163">
        <f>ROUND(E20*H20,2)</f>
        <v>0</v>
      </c>
      <c r="J20" s="164"/>
      <c r="K20" s="163">
        <f>ROUND(E20*J20,2)</f>
        <v>0</v>
      </c>
      <c r="L20" s="163">
        <v>21</v>
      </c>
      <c r="M20" s="163">
        <f>G20*(1+L20/100)</f>
        <v>0</v>
      </c>
      <c r="N20" s="162">
        <v>0</v>
      </c>
      <c r="O20" s="162">
        <f>ROUND(E20*N20,2)</f>
        <v>0</v>
      </c>
      <c r="P20" s="162">
        <v>0</v>
      </c>
      <c r="Q20" s="162">
        <f>ROUND(E20*P20,2)</f>
        <v>0</v>
      </c>
      <c r="R20" s="163"/>
      <c r="S20" s="163" t="s">
        <v>215</v>
      </c>
      <c r="T20" s="163" t="s">
        <v>784</v>
      </c>
      <c r="U20" s="163">
        <v>0</v>
      </c>
      <c r="V20" s="163">
        <f>ROUND(E20*U20,2)</f>
        <v>0</v>
      </c>
      <c r="W20" s="163"/>
      <c r="X20" s="163" t="s">
        <v>271</v>
      </c>
      <c r="Y20" s="163" t="s">
        <v>218</v>
      </c>
      <c r="Z20" s="151"/>
      <c r="AA20" s="151"/>
      <c r="AB20" s="151"/>
      <c r="AC20" s="151"/>
      <c r="AD20" s="151"/>
      <c r="AE20" s="151"/>
      <c r="AF20" s="151"/>
      <c r="AG20" s="151" t="s">
        <v>272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x14ac:dyDescent="0.2">
      <c r="A21" s="167" t="s">
        <v>212</v>
      </c>
      <c r="B21" s="168" t="s">
        <v>110</v>
      </c>
      <c r="C21" s="187" t="s">
        <v>111</v>
      </c>
      <c r="D21" s="169"/>
      <c r="E21" s="170"/>
      <c r="F21" s="171"/>
      <c r="G21" s="172">
        <f>SUMIF(AG22:AG22,"&lt;&gt;NOR",G22:G22)</f>
        <v>0</v>
      </c>
      <c r="H21" s="166"/>
      <c r="I21" s="166">
        <f>SUM(I22:I22)</f>
        <v>0</v>
      </c>
      <c r="J21" s="166"/>
      <c r="K21" s="166">
        <f>SUM(K22:K22)</f>
        <v>0</v>
      </c>
      <c r="L21" s="166"/>
      <c r="M21" s="166">
        <f>SUM(M22:M22)</f>
        <v>0</v>
      </c>
      <c r="N21" s="165"/>
      <c r="O21" s="165">
        <f>SUM(O22:O22)</f>
        <v>0</v>
      </c>
      <c r="P21" s="165"/>
      <c r="Q21" s="165">
        <f>SUM(Q22:Q22)</f>
        <v>0</v>
      </c>
      <c r="R21" s="166"/>
      <c r="S21" s="166"/>
      <c r="T21" s="166"/>
      <c r="U21" s="166"/>
      <c r="V21" s="166">
        <f>SUM(V22:V22)</f>
        <v>0</v>
      </c>
      <c r="W21" s="166"/>
      <c r="X21" s="166"/>
      <c r="Y21" s="166"/>
      <c r="AG21" t="s">
        <v>213</v>
      </c>
    </row>
    <row r="22" spans="1:60" outlineLevel="1" x14ac:dyDescent="0.2">
      <c r="A22" s="181">
        <v>9</v>
      </c>
      <c r="B22" s="182" t="s">
        <v>785</v>
      </c>
      <c r="C22" s="189" t="s">
        <v>786</v>
      </c>
      <c r="D22" s="183" t="s">
        <v>338</v>
      </c>
      <c r="E22" s="184">
        <v>1</v>
      </c>
      <c r="F22" s="185"/>
      <c r="G22" s="186">
        <f>ROUND(E22*F22,2)</f>
        <v>0</v>
      </c>
      <c r="H22" s="164"/>
      <c r="I22" s="163">
        <f>ROUND(E22*H22,2)</f>
        <v>0</v>
      </c>
      <c r="J22" s="164"/>
      <c r="K22" s="163">
        <f>ROUND(E22*J22,2)</f>
        <v>0</v>
      </c>
      <c r="L22" s="163">
        <v>21</v>
      </c>
      <c r="M22" s="163">
        <f>G22*(1+L22/100)</f>
        <v>0</v>
      </c>
      <c r="N22" s="162">
        <v>0</v>
      </c>
      <c r="O22" s="162">
        <f>ROUND(E22*N22,2)</f>
        <v>0</v>
      </c>
      <c r="P22" s="162">
        <v>0</v>
      </c>
      <c r="Q22" s="162">
        <f>ROUND(E22*P22,2)</f>
        <v>0</v>
      </c>
      <c r="R22" s="163"/>
      <c r="S22" s="163" t="s">
        <v>215</v>
      </c>
      <c r="T22" s="163" t="s">
        <v>216</v>
      </c>
      <c r="U22" s="163">
        <v>0</v>
      </c>
      <c r="V22" s="163">
        <f>ROUND(E22*U22,2)</f>
        <v>0</v>
      </c>
      <c r="W22" s="163"/>
      <c r="X22" s="163" t="s">
        <v>271</v>
      </c>
      <c r="Y22" s="163" t="s">
        <v>218</v>
      </c>
      <c r="Z22" s="151"/>
      <c r="AA22" s="151"/>
      <c r="AB22" s="151"/>
      <c r="AC22" s="151"/>
      <c r="AD22" s="151"/>
      <c r="AE22" s="151"/>
      <c r="AF22" s="151"/>
      <c r="AG22" s="151" t="s">
        <v>272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ht="25.5" x14ac:dyDescent="0.2">
      <c r="A23" s="167" t="s">
        <v>212</v>
      </c>
      <c r="B23" s="168" t="s">
        <v>112</v>
      </c>
      <c r="C23" s="187" t="s">
        <v>113</v>
      </c>
      <c r="D23" s="169"/>
      <c r="E23" s="170"/>
      <c r="F23" s="171"/>
      <c r="G23" s="172">
        <f>SUMIF(AG24:AG28,"&lt;&gt;NOR",G24:G28)</f>
        <v>0</v>
      </c>
      <c r="H23" s="166"/>
      <c r="I23" s="166">
        <f>SUM(I24:I28)</f>
        <v>0</v>
      </c>
      <c r="J23" s="166"/>
      <c r="K23" s="166">
        <f>SUM(K24:K28)</f>
        <v>0</v>
      </c>
      <c r="L23" s="166"/>
      <c r="M23" s="166">
        <f>SUM(M24:M28)</f>
        <v>0</v>
      </c>
      <c r="N23" s="165"/>
      <c r="O23" s="165">
        <f>SUM(O24:O28)</f>
        <v>0</v>
      </c>
      <c r="P23" s="165"/>
      <c r="Q23" s="165">
        <f>SUM(Q24:Q28)</f>
        <v>0</v>
      </c>
      <c r="R23" s="166"/>
      <c r="S23" s="166"/>
      <c r="T23" s="166"/>
      <c r="U23" s="166"/>
      <c r="V23" s="166">
        <f>SUM(V24:V28)</f>
        <v>0</v>
      </c>
      <c r="W23" s="166"/>
      <c r="X23" s="166"/>
      <c r="Y23" s="166"/>
      <c r="AG23" t="s">
        <v>213</v>
      </c>
    </row>
    <row r="24" spans="1:60" ht="22.5" outlineLevel="1" x14ac:dyDescent="0.2">
      <c r="A24" s="181">
        <v>10</v>
      </c>
      <c r="B24" s="182" t="s">
        <v>787</v>
      </c>
      <c r="C24" s="189" t="s">
        <v>788</v>
      </c>
      <c r="D24" s="183" t="s">
        <v>338</v>
      </c>
      <c r="E24" s="184">
        <v>1</v>
      </c>
      <c r="F24" s="185"/>
      <c r="G24" s="186">
        <f>ROUND(E24*F24,2)</f>
        <v>0</v>
      </c>
      <c r="H24" s="164"/>
      <c r="I24" s="163">
        <f>ROUND(E24*H24,2)</f>
        <v>0</v>
      </c>
      <c r="J24" s="164"/>
      <c r="K24" s="163">
        <f>ROUND(E24*J24,2)</f>
        <v>0</v>
      </c>
      <c r="L24" s="163">
        <v>21</v>
      </c>
      <c r="M24" s="163">
        <f>G24*(1+L24/100)</f>
        <v>0</v>
      </c>
      <c r="N24" s="162">
        <v>0</v>
      </c>
      <c r="O24" s="162">
        <f>ROUND(E24*N24,2)</f>
        <v>0</v>
      </c>
      <c r="P24" s="162">
        <v>0</v>
      </c>
      <c r="Q24" s="162">
        <f>ROUND(E24*P24,2)</f>
        <v>0</v>
      </c>
      <c r="R24" s="163"/>
      <c r="S24" s="163" t="s">
        <v>215</v>
      </c>
      <c r="T24" s="163" t="s">
        <v>784</v>
      </c>
      <c r="U24" s="163">
        <v>0</v>
      </c>
      <c r="V24" s="163">
        <f>ROUND(E24*U24,2)</f>
        <v>0</v>
      </c>
      <c r="W24" s="163"/>
      <c r="X24" s="163" t="s">
        <v>271</v>
      </c>
      <c r="Y24" s="163" t="s">
        <v>218</v>
      </c>
      <c r="Z24" s="151"/>
      <c r="AA24" s="151"/>
      <c r="AB24" s="151"/>
      <c r="AC24" s="151"/>
      <c r="AD24" s="151"/>
      <c r="AE24" s="151"/>
      <c r="AF24" s="151"/>
      <c r="AG24" s="151" t="s">
        <v>272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81">
        <v>11</v>
      </c>
      <c r="B25" s="182" t="s">
        <v>789</v>
      </c>
      <c r="C25" s="189" t="s">
        <v>790</v>
      </c>
      <c r="D25" s="183" t="s">
        <v>791</v>
      </c>
      <c r="E25" s="184">
        <v>1</v>
      </c>
      <c r="F25" s="185"/>
      <c r="G25" s="186">
        <f>ROUND(E25*F25,2)</f>
        <v>0</v>
      </c>
      <c r="H25" s="164"/>
      <c r="I25" s="163">
        <f>ROUND(E25*H25,2)</f>
        <v>0</v>
      </c>
      <c r="J25" s="164"/>
      <c r="K25" s="163">
        <f>ROUND(E25*J25,2)</f>
        <v>0</v>
      </c>
      <c r="L25" s="163">
        <v>21</v>
      </c>
      <c r="M25" s="163">
        <f>G25*(1+L25/100)</f>
        <v>0</v>
      </c>
      <c r="N25" s="162">
        <v>0</v>
      </c>
      <c r="O25" s="162">
        <f>ROUND(E25*N25,2)</f>
        <v>0</v>
      </c>
      <c r="P25" s="162">
        <v>0</v>
      </c>
      <c r="Q25" s="162">
        <f>ROUND(E25*P25,2)</f>
        <v>0</v>
      </c>
      <c r="R25" s="163"/>
      <c r="S25" s="163" t="s">
        <v>215</v>
      </c>
      <c r="T25" s="163" t="s">
        <v>216</v>
      </c>
      <c r="U25" s="163">
        <v>0</v>
      </c>
      <c r="V25" s="163">
        <f>ROUND(E25*U25,2)</f>
        <v>0</v>
      </c>
      <c r="W25" s="163"/>
      <c r="X25" s="163" t="s">
        <v>271</v>
      </c>
      <c r="Y25" s="163" t="s">
        <v>218</v>
      </c>
      <c r="Z25" s="151"/>
      <c r="AA25" s="151"/>
      <c r="AB25" s="151"/>
      <c r="AC25" s="151"/>
      <c r="AD25" s="151"/>
      <c r="AE25" s="151"/>
      <c r="AF25" s="151"/>
      <c r="AG25" s="151" t="s">
        <v>272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ht="56.25" outlineLevel="1" x14ac:dyDescent="0.2">
      <c r="A26" s="174">
        <v>12</v>
      </c>
      <c r="B26" s="175" t="s">
        <v>792</v>
      </c>
      <c r="C26" s="188" t="s">
        <v>793</v>
      </c>
      <c r="D26" s="176" t="s">
        <v>338</v>
      </c>
      <c r="E26" s="177">
        <v>1</v>
      </c>
      <c r="F26" s="178"/>
      <c r="G26" s="179">
        <f>ROUND(E26*F26,2)</f>
        <v>0</v>
      </c>
      <c r="H26" s="164"/>
      <c r="I26" s="163">
        <f>ROUND(E26*H26,2)</f>
        <v>0</v>
      </c>
      <c r="J26" s="164"/>
      <c r="K26" s="163">
        <f>ROUND(E26*J26,2)</f>
        <v>0</v>
      </c>
      <c r="L26" s="163">
        <v>21</v>
      </c>
      <c r="M26" s="163">
        <f>G26*(1+L26/100)</f>
        <v>0</v>
      </c>
      <c r="N26" s="162">
        <v>0</v>
      </c>
      <c r="O26" s="162">
        <f>ROUND(E26*N26,2)</f>
        <v>0</v>
      </c>
      <c r="P26" s="162">
        <v>0</v>
      </c>
      <c r="Q26" s="162">
        <f>ROUND(E26*P26,2)</f>
        <v>0</v>
      </c>
      <c r="R26" s="163"/>
      <c r="S26" s="163" t="s">
        <v>215</v>
      </c>
      <c r="T26" s="163" t="s">
        <v>216</v>
      </c>
      <c r="U26" s="163">
        <v>0</v>
      </c>
      <c r="V26" s="163">
        <f>ROUND(E26*U26,2)</f>
        <v>0</v>
      </c>
      <c r="W26" s="163"/>
      <c r="X26" s="163" t="s">
        <v>271</v>
      </c>
      <c r="Y26" s="163" t="s">
        <v>218</v>
      </c>
      <c r="Z26" s="151"/>
      <c r="AA26" s="151"/>
      <c r="AB26" s="151"/>
      <c r="AC26" s="151"/>
      <c r="AD26" s="151"/>
      <c r="AE26" s="151"/>
      <c r="AF26" s="151"/>
      <c r="AG26" s="151" t="s">
        <v>272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2" x14ac:dyDescent="0.2">
      <c r="A27" s="159"/>
      <c r="B27" s="160"/>
      <c r="C27" s="250" t="s">
        <v>794</v>
      </c>
      <c r="D27" s="251"/>
      <c r="E27" s="251"/>
      <c r="F27" s="251"/>
      <c r="G27" s="251"/>
      <c r="H27" s="163"/>
      <c r="I27" s="163"/>
      <c r="J27" s="163"/>
      <c r="K27" s="163"/>
      <c r="L27" s="163"/>
      <c r="M27" s="163"/>
      <c r="N27" s="162"/>
      <c r="O27" s="162"/>
      <c r="P27" s="162"/>
      <c r="Q27" s="162"/>
      <c r="R27" s="163"/>
      <c r="S27" s="163"/>
      <c r="T27" s="163"/>
      <c r="U27" s="163"/>
      <c r="V27" s="163"/>
      <c r="W27" s="163"/>
      <c r="X27" s="163"/>
      <c r="Y27" s="163"/>
      <c r="Z27" s="151"/>
      <c r="AA27" s="151"/>
      <c r="AB27" s="151"/>
      <c r="AC27" s="151"/>
      <c r="AD27" s="151"/>
      <c r="AE27" s="151"/>
      <c r="AF27" s="151"/>
      <c r="AG27" s="151" t="s">
        <v>220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ht="33.75" outlineLevel="1" x14ac:dyDescent="0.2">
      <c r="A28" s="181">
        <v>13</v>
      </c>
      <c r="B28" s="182" t="s">
        <v>795</v>
      </c>
      <c r="C28" s="189" t="s">
        <v>796</v>
      </c>
      <c r="D28" s="183" t="s">
        <v>791</v>
      </c>
      <c r="E28" s="184">
        <v>1</v>
      </c>
      <c r="F28" s="185"/>
      <c r="G28" s="186">
        <f>ROUND(E28*F28,2)</f>
        <v>0</v>
      </c>
      <c r="H28" s="164"/>
      <c r="I28" s="163">
        <f>ROUND(E28*H28,2)</f>
        <v>0</v>
      </c>
      <c r="J28" s="164"/>
      <c r="K28" s="163">
        <f>ROUND(E28*J28,2)</f>
        <v>0</v>
      </c>
      <c r="L28" s="163">
        <v>21</v>
      </c>
      <c r="M28" s="163">
        <f>G28*(1+L28/100)</f>
        <v>0</v>
      </c>
      <c r="N28" s="162">
        <v>0</v>
      </c>
      <c r="O28" s="162">
        <f>ROUND(E28*N28,2)</f>
        <v>0</v>
      </c>
      <c r="P28" s="162">
        <v>0</v>
      </c>
      <c r="Q28" s="162">
        <f>ROUND(E28*P28,2)</f>
        <v>0</v>
      </c>
      <c r="R28" s="163"/>
      <c r="S28" s="163" t="s">
        <v>215</v>
      </c>
      <c r="T28" s="163" t="s">
        <v>216</v>
      </c>
      <c r="U28" s="163">
        <v>0</v>
      </c>
      <c r="V28" s="163">
        <f>ROUND(E28*U28,2)</f>
        <v>0</v>
      </c>
      <c r="W28" s="163"/>
      <c r="X28" s="163" t="s">
        <v>271</v>
      </c>
      <c r="Y28" s="163" t="s">
        <v>218</v>
      </c>
      <c r="Z28" s="151"/>
      <c r="AA28" s="151"/>
      <c r="AB28" s="151"/>
      <c r="AC28" s="151"/>
      <c r="AD28" s="151"/>
      <c r="AE28" s="151"/>
      <c r="AF28" s="151"/>
      <c r="AG28" s="151" t="s">
        <v>272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x14ac:dyDescent="0.2">
      <c r="A29" s="167" t="s">
        <v>212</v>
      </c>
      <c r="B29" s="168" t="s">
        <v>114</v>
      </c>
      <c r="C29" s="187" t="s">
        <v>115</v>
      </c>
      <c r="D29" s="169"/>
      <c r="E29" s="170"/>
      <c r="F29" s="171"/>
      <c r="G29" s="172">
        <f>SUMIF(AG30:AG30,"&lt;&gt;NOR",G30:G30)</f>
        <v>0</v>
      </c>
      <c r="H29" s="166"/>
      <c r="I29" s="166">
        <f>SUM(I30:I30)</f>
        <v>0</v>
      </c>
      <c r="J29" s="166"/>
      <c r="K29" s="166">
        <f>SUM(K30:K30)</f>
        <v>0</v>
      </c>
      <c r="L29" s="166"/>
      <c r="M29" s="166">
        <f>SUM(M30:M30)</f>
        <v>0</v>
      </c>
      <c r="N29" s="165"/>
      <c r="O29" s="165">
        <f>SUM(O30:O30)</f>
        <v>0</v>
      </c>
      <c r="P29" s="165"/>
      <c r="Q29" s="165">
        <f>SUM(Q30:Q30)</f>
        <v>0</v>
      </c>
      <c r="R29" s="166"/>
      <c r="S29" s="166"/>
      <c r="T29" s="166"/>
      <c r="U29" s="166"/>
      <c r="V29" s="166">
        <f>SUM(V30:V30)</f>
        <v>0.43</v>
      </c>
      <c r="W29" s="166"/>
      <c r="X29" s="166"/>
      <c r="Y29" s="166"/>
      <c r="AG29" t="s">
        <v>213</v>
      </c>
    </row>
    <row r="30" spans="1:60" outlineLevel="1" x14ac:dyDescent="0.2">
      <c r="A30" s="174">
        <v>14</v>
      </c>
      <c r="B30" s="175" t="s">
        <v>334</v>
      </c>
      <c r="C30" s="188" t="s">
        <v>335</v>
      </c>
      <c r="D30" s="176" t="s">
        <v>282</v>
      </c>
      <c r="E30" s="177">
        <v>2</v>
      </c>
      <c r="F30" s="178"/>
      <c r="G30" s="179">
        <f>ROUND(E30*F30,2)</f>
        <v>0</v>
      </c>
      <c r="H30" s="164"/>
      <c r="I30" s="163">
        <f>ROUND(E30*H30,2)</f>
        <v>0</v>
      </c>
      <c r="J30" s="164"/>
      <c r="K30" s="163">
        <f>ROUND(E30*J30,2)</f>
        <v>0</v>
      </c>
      <c r="L30" s="163">
        <v>21</v>
      </c>
      <c r="M30" s="163">
        <f>G30*(1+L30/100)</f>
        <v>0</v>
      </c>
      <c r="N30" s="162">
        <v>1.58E-3</v>
      </c>
      <c r="O30" s="162">
        <f>ROUND(E30*N30,2)</f>
        <v>0</v>
      </c>
      <c r="P30" s="162">
        <v>0</v>
      </c>
      <c r="Q30" s="162">
        <f>ROUND(E30*P30,2)</f>
        <v>0</v>
      </c>
      <c r="R30" s="163"/>
      <c r="S30" s="163" t="s">
        <v>225</v>
      </c>
      <c r="T30" s="163" t="s">
        <v>270</v>
      </c>
      <c r="U30" s="163">
        <v>0.214</v>
      </c>
      <c r="V30" s="163">
        <f>ROUND(E30*U30,2)</f>
        <v>0.43</v>
      </c>
      <c r="W30" s="163"/>
      <c r="X30" s="163" t="s">
        <v>271</v>
      </c>
      <c r="Y30" s="163" t="s">
        <v>218</v>
      </c>
      <c r="Z30" s="151"/>
      <c r="AA30" s="151"/>
      <c r="AB30" s="151"/>
      <c r="AC30" s="151"/>
      <c r="AD30" s="151"/>
      <c r="AE30" s="151"/>
      <c r="AF30" s="151"/>
      <c r="AG30" s="151" t="s">
        <v>272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x14ac:dyDescent="0.2">
      <c r="A31" s="3"/>
      <c r="B31" s="4"/>
      <c r="C31" s="190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AE31">
        <v>15</v>
      </c>
      <c r="AF31">
        <v>21</v>
      </c>
      <c r="AG31" t="s">
        <v>198</v>
      </c>
    </row>
    <row r="32" spans="1:60" x14ac:dyDescent="0.2">
      <c r="A32" s="154"/>
      <c r="B32" s="155" t="s">
        <v>31</v>
      </c>
      <c r="C32" s="191"/>
      <c r="D32" s="156"/>
      <c r="E32" s="157"/>
      <c r="F32" s="157"/>
      <c r="G32" s="173">
        <f>G8+G16+G19+G21+G23+G29</f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AE32">
        <f>SUMIF(L7:L30,AE31,G7:G30)</f>
        <v>0</v>
      </c>
      <c r="AF32">
        <f>SUMIF(L7:L30,AF31,G7:G30)</f>
        <v>0</v>
      </c>
      <c r="AG32" t="s">
        <v>248</v>
      </c>
    </row>
    <row r="33" spans="1:33" x14ac:dyDescent="0.2">
      <c r="A33" s="3"/>
      <c r="B33" s="4"/>
      <c r="C33" s="190"/>
      <c r="D33" s="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33" x14ac:dyDescent="0.2">
      <c r="A34" s="3"/>
      <c r="B34" s="4"/>
      <c r="C34" s="190"/>
      <c r="D34" s="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33" x14ac:dyDescent="0.2">
      <c r="A35" s="261" t="s">
        <v>249</v>
      </c>
      <c r="B35" s="261"/>
      <c r="C35" s="262"/>
      <c r="D35" s="6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33" x14ac:dyDescent="0.2">
      <c r="A36" s="263"/>
      <c r="B36" s="264"/>
      <c r="C36" s="265"/>
      <c r="D36" s="264"/>
      <c r="E36" s="264"/>
      <c r="F36" s="264"/>
      <c r="G36" s="266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AG36" t="s">
        <v>250</v>
      </c>
    </row>
    <row r="37" spans="1:33" x14ac:dyDescent="0.2">
      <c r="A37" s="267"/>
      <c r="B37" s="268"/>
      <c r="C37" s="269"/>
      <c r="D37" s="268"/>
      <c r="E37" s="268"/>
      <c r="F37" s="268"/>
      <c r="G37" s="27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33" x14ac:dyDescent="0.2">
      <c r="A38" s="267"/>
      <c r="B38" s="268"/>
      <c r="C38" s="269"/>
      <c r="D38" s="268"/>
      <c r="E38" s="268"/>
      <c r="F38" s="268"/>
      <c r="G38" s="270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33" x14ac:dyDescent="0.2">
      <c r="A39" s="267"/>
      <c r="B39" s="268"/>
      <c r="C39" s="269"/>
      <c r="D39" s="268"/>
      <c r="E39" s="268"/>
      <c r="F39" s="268"/>
      <c r="G39" s="270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33" x14ac:dyDescent="0.2">
      <c r="A40" s="271"/>
      <c r="B40" s="272"/>
      <c r="C40" s="273"/>
      <c r="D40" s="272"/>
      <c r="E40" s="272"/>
      <c r="F40" s="272"/>
      <c r="G40" s="27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33" x14ac:dyDescent="0.2">
      <c r="A41" s="3"/>
      <c r="B41" s="4"/>
      <c r="C41" s="190"/>
      <c r="D41" s="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33" x14ac:dyDescent="0.2">
      <c r="C42" s="192"/>
      <c r="D42" s="10"/>
      <c r="AG42" t="s">
        <v>266</v>
      </c>
    </row>
    <row r="43" spans="1:33" x14ac:dyDescent="0.2">
      <c r="D43" s="10"/>
    </row>
    <row r="44" spans="1:33" x14ac:dyDescent="0.2">
      <c r="D44" s="10"/>
    </row>
    <row r="45" spans="1:33" x14ac:dyDescent="0.2">
      <c r="D45" s="10"/>
    </row>
    <row r="46" spans="1:33" x14ac:dyDescent="0.2">
      <c r="D46" s="10"/>
    </row>
    <row r="47" spans="1:33" x14ac:dyDescent="0.2">
      <c r="D47" s="10"/>
    </row>
    <row r="48" spans="1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9">
    <mergeCell ref="A36:G40"/>
    <mergeCell ref="C10:G10"/>
    <mergeCell ref="C18:G18"/>
    <mergeCell ref="C27:G27"/>
    <mergeCell ref="A1:G1"/>
    <mergeCell ref="C2:G2"/>
    <mergeCell ref="C3:G3"/>
    <mergeCell ref="C4:G4"/>
    <mergeCell ref="A35:C35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F352F-5F1F-4D36-AB87-985D38BDFF4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24" customWidth="1"/>
    <col min="3" max="3" width="38.28515625" style="12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254" t="s">
        <v>7</v>
      </c>
      <c r="B1" s="254"/>
      <c r="C1" s="254"/>
      <c r="D1" s="254"/>
      <c r="E1" s="254"/>
      <c r="F1" s="254"/>
      <c r="G1" s="254"/>
      <c r="AG1" t="s">
        <v>186</v>
      </c>
    </row>
    <row r="2" spans="1:60" ht="24.95" customHeight="1" x14ac:dyDescent="0.2">
      <c r="A2" s="143" t="s">
        <v>8</v>
      </c>
      <c r="B2" s="49" t="s">
        <v>43</v>
      </c>
      <c r="C2" s="255" t="s">
        <v>44</v>
      </c>
      <c r="D2" s="256"/>
      <c r="E2" s="256"/>
      <c r="F2" s="256"/>
      <c r="G2" s="257"/>
      <c r="AG2" t="s">
        <v>187</v>
      </c>
    </row>
    <row r="3" spans="1:60" ht="24.95" customHeight="1" x14ac:dyDescent="0.2">
      <c r="A3" s="143" t="s">
        <v>9</v>
      </c>
      <c r="B3" s="49" t="s">
        <v>47</v>
      </c>
      <c r="C3" s="255" t="s">
        <v>48</v>
      </c>
      <c r="D3" s="256"/>
      <c r="E3" s="256"/>
      <c r="F3" s="256"/>
      <c r="G3" s="257"/>
      <c r="AC3" s="124" t="s">
        <v>187</v>
      </c>
      <c r="AG3" t="s">
        <v>188</v>
      </c>
    </row>
    <row r="4" spans="1:60" ht="24.95" customHeight="1" x14ac:dyDescent="0.2">
      <c r="A4" s="144" t="s">
        <v>10</v>
      </c>
      <c r="B4" s="145" t="s">
        <v>55</v>
      </c>
      <c r="C4" s="258" t="s">
        <v>56</v>
      </c>
      <c r="D4" s="259"/>
      <c r="E4" s="259"/>
      <c r="F4" s="259"/>
      <c r="G4" s="260"/>
      <c r="AG4" t="s">
        <v>189</v>
      </c>
    </row>
    <row r="5" spans="1:60" x14ac:dyDescent="0.2">
      <c r="D5" s="10"/>
    </row>
    <row r="6" spans="1:60" ht="38.25" x14ac:dyDescent="0.2">
      <c r="A6" s="147" t="s">
        <v>190</v>
      </c>
      <c r="B6" s="149" t="s">
        <v>191</v>
      </c>
      <c r="C6" s="149" t="s">
        <v>192</v>
      </c>
      <c r="D6" s="148" t="s">
        <v>193</v>
      </c>
      <c r="E6" s="147" t="s">
        <v>194</v>
      </c>
      <c r="F6" s="146" t="s">
        <v>195</v>
      </c>
      <c r="G6" s="147" t="s">
        <v>31</v>
      </c>
      <c r="H6" s="150" t="s">
        <v>32</v>
      </c>
      <c r="I6" s="150" t="s">
        <v>196</v>
      </c>
      <c r="J6" s="150" t="s">
        <v>33</v>
      </c>
      <c r="K6" s="150" t="s">
        <v>197</v>
      </c>
      <c r="L6" s="150" t="s">
        <v>198</v>
      </c>
      <c r="M6" s="150" t="s">
        <v>199</v>
      </c>
      <c r="N6" s="150" t="s">
        <v>200</v>
      </c>
      <c r="O6" s="150" t="s">
        <v>201</v>
      </c>
      <c r="P6" s="150" t="s">
        <v>202</v>
      </c>
      <c r="Q6" s="150" t="s">
        <v>203</v>
      </c>
      <c r="R6" s="150" t="s">
        <v>204</v>
      </c>
      <c r="S6" s="150" t="s">
        <v>205</v>
      </c>
      <c r="T6" s="150" t="s">
        <v>206</v>
      </c>
      <c r="U6" s="150" t="s">
        <v>207</v>
      </c>
      <c r="V6" s="150" t="s">
        <v>208</v>
      </c>
      <c r="W6" s="150" t="s">
        <v>209</v>
      </c>
      <c r="X6" s="150" t="s">
        <v>210</v>
      </c>
      <c r="Y6" s="150" t="s">
        <v>211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  <c r="Y7" s="153"/>
    </row>
    <row r="8" spans="1:60" x14ac:dyDescent="0.2">
      <c r="A8" s="167" t="s">
        <v>212</v>
      </c>
      <c r="B8" s="168" t="s">
        <v>152</v>
      </c>
      <c r="C8" s="187" t="s">
        <v>153</v>
      </c>
      <c r="D8" s="169"/>
      <c r="E8" s="170"/>
      <c r="F8" s="171"/>
      <c r="G8" s="172">
        <f>SUMIF(AG9:AG62,"&lt;&gt;NOR",G9:G62)</f>
        <v>0</v>
      </c>
      <c r="H8" s="166"/>
      <c r="I8" s="166">
        <f>SUM(I9:I62)</f>
        <v>0</v>
      </c>
      <c r="J8" s="166"/>
      <c r="K8" s="166">
        <f>SUM(K9:K62)</f>
        <v>0</v>
      </c>
      <c r="L8" s="166"/>
      <c r="M8" s="166">
        <f>SUM(M9:M62)</f>
        <v>0</v>
      </c>
      <c r="N8" s="165"/>
      <c r="O8" s="165">
        <f>SUM(O9:O62)</f>
        <v>0.02</v>
      </c>
      <c r="P8" s="165"/>
      <c r="Q8" s="165">
        <f>SUM(Q9:Q62)</f>
        <v>0.32</v>
      </c>
      <c r="R8" s="166"/>
      <c r="S8" s="166"/>
      <c r="T8" s="166"/>
      <c r="U8" s="166"/>
      <c r="V8" s="166">
        <f>SUM(V9:V62)</f>
        <v>146.71</v>
      </c>
      <c r="W8" s="166"/>
      <c r="X8" s="166"/>
      <c r="Y8" s="166"/>
      <c r="AG8" t="s">
        <v>213</v>
      </c>
    </row>
    <row r="9" spans="1:60" ht="22.5" outlineLevel="1" x14ac:dyDescent="0.2">
      <c r="A9" s="174">
        <v>1</v>
      </c>
      <c r="B9" s="175" t="s">
        <v>797</v>
      </c>
      <c r="C9" s="188" t="s">
        <v>798</v>
      </c>
      <c r="D9" s="176" t="s">
        <v>297</v>
      </c>
      <c r="E9" s="177">
        <v>18</v>
      </c>
      <c r="F9" s="178"/>
      <c r="G9" s="179">
        <f>ROUND(E9*F9,2)</f>
        <v>0</v>
      </c>
      <c r="H9" s="164"/>
      <c r="I9" s="163">
        <f>ROUND(E9*H9,2)</f>
        <v>0</v>
      </c>
      <c r="J9" s="164"/>
      <c r="K9" s="163">
        <f>ROUND(E9*J9,2)</f>
        <v>0</v>
      </c>
      <c r="L9" s="163">
        <v>21</v>
      </c>
      <c r="M9" s="163">
        <f>G9*(1+L9/100)</f>
        <v>0</v>
      </c>
      <c r="N9" s="162">
        <v>2.0000000000000002E-5</v>
      </c>
      <c r="O9" s="162">
        <f>ROUND(E9*N9,2)</f>
        <v>0</v>
      </c>
      <c r="P9" s="162">
        <v>0</v>
      </c>
      <c r="Q9" s="162">
        <f>ROUND(E9*P9,2)</f>
        <v>0</v>
      </c>
      <c r="R9" s="163"/>
      <c r="S9" s="163" t="s">
        <v>225</v>
      </c>
      <c r="T9" s="163" t="s">
        <v>270</v>
      </c>
      <c r="U9" s="163">
        <v>0.13500000000000001</v>
      </c>
      <c r="V9" s="163">
        <f>ROUND(E9*U9,2)</f>
        <v>2.4300000000000002</v>
      </c>
      <c r="W9" s="163"/>
      <c r="X9" s="163" t="s">
        <v>271</v>
      </c>
      <c r="Y9" s="163" t="s">
        <v>218</v>
      </c>
      <c r="Z9" s="151"/>
      <c r="AA9" s="151"/>
      <c r="AB9" s="151"/>
      <c r="AC9" s="151"/>
      <c r="AD9" s="151"/>
      <c r="AE9" s="151"/>
      <c r="AF9" s="151"/>
      <c r="AG9" s="151" t="s">
        <v>272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2" x14ac:dyDescent="0.2">
      <c r="A10" s="159"/>
      <c r="B10" s="160"/>
      <c r="C10" s="250" t="s">
        <v>799</v>
      </c>
      <c r="D10" s="251"/>
      <c r="E10" s="251"/>
      <c r="F10" s="251"/>
      <c r="G10" s="251"/>
      <c r="H10" s="163"/>
      <c r="I10" s="163"/>
      <c r="J10" s="163"/>
      <c r="K10" s="163"/>
      <c r="L10" s="163"/>
      <c r="M10" s="163"/>
      <c r="N10" s="162"/>
      <c r="O10" s="162"/>
      <c r="P10" s="162"/>
      <c r="Q10" s="162"/>
      <c r="R10" s="163"/>
      <c r="S10" s="163"/>
      <c r="T10" s="163"/>
      <c r="U10" s="163"/>
      <c r="V10" s="163"/>
      <c r="W10" s="163"/>
      <c r="X10" s="163"/>
      <c r="Y10" s="163"/>
      <c r="Z10" s="151"/>
      <c r="AA10" s="151"/>
      <c r="AB10" s="151"/>
      <c r="AC10" s="151"/>
      <c r="AD10" s="151"/>
      <c r="AE10" s="151"/>
      <c r="AF10" s="151"/>
      <c r="AG10" s="151" t="s">
        <v>220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3" x14ac:dyDescent="0.2">
      <c r="A11" s="159"/>
      <c r="B11" s="160"/>
      <c r="C11" s="252" t="s">
        <v>710</v>
      </c>
      <c r="D11" s="253"/>
      <c r="E11" s="253"/>
      <c r="F11" s="253"/>
      <c r="G11" s="253"/>
      <c r="H11" s="163"/>
      <c r="I11" s="163"/>
      <c r="J11" s="163"/>
      <c r="K11" s="163"/>
      <c r="L11" s="163"/>
      <c r="M11" s="163"/>
      <c r="N11" s="162"/>
      <c r="O11" s="162"/>
      <c r="P11" s="162"/>
      <c r="Q11" s="162"/>
      <c r="R11" s="163"/>
      <c r="S11" s="163"/>
      <c r="T11" s="163"/>
      <c r="U11" s="163"/>
      <c r="V11" s="163"/>
      <c r="W11" s="163"/>
      <c r="X11" s="163"/>
      <c r="Y11" s="163"/>
      <c r="Z11" s="151"/>
      <c r="AA11" s="151"/>
      <c r="AB11" s="151"/>
      <c r="AC11" s="151"/>
      <c r="AD11" s="151"/>
      <c r="AE11" s="151"/>
      <c r="AF11" s="151"/>
      <c r="AG11" s="151" t="s">
        <v>220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2.5" outlineLevel="1" x14ac:dyDescent="0.2">
      <c r="A12" s="174">
        <v>2</v>
      </c>
      <c r="B12" s="175" t="s">
        <v>800</v>
      </c>
      <c r="C12" s="188" t="s">
        <v>801</v>
      </c>
      <c r="D12" s="176" t="s">
        <v>297</v>
      </c>
      <c r="E12" s="177">
        <v>12</v>
      </c>
      <c r="F12" s="178"/>
      <c r="G12" s="179">
        <f>ROUND(E12*F12,2)</f>
        <v>0</v>
      </c>
      <c r="H12" s="164"/>
      <c r="I12" s="163">
        <f>ROUND(E12*H12,2)</f>
        <v>0</v>
      </c>
      <c r="J12" s="164"/>
      <c r="K12" s="163">
        <f>ROUND(E12*J12,2)</f>
        <v>0</v>
      </c>
      <c r="L12" s="163">
        <v>21</v>
      </c>
      <c r="M12" s="163">
        <f>G12*(1+L12/100)</f>
        <v>0</v>
      </c>
      <c r="N12" s="162">
        <v>3.0000000000000001E-5</v>
      </c>
      <c r="O12" s="162">
        <f>ROUND(E12*N12,2)</f>
        <v>0</v>
      </c>
      <c r="P12" s="162">
        <v>0</v>
      </c>
      <c r="Q12" s="162">
        <f>ROUND(E12*P12,2)</f>
        <v>0</v>
      </c>
      <c r="R12" s="163"/>
      <c r="S12" s="163" t="s">
        <v>225</v>
      </c>
      <c r="T12" s="163" t="s">
        <v>270</v>
      </c>
      <c r="U12" s="163">
        <v>0.13500000000000001</v>
      </c>
      <c r="V12" s="163">
        <f>ROUND(E12*U12,2)</f>
        <v>1.62</v>
      </c>
      <c r="W12" s="163"/>
      <c r="X12" s="163" t="s">
        <v>271</v>
      </c>
      <c r="Y12" s="163" t="s">
        <v>218</v>
      </c>
      <c r="Z12" s="151"/>
      <c r="AA12" s="151"/>
      <c r="AB12" s="151"/>
      <c r="AC12" s="151"/>
      <c r="AD12" s="151"/>
      <c r="AE12" s="151"/>
      <c r="AF12" s="151"/>
      <c r="AG12" s="151" t="s">
        <v>272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2" x14ac:dyDescent="0.2">
      <c r="A13" s="159"/>
      <c r="B13" s="160"/>
      <c r="C13" s="250" t="s">
        <v>799</v>
      </c>
      <c r="D13" s="251"/>
      <c r="E13" s="251"/>
      <c r="F13" s="251"/>
      <c r="G13" s="251"/>
      <c r="H13" s="163"/>
      <c r="I13" s="163"/>
      <c r="J13" s="163"/>
      <c r="K13" s="163"/>
      <c r="L13" s="163"/>
      <c r="M13" s="163"/>
      <c r="N13" s="162"/>
      <c r="O13" s="162"/>
      <c r="P13" s="162"/>
      <c r="Q13" s="162"/>
      <c r="R13" s="163"/>
      <c r="S13" s="163"/>
      <c r="T13" s="163"/>
      <c r="U13" s="163"/>
      <c r="V13" s="163"/>
      <c r="W13" s="163"/>
      <c r="X13" s="163"/>
      <c r="Y13" s="163"/>
      <c r="Z13" s="151"/>
      <c r="AA13" s="151"/>
      <c r="AB13" s="151"/>
      <c r="AC13" s="151"/>
      <c r="AD13" s="151"/>
      <c r="AE13" s="151"/>
      <c r="AF13" s="151"/>
      <c r="AG13" s="151" t="s">
        <v>220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3" x14ac:dyDescent="0.2">
      <c r="A14" s="159"/>
      <c r="B14" s="160"/>
      <c r="C14" s="252" t="s">
        <v>710</v>
      </c>
      <c r="D14" s="253"/>
      <c r="E14" s="253"/>
      <c r="F14" s="253"/>
      <c r="G14" s="253"/>
      <c r="H14" s="163"/>
      <c r="I14" s="163"/>
      <c r="J14" s="163"/>
      <c r="K14" s="163"/>
      <c r="L14" s="163"/>
      <c r="M14" s="163"/>
      <c r="N14" s="162"/>
      <c r="O14" s="162"/>
      <c r="P14" s="162"/>
      <c r="Q14" s="162"/>
      <c r="R14" s="163"/>
      <c r="S14" s="163"/>
      <c r="T14" s="163"/>
      <c r="U14" s="163"/>
      <c r="V14" s="163"/>
      <c r="W14" s="163"/>
      <c r="X14" s="163"/>
      <c r="Y14" s="163"/>
      <c r="Z14" s="151"/>
      <c r="AA14" s="151"/>
      <c r="AB14" s="151"/>
      <c r="AC14" s="151"/>
      <c r="AD14" s="151"/>
      <c r="AE14" s="151"/>
      <c r="AF14" s="151"/>
      <c r="AG14" s="151" t="s">
        <v>220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81">
        <v>3</v>
      </c>
      <c r="B15" s="182" t="s">
        <v>802</v>
      </c>
      <c r="C15" s="189" t="s">
        <v>803</v>
      </c>
      <c r="D15" s="183" t="s">
        <v>297</v>
      </c>
      <c r="E15" s="184">
        <v>20</v>
      </c>
      <c r="F15" s="185"/>
      <c r="G15" s="186">
        <f>ROUND(E15*F15,2)</f>
        <v>0</v>
      </c>
      <c r="H15" s="164"/>
      <c r="I15" s="163">
        <f>ROUND(E15*H15,2)</f>
        <v>0</v>
      </c>
      <c r="J15" s="164"/>
      <c r="K15" s="163">
        <f>ROUND(E15*J15,2)</f>
        <v>0</v>
      </c>
      <c r="L15" s="163">
        <v>21</v>
      </c>
      <c r="M15" s="163">
        <f>G15*(1+L15/100)</f>
        <v>0</v>
      </c>
      <c r="N15" s="162">
        <v>2.0000000000000002E-5</v>
      </c>
      <c r="O15" s="162">
        <f>ROUND(E15*N15,2)</f>
        <v>0</v>
      </c>
      <c r="P15" s="162">
        <v>1E-3</v>
      </c>
      <c r="Q15" s="162">
        <f>ROUND(E15*P15,2)</f>
        <v>0.02</v>
      </c>
      <c r="R15" s="163"/>
      <c r="S15" s="163" t="s">
        <v>225</v>
      </c>
      <c r="T15" s="163" t="s">
        <v>270</v>
      </c>
      <c r="U15" s="163">
        <v>5.0999999999999997E-2</v>
      </c>
      <c r="V15" s="163">
        <f>ROUND(E15*U15,2)</f>
        <v>1.02</v>
      </c>
      <c r="W15" s="163"/>
      <c r="X15" s="163" t="s">
        <v>271</v>
      </c>
      <c r="Y15" s="163" t="s">
        <v>218</v>
      </c>
      <c r="Z15" s="151"/>
      <c r="AA15" s="151"/>
      <c r="AB15" s="151"/>
      <c r="AC15" s="151"/>
      <c r="AD15" s="151"/>
      <c r="AE15" s="151"/>
      <c r="AF15" s="151"/>
      <c r="AG15" s="151" t="s">
        <v>272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74">
        <v>4</v>
      </c>
      <c r="B16" s="175" t="s">
        <v>804</v>
      </c>
      <c r="C16" s="188" t="s">
        <v>805</v>
      </c>
      <c r="D16" s="176" t="s">
        <v>297</v>
      </c>
      <c r="E16" s="177">
        <v>18</v>
      </c>
      <c r="F16" s="178"/>
      <c r="G16" s="179">
        <f>ROUND(E16*F16,2)</f>
        <v>0</v>
      </c>
      <c r="H16" s="164"/>
      <c r="I16" s="163">
        <f>ROUND(E16*H16,2)</f>
        <v>0</v>
      </c>
      <c r="J16" s="164"/>
      <c r="K16" s="163">
        <f>ROUND(E16*J16,2)</f>
        <v>0</v>
      </c>
      <c r="L16" s="163">
        <v>21</v>
      </c>
      <c r="M16" s="163">
        <f>G16*(1+L16/100)</f>
        <v>0</v>
      </c>
      <c r="N16" s="162">
        <v>7.6000000000000004E-4</v>
      </c>
      <c r="O16" s="162">
        <f>ROUND(E16*N16,2)</f>
        <v>0.01</v>
      </c>
      <c r="P16" s="162">
        <v>0</v>
      </c>
      <c r="Q16" s="162">
        <f>ROUND(E16*P16,2)</f>
        <v>0</v>
      </c>
      <c r="R16" s="163"/>
      <c r="S16" s="163" t="s">
        <v>225</v>
      </c>
      <c r="T16" s="163" t="s">
        <v>270</v>
      </c>
      <c r="U16" s="163">
        <v>0.29737999999999998</v>
      </c>
      <c r="V16" s="163">
        <f>ROUND(E16*U16,2)</f>
        <v>5.35</v>
      </c>
      <c r="W16" s="163"/>
      <c r="X16" s="163" t="s">
        <v>271</v>
      </c>
      <c r="Y16" s="163" t="s">
        <v>218</v>
      </c>
      <c r="Z16" s="151"/>
      <c r="AA16" s="151"/>
      <c r="AB16" s="151"/>
      <c r="AC16" s="151"/>
      <c r="AD16" s="151"/>
      <c r="AE16" s="151"/>
      <c r="AF16" s="151"/>
      <c r="AG16" s="151" t="s">
        <v>272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2" x14ac:dyDescent="0.2">
      <c r="A17" s="159"/>
      <c r="B17" s="160"/>
      <c r="C17" s="250" t="s">
        <v>806</v>
      </c>
      <c r="D17" s="251"/>
      <c r="E17" s="251"/>
      <c r="F17" s="251"/>
      <c r="G17" s="251"/>
      <c r="H17" s="163"/>
      <c r="I17" s="163"/>
      <c r="J17" s="163"/>
      <c r="K17" s="163"/>
      <c r="L17" s="163"/>
      <c r="M17" s="163"/>
      <c r="N17" s="162"/>
      <c r="O17" s="162"/>
      <c r="P17" s="162"/>
      <c r="Q17" s="162"/>
      <c r="R17" s="163"/>
      <c r="S17" s="163"/>
      <c r="T17" s="163"/>
      <c r="U17" s="163"/>
      <c r="V17" s="163"/>
      <c r="W17" s="163"/>
      <c r="X17" s="163"/>
      <c r="Y17" s="163"/>
      <c r="Z17" s="151"/>
      <c r="AA17" s="151"/>
      <c r="AB17" s="151"/>
      <c r="AC17" s="151"/>
      <c r="AD17" s="151"/>
      <c r="AE17" s="151"/>
      <c r="AF17" s="151"/>
      <c r="AG17" s="151" t="s">
        <v>220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74">
        <v>5</v>
      </c>
      <c r="B18" s="175" t="s">
        <v>807</v>
      </c>
      <c r="C18" s="188" t="s">
        <v>808</v>
      </c>
      <c r="D18" s="176" t="s">
        <v>297</v>
      </c>
      <c r="E18" s="177">
        <v>12</v>
      </c>
      <c r="F18" s="178"/>
      <c r="G18" s="179">
        <f>ROUND(E18*F18,2)</f>
        <v>0</v>
      </c>
      <c r="H18" s="164"/>
      <c r="I18" s="163">
        <f>ROUND(E18*H18,2)</f>
        <v>0</v>
      </c>
      <c r="J18" s="164"/>
      <c r="K18" s="163">
        <f>ROUND(E18*J18,2)</f>
        <v>0</v>
      </c>
      <c r="L18" s="163">
        <v>21</v>
      </c>
      <c r="M18" s="163">
        <f>G18*(1+L18/100)</f>
        <v>0</v>
      </c>
      <c r="N18" s="162">
        <v>8.8000000000000003E-4</v>
      </c>
      <c r="O18" s="162">
        <f>ROUND(E18*N18,2)</f>
        <v>0.01</v>
      </c>
      <c r="P18" s="162">
        <v>0</v>
      </c>
      <c r="Q18" s="162">
        <f>ROUND(E18*P18,2)</f>
        <v>0</v>
      </c>
      <c r="R18" s="163"/>
      <c r="S18" s="163" t="s">
        <v>225</v>
      </c>
      <c r="T18" s="163" t="s">
        <v>270</v>
      </c>
      <c r="U18" s="163">
        <v>0.30737999999999999</v>
      </c>
      <c r="V18" s="163">
        <f>ROUND(E18*U18,2)</f>
        <v>3.69</v>
      </c>
      <c r="W18" s="163"/>
      <c r="X18" s="163" t="s">
        <v>271</v>
      </c>
      <c r="Y18" s="163" t="s">
        <v>218</v>
      </c>
      <c r="Z18" s="151"/>
      <c r="AA18" s="151"/>
      <c r="AB18" s="151"/>
      <c r="AC18" s="151"/>
      <c r="AD18" s="151"/>
      <c r="AE18" s="151"/>
      <c r="AF18" s="151"/>
      <c r="AG18" s="151" t="s">
        <v>272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2" x14ac:dyDescent="0.2">
      <c r="A19" s="159"/>
      <c r="B19" s="160"/>
      <c r="C19" s="250" t="s">
        <v>806</v>
      </c>
      <c r="D19" s="251"/>
      <c r="E19" s="251"/>
      <c r="F19" s="251"/>
      <c r="G19" s="251"/>
      <c r="H19" s="163"/>
      <c r="I19" s="163"/>
      <c r="J19" s="163"/>
      <c r="K19" s="163"/>
      <c r="L19" s="163"/>
      <c r="M19" s="163"/>
      <c r="N19" s="162"/>
      <c r="O19" s="162"/>
      <c r="P19" s="162"/>
      <c r="Q19" s="162"/>
      <c r="R19" s="163"/>
      <c r="S19" s="163"/>
      <c r="T19" s="163"/>
      <c r="U19" s="163"/>
      <c r="V19" s="163"/>
      <c r="W19" s="163"/>
      <c r="X19" s="163"/>
      <c r="Y19" s="163"/>
      <c r="Z19" s="151"/>
      <c r="AA19" s="151"/>
      <c r="AB19" s="151"/>
      <c r="AC19" s="151"/>
      <c r="AD19" s="151"/>
      <c r="AE19" s="151"/>
      <c r="AF19" s="151"/>
      <c r="AG19" s="151" t="s">
        <v>220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81">
        <v>6</v>
      </c>
      <c r="B20" s="182" t="s">
        <v>809</v>
      </c>
      <c r="C20" s="189" t="s">
        <v>810</v>
      </c>
      <c r="D20" s="183" t="s">
        <v>214</v>
      </c>
      <c r="E20" s="184">
        <v>8</v>
      </c>
      <c r="F20" s="185"/>
      <c r="G20" s="186">
        <f>ROUND(E20*F20,2)</f>
        <v>0</v>
      </c>
      <c r="H20" s="164"/>
      <c r="I20" s="163">
        <f>ROUND(E20*H20,2)</f>
        <v>0</v>
      </c>
      <c r="J20" s="164"/>
      <c r="K20" s="163">
        <f>ROUND(E20*J20,2)</f>
        <v>0</v>
      </c>
      <c r="L20" s="163">
        <v>21</v>
      </c>
      <c r="M20" s="163">
        <f>G20*(1+L20/100)</f>
        <v>0</v>
      </c>
      <c r="N20" s="162">
        <v>0</v>
      </c>
      <c r="O20" s="162">
        <f>ROUND(E20*N20,2)</f>
        <v>0</v>
      </c>
      <c r="P20" s="162">
        <v>0</v>
      </c>
      <c r="Q20" s="162">
        <f>ROUND(E20*P20,2)</f>
        <v>0</v>
      </c>
      <c r="R20" s="163"/>
      <c r="S20" s="163" t="s">
        <v>225</v>
      </c>
      <c r="T20" s="163" t="s">
        <v>270</v>
      </c>
      <c r="U20" s="163">
        <v>0.215</v>
      </c>
      <c r="V20" s="163">
        <f>ROUND(E20*U20,2)</f>
        <v>1.72</v>
      </c>
      <c r="W20" s="163"/>
      <c r="X20" s="163" t="s">
        <v>271</v>
      </c>
      <c r="Y20" s="163" t="s">
        <v>218</v>
      </c>
      <c r="Z20" s="151"/>
      <c r="AA20" s="151"/>
      <c r="AB20" s="151"/>
      <c r="AC20" s="151"/>
      <c r="AD20" s="151"/>
      <c r="AE20" s="151"/>
      <c r="AF20" s="151"/>
      <c r="AG20" s="151" t="s">
        <v>272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74">
        <v>7</v>
      </c>
      <c r="B21" s="175" t="s">
        <v>811</v>
      </c>
      <c r="C21" s="188" t="s">
        <v>812</v>
      </c>
      <c r="D21" s="176" t="s">
        <v>297</v>
      </c>
      <c r="E21" s="177">
        <v>30</v>
      </c>
      <c r="F21" s="178"/>
      <c r="G21" s="179">
        <f>ROUND(E21*F21,2)</f>
        <v>0</v>
      </c>
      <c r="H21" s="164"/>
      <c r="I21" s="163">
        <f>ROUND(E21*H21,2)</f>
        <v>0</v>
      </c>
      <c r="J21" s="164"/>
      <c r="K21" s="163">
        <f>ROUND(E21*J21,2)</f>
        <v>0</v>
      </c>
      <c r="L21" s="163">
        <v>21</v>
      </c>
      <c r="M21" s="163">
        <f>G21*(1+L21/100)</f>
        <v>0</v>
      </c>
      <c r="N21" s="162">
        <v>0</v>
      </c>
      <c r="O21" s="162">
        <f>ROUND(E21*N21,2)</f>
        <v>0</v>
      </c>
      <c r="P21" s="162">
        <v>0</v>
      </c>
      <c r="Q21" s="162">
        <f>ROUND(E21*P21,2)</f>
        <v>0</v>
      </c>
      <c r="R21" s="163"/>
      <c r="S21" s="163" t="s">
        <v>225</v>
      </c>
      <c r="T21" s="163" t="s">
        <v>270</v>
      </c>
      <c r="U21" s="163">
        <v>2.1499999999999998E-2</v>
      </c>
      <c r="V21" s="163">
        <f>ROUND(E21*U21,2)</f>
        <v>0.65</v>
      </c>
      <c r="W21" s="163"/>
      <c r="X21" s="163" t="s">
        <v>271</v>
      </c>
      <c r="Y21" s="163" t="s">
        <v>218</v>
      </c>
      <c r="Z21" s="151"/>
      <c r="AA21" s="151"/>
      <c r="AB21" s="151"/>
      <c r="AC21" s="151"/>
      <c r="AD21" s="151"/>
      <c r="AE21" s="151"/>
      <c r="AF21" s="151"/>
      <c r="AG21" s="151" t="s">
        <v>272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2" x14ac:dyDescent="0.2">
      <c r="A22" s="159"/>
      <c r="B22" s="160"/>
      <c r="C22" s="250" t="s">
        <v>717</v>
      </c>
      <c r="D22" s="251"/>
      <c r="E22" s="251"/>
      <c r="F22" s="251"/>
      <c r="G22" s="251"/>
      <c r="H22" s="163"/>
      <c r="I22" s="163"/>
      <c r="J22" s="163"/>
      <c r="K22" s="163"/>
      <c r="L22" s="163"/>
      <c r="M22" s="163"/>
      <c r="N22" s="162"/>
      <c r="O22" s="162"/>
      <c r="P22" s="162"/>
      <c r="Q22" s="162"/>
      <c r="R22" s="163"/>
      <c r="S22" s="163"/>
      <c r="T22" s="163"/>
      <c r="U22" s="163"/>
      <c r="V22" s="163"/>
      <c r="W22" s="163"/>
      <c r="X22" s="163"/>
      <c r="Y22" s="163"/>
      <c r="Z22" s="151"/>
      <c r="AA22" s="151"/>
      <c r="AB22" s="151"/>
      <c r="AC22" s="151"/>
      <c r="AD22" s="151"/>
      <c r="AE22" s="151"/>
      <c r="AF22" s="151"/>
      <c r="AG22" s="151" t="s">
        <v>220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81">
        <v>8</v>
      </c>
      <c r="B23" s="182" t="s">
        <v>813</v>
      </c>
      <c r="C23" s="189" t="s">
        <v>814</v>
      </c>
      <c r="D23" s="183" t="s">
        <v>214</v>
      </c>
      <c r="E23" s="184">
        <v>3</v>
      </c>
      <c r="F23" s="185"/>
      <c r="G23" s="186">
        <f>ROUND(E23*F23,2)</f>
        <v>0</v>
      </c>
      <c r="H23" s="164"/>
      <c r="I23" s="163">
        <f>ROUND(E23*H23,2)</f>
        <v>0</v>
      </c>
      <c r="J23" s="164"/>
      <c r="K23" s="163">
        <f>ROUND(E23*J23,2)</f>
        <v>0</v>
      </c>
      <c r="L23" s="163">
        <v>21</v>
      </c>
      <c r="M23" s="163">
        <f>G23*(1+L23/100)</f>
        <v>0</v>
      </c>
      <c r="N23" s="162">
        <v>4.0000000000000003E-5</v>
      </c>
      <c r="O23" s="162">
        <f>ROUND(E23*N23,2)</f>
        <v>0</v>
      </c>
      <c r="P23" s="162">
        <v>4.4999999999999999E-4</v>
      </c>
      <c r="Q23" s="162">
        <f>ROUND(E23*P23,2)</f>
        <v>0</v>
      </c>
      <c r="R23" s="163"/>
      <c r="S23" s="163" t="s">
        <v>225</v>
      </c>
      <c r="T23" s="163" t="s">
        <v>270</v>
      </c>
      <c r="U23" s="163">
        <v>5.1999999999999998E-2</v>
      </c>
      <c r="V23" s="163">
        <f>ROUND(E23*U23,2)</f>
        <v>0.16</v>
      </c>
      <c r="W23" s="163"/>
      <c r="X23" s="163" t="s">
        <v>271</v>
      </c>
      <c r="Y23" s="163" t="s">
        <v>218</v>
      </c>
      <c r="Z23" s="151"/>
      <c r="AA23" s="151"/>
      <c r="AB23" s="151"/>
      <c r="AC23" s="151"/>
      <c r="AD23" s="151"/>
      <c r="AE23" s="151"/>
      <c r="AF23" s="151"/>
      <c r="AG23" s="151" t="s">
        <v>272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81">
        <v>9</v>
      </c>
      <c r="B24" s="182" t="s">
        <v>815</v>
      </c>
      <c r="C24" s="189" t="s">
        <v>816</v>
      </c>
      <c r="D24" s="183" t="s">
        <v>214</v>
      </c>
      <c r="E24" s="184">
        <v>6</v>
      </c>
      <c r="F24" s="185"/>
      <c r="G24" s="186">
        <f>ROUND(E24*F24,2)</f>
        <v>0</v>
      </c>
      <c r="H24" s="164"/>
      <c r="I24" s="163">
        <f>ROUND(E24*H24,2)</f>
        <v>0</v>
      </c>
      <c r="J24" s="164"/>
      <c r="K24" s="163">
        <f>ROUND(E24*J24,2)</f>
        <v>0</v>
      </c>
      <c r="L24" s="163">
        <v>21</v>
      </c>
      <c r="M24" s="163">
        <f>G24*(1+L24/100)</f>
        <v>0</v>
      </c>
      <c r="N24" s="162">
        <v>9.0000000000000006E-5</v>
      </c>
      <c r="O24" s="162">
        <f>ROUND(E24*N24,2)</f>
        <v>0</v>
      </c>
      <c r="P24" s="162">
        <v>4.4999999999999999E-4</v>
      </c>
      <c r="Q24" s="162">
        <f>ROUND(E24*P24,2)</f>
        <v>0</v>
      </c>
      <c r="R24" s="163"/>
      <c r="S24" s="163" t="s">
        <v>225</v>
      </c>
      <c r="T24" s="163" t="s">
        <v>270</v>
      </c>
      <c r="U24" s="163">
        <v>0.16600000000000001</v>
      </c>
      <c r="V24" s="163">
        <f>ROUND(E24*U24,2)</f>
        <v>1</v>
      </c>
      <c r="W24" s="163"/>
      <c r="X24" s="163" t="s">
        <v>271</v>
      </c>
      <c r="Y24" s="163" t="s">
        <v>218</v>
      </c>
      <c r="Z24" s="151"/>
      <c r="AA24" s="151"/>
      <c r="AB24" s="151"/>
      <c r="AC24" s="151"/>
      <c r="AD24" s="151"/>
      <c r="AE24" s="151"/>
      <c r="AF24" s="151"/>
      <c r="AG24" s="151" t="s">
        <v>272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74">
        <v>10</v>
      </c>
      <c r="B25" s="175" t="s">
        <v>817</v>
      </c>
      <c r="C25" s="188" t="s">
        <v>818</v>
      </c>
      <c r="D25" s="176" t="s">
        <v>214</v>
      </c>
      <c r="E25" s="177">
        <v>2</v>
      </c>
      <c r="F25" s="178"/>
      <c r="G25" s="179">
        <f>ROUND(E25*F25,2)</f>
        <v>0</v>
      </c>
      <c r="H25" s="164"/>
      <c r="I25" s="163">
        <f>ROUND(E25*H25,2)</f>
        <v>0</v>
      </c>
      <c r="J25" s="164"/>
      <c r="K25" s="163">
        <f>ROUND(E25*J25,2)</f>
        <v>0</v>
      </c>
      <c r="L25" s="163">
        <v>21</v>
      </c>
      <c r="M25" s="163">
        <f>G25*(1+L25/100)</f>
        <v>0</v>
      </c>
      <c r="N25" s="162">
        <v>2.0000000000000001E-4</v>
      </c>
      <c r="O25" s="162">
        <f>ROUND(E25*N25,2)</f>
        <v>0</v>
      </c>
      <c r="P25" s="162">
        <v>0</v>
      </c>
      <c r="Q25" s="162">
        <f>ROUND(E25*P25,2)</f>
        <v>0</v>
      </c>
      <c r="R25" s="163"/>
      <c r="S25" s="163" t="s">
        <v>225</v>
      </c>
      <c r="T25" s="163" t="s">
        <v>270</v>
      </c>
      <c r="U25" s="163">
        <v>0.17499999999999999</v>
      </c>
      <c r="V25" s="163">
        <f>ROUND(E25*U25,2)</f>
        <v>0.35</v>
      </c>
      <c r="W25" s="163"/>
      <c r="X25" s="163" t="s">
        <v>271</v>
      </c>
      <c r="Y25" s="163" t="s">
        <v>218</v>
      </c>
      <c r="Z25" s="151"/>
      <c r="AA25" s="151"/>
      <c r="AB25" s="151"/>
      <c r="AC25" s="151"/>
      <c r="AD25" s="151"/>
      <c r="AE25" s="151"/>
      <c r="AF25" s="151"/>
      <c r="AG25" s="151" t="s">
        <v>272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ht="33.75" outlineLevel="2" x14ac:dyDescent="0.2">
      <c r="A26" s="159"/>
      <c r="B26" s="160"/>
      <c r="C26" s="250" t="s">
        <v>819</v>
      </c>
      <c r="D26" s="251"/>
      <c r="E26" s="251"/>
      <c r="F26" s="251"/>
      <c r="G26" s="251"/>
      <c r="H26" s="163"/>
      <c r="I26" s="163"/>
      <c r="J26" s="163"/>
      <c r="K26" s="163"/>
      <c r="L26" s="163"/>
      <c r="M26" s="163"/>
      <c r="N26" s="162"/>
      <c r="O26" s="162"/>
      <c r="P26" s="162"/>
      <c r="Q26" s="162"/>
      <c r="R26" s="163"/>
      <c r="S26" s="163"/>
      <c r="T26" s="163"/>
      <c r="U26" s="163"/>
      <c r="V26" s="163"/>
      <c r="W26" s="163"/>
      <c r="X26" s="163"/>
      <c r="Y26" s="163"/>
      <c r="Z26" s="151"/>
      <c r="AA26" s="151"/>
      <c r="AB26" s="151"/>
      <c r="AC26" s="151"/>
      <c r="AD26" s="151"/>
      <c r="AE26" s="151"/>
      <c r="AF26" s="151"/>
      <c r="AG26" s="151" t="s">
        <v>220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80" t="str">
        <f>C26</f>
        <v>Termostatický ventil s plynulým přesným přednastavením pro dvoutrubkové otopné soustavy s nuceným oběhem,  přímé provedení, PN 10,  funkce: regulace, plynulé nastavení a uzavírání,  připojovací závit pro termostatické hlavice M30x1,5</v>
      </c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74">
        <v>11</v>
      </c>
      <c r="B27" s="175" t="s">
        <v>820</v>
      </c>
      <c r="C27" s="188" t="s">
        <v>821</v>
      </c>
      <c r="D27" s="176" t="s">
        <v>214</v>
      </c>
      <c r="E27" s="177">
        <v>2</v>
      </c>
      <c r="F27" s="178"/>
      <c r="G27" s="179">
        <f>ROUND(E27*F27,2)</f>
        <v>0</v>
      </c>
      <c r="H27" s="164"/>
      <c r="I27" s="163">
        <f>ROUND(E27*H27,2)</f>
        <v>0</v>
      </c>
      <c r="J27" s="164"/>
      <c r="K27" s="163">
        <f>ROUND(E27*J27,2)</f>
        <v>0</v>
      </c>
      <c r="L27" s="163">
        <v>21</v>
      </c>
      <c r="M27" s="163">
        <f>G27*(1+L27/100)</f>
        <v>0</v>
      </c>
      <c r="N27" s="162">
        <v>2.5999999999999998E-4</v>
      </c>
      <c r="O27" s="162">
        <f>ROUND(E27*N27,2)</f>
        <v>0</v>
      </c>
      <c r="P27" s="162">
        <v>0</v>
      </c>
      <c r="Q27" s="162">
        <f>ROUND(E27*P27,2)</f>
        <v>0</v>
      </c>
      <c r="R27" s="163"/>
      <c r="S27" s="163" t="s">
        <v>225</v>
      </c>
      <c r="T27" s="163" t="s">
        <v>270</v>
      </c>
      <c r="U27" s="163">
        <v>8.2000000000000003E-2</v>
      </c>
      <c r="V27" s="163">
        <f>ROUND(E27*U27,2)</f>
        <v>0.16</v>
      </c>
      <c r="W27" s="163"/>
      <c r="X27" s="163" t="s">
        <v>271</v>
      </c>
      <c r="Y27" s="163" t="s">
        <v>218</v>
      </c>
      <c r="Z27" s="151"/>
      <c r="AA27" s="151"/>
      <c r="AB27" s="151"/>
      <c r="AC27" s="151"/>
      <c r="AD27" s="151"/>
      <c r="AE27" s="151"/>
      <c r="AF27" s="151"/>
      <c r="AG27" s="151" t="s">
        <v>272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ht="22.5" outlineLevel="2" x14ac:dyDescent="0.2">
      <c r="A28" s="159"/>
      <c r="B28" s="160"/>
      <c r="C28" s="250" t="s">
        <v>822</v>
      </c>
      <c r="D28" s="251"/>
      <c r="E28" s="251"/>
      <c r="F28" s="251"/>
      <c r="G28" s="251"/>
      <c r="H28" s="163"/>
      <c r="I28" s="163"/>
      <c r="J28" s="163"/>
      <c r="K28" s="163"/>
      <c r="L28" s="163"/>
      <c r="M28" s="163"/>
      <c r="N28" s="162"/>
      <c r="O28" s="162"/>
      <c r="P28" s="162"/>
      <c r="Q28" s="162"/>
      <c r="R28" s="163"/>
      <c r="S28" s="163"/>
      <c r="T28" s="163"/>
      <c r="U28" s="163"/>
      <c r="V28" s="163"/>
      <c r="W28" s="163"/>
      <c r="X28" s="163"/>
      <c r="Y28" s="163"/>
      <c r="Z28" s="151"/>
      <c r="AA28" s="151"/>
      <c r="AB28" s="151"/>
      <c r="AC28" s="151"/>
      <c r="AD28" s="151"/>
      <c r="AE28" s="151"/>
      <c r="AF28" s="151"/>
      <c r="AG28" s="151" t="s">
        <v>220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80" t="str">
        <f>C28</f>
        <v>Radiátorové uzavírací a regulační šroubení s vypouštěním, PN 10, funkce: plynulé přednastavení s pamětí, uzavírání, vypouštění a napouštění, přímé provedení</v>
      </c>
      <c r="BB28" s="151"/>
      <c r="BC28" s="151"/>
      <c r="BD28" s="151"/>
      <c r="BE28" s="151"/>
      <c r="BF28" s="151"/>
      <c r="BG28" s="151"/>
      <c r="BH28" s="151"/>
    </row>
    <row r="29" spans="1:60" ht="22.5" outlineLevel="1" x14ac:dyDescent="0.2">
      <c r="A29" s="174">
        <v>12</v>
      </c>
      <c r="B29" s="175" t="s">
        <v>823</v>
      </c>
      <c r="C29" s="188" t="s">
        <v>824</v>
      </c>
      <c r="D29" s="176" t="s">
        <v>214</v>
      </c>
      <c r="E29" s="177">
        <v>2</v>
      </c>
      <c r="F29" s="178"/>
      <c r="G29" s="179">
        <f>ROUND(E29*F29,2)</f>
        <v>0</v>
      </c>
      <c r="H29" s="164"/>
      <c r="I29" s="163">
        <f>ROUND(E29*H29,2)</f>
        <v>0</v>
      </c>
      <c r="J29" s="164"/>
      <c r="K29" s="163">
        <f>ROUND(E29*J29,2)</f>
        <v>0</v>
      </c>
      <c r="L29" s="163">
        <v>21</v>
      </c>
      <c r="M29" s="163">
        <f>G29*(1+L29/100)</f>
        <v>0</v>
      </c>
      <c r="N29" s="162">
        <v>4.4999999999999999E-4</v>
      </c>
      <c r="O29" s="162">
        <f>ROUND(E29*N29,2)</f>
        <v>0</v>
      </c>
      <c r="P29" s="162">
        <v>0</v>
      </c>
      <c r="Q29" s="162">
        <f>ROUND(E29*P29,2)</f>
        <v>0</v>
      </c>
      <c r="R29" s="163"/>
      <c r="S29" s="163" t="s">
        <v>225</v>
      </c>
      <c r="T29" s="163" t="s">
        <v>270</v>
      </c>
      <c r="U29" s="163">
        <v>0.16400000000000001</v>
      </c>
      <c r="V29" s="163">
        <f>ROUND(E29*U29,2)</f>
        <v>0.33</v>
      </c>
      <c r="W29" s="163"/>
      <c r="X29" s="163" t="s">
        <v>271</v>
      </c>
      <c r="Y29" s="163" t="s">
        <v>218</v>
      </c>
      <c r="Z29" s="151"/>
      <c r="AA29" s="151"/>
      <c r="AB29" s="151"/>
      <c r="AC29" s="151"/>
      <c r="AD29" s="151"/>
      <c r="AE29" s="151"/>
      <c r="AF29" s="151"/>
      <c r="AG29" s="151" t="s">
        <v>272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ht="22.5" outlineLevel="2" x14ac:dyDescent="0.2">
      <c r="A30" s="159"/>
      <c r="B30" s="160"/>
      <c r="C30" s="250" t="s">
        <v>825</v>
      </c>
      <c r="D30" s="251"/>
      <c r="E30" s="251"/>
      <c r="F30" s="251"/>
      <c r="G30" s="251"/>
      <c r="H30" s="163"/>
      <c r="I30" s="163"/>
      <c r="J30" s="163"/>
      <c r="K30" s="163"/>
      <c r="L30" s="163"/>
      <c r="M30" s="163"/>
      <c r="N30" s="162"/>
      <c r="O30" s="162"/>
      <c r="P30" s="162"/>
      <c r="Q30" s="162"/>
      <c r="R30" s="163"/>
      <c r="S30" s="163"/>
      <c r="T30" s="163"/>
      <c r="U30" s="163"/>
      <c r="V30" s="163"/>
      <c r="W30" s="163"/>
      <c r="X30" s="163"/>
      <c r="Y30" s="163"/>
      <c r="Z30" s="151"/>
      <c r="AA30" s="151"/>
      <c r="AB30" s="151"/>
      <c r="AC30" s="151"/>
      <c r="AD30" s="151"/>
      <c r="AE30" s="151"/>
      <c r="AF30" s="151"/>
      <c r="AG30" s="151" t="s">
        <v>220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80" t="str">
        <f>C30</f>
        <v>Radiátorové připojovací šroubení pro připojení deskových otopných těles s integrovanou ventilovou vložkou se spodním připojením R1/2", rozteč připojení 50mm,. PN10, rohové provedení</v>
      </c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81">
        <v>13</v>
      </c>
      <c r="B31" s="182" t="s">
        <v>826</v>
      </c>
      <c r="C31" s="189" t="s">
        <v>827</v>
      </c>
      <c r="D31" s="183" t="s">
        <v>282</v>
      </c>
      <c r="E31" s="184">
        <v>10</v>
      </c>
      <c r="F31" s="185"/>
      <c r="G31" s="186">
        <f t="shared" ref="G31:G39" si="0">ROUND(E31*F31,2)</f>
        <v>0</v>
      </c>
      <c r="H31" s="164"/>
      <c r="I31" s="163">
        <f t="shared" ref="I31:I39" si="1">ROUND(E31*H31,2)</f>
        <v>0</v>
      </c>
      <c r="J31" s="164"/>
      <c r="K31" s="163">
        <f t="shared" ref="K31:K39" si="2">ROUND(E31*J31,2)</f>
        <v>0</v>
      </c>
      <c r="L31" s="163">
        <v>21</v>
      </c>
      <c r="M31" s="163">
        <f t="shared" ref="M31:M39" si="3">G31*(1+L31/100)</f>
        <v>0</v>
      </c>
      <c r="N31" s="162">
        <v>0</v>
      </c>
      <c r="O31" s="162">
        <f t="shared" ref="O31:O39" si="4">ROUND(E31*N31,2)</f>
        <v>0</v>
      </c>
      <c r="P31" s="162">
        <v>2.3800000000000002E-2</v>
      </c>
      <c r="Q31" s="162">
        <f t="shared" ref="Q31:Q39" si="5">ROUND(E31*P31,2)</f>
        <v>0.24</v>
      </c>
      <c r="R31" s="163"/>
      <c r="S31" s="163" t="s">
        <v>225</v>
      </c>
      <c r="T31" s="163" t="s">
        <v>270</v>
      </c>
      <c r="U31" s="163">
        <v>8.2000000000000003E-2</v>
      </c>
      <c r="V31" s="163">
        <f t="shared" ref="V31:V39" si="6">ROUND(E31*U31,2)</f>
        <v>0.82</v>
      </c>
      <c r="W31" s="163"/>
      <c r="X31" s="163" t="s">
        <v>271</v>
      </c>
      <c r="Y31" s="163" t="s">
        <v>218</v>
      </c>
      <c r="Z31" s="151"/>
      <c r="AA31" s="151"/>
      <c r="AB31" s="151"/>
      <c r="AC31" s="151"/>
      <c r="AD31" s="151"/>
      <c r="AE31" s="151"/>
      <c r="AF31" s="151"/>
      <c r="AG31" s="151" t="s">
        <v>272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81">
        <v>14</v>
      </c>
      <c r="B32" s="182" t="s">
        <v>828</v>
      </c>
      <c r="C32" s="189" t="s">
        <v>829</v>
      </c>
      <c r="D32" s="183" t="s">
        <v>214</v>
      </c>
      <c r="E32" s="184">
        <v>2</v>
      </c>
      <c r="F32" s="185"/>
      <c r="G32" s="186">
        <f t="shared" si="0"/>
        <v>0</v>
      </c>
      <c r="H32" s="164"/>
      <c r="I32" s="163">
        <f t="shared" si="1"/>
        <v>0</v>
      </c>
      <c r="J32" s="164"/>
      <c r="K32" s="163">
        <f t="shared" si="2"/>
        <v>0</v>
      </c>
      <c r="L32" s="163">
        <v>21</v>
      </c>
      <c r="M32" s="163">
        <f t="shared" si="3"/>
        <v>0</v>
      </c>
      <c r="N32" s="162">
        <v>0</v>
      </c>
      <c r="O32" s="162">
        <f t="shared" si="4"/>
        <v>0</v>
      </c>
      <c r="P32" s="162">
        <v>0</v>
      </c>
      <c r="Q32" s="162">
        <f t="shared" si="5"/>
        <v>0</v>
      </c>
      <c r="R32" s="163"/>
      <c r="S32" s="163" t="s">
        <v>225</v>
      </c>
      <c r="T32" s="163" t="s">
        <v>270</v>
      </c>
      <c r="U32" s="163">
        <v>0.33500000000000002</v>
      </c>
      <c r="V32" s="163">
        <f t="shared" si="6"/>
        <v>0.67</v>
      </c>
      <c r="W32" s="163"/>
      <c r="X32" s="163" t="s">
        <v>271</v>
      </c>
      <c r="Y32" s="163" t="s">
        <v>218</v>
      </c>
      <c r="Z32" s="151"/>
      <c r="AA32" s="151"/>
      <c r="AB32" s="151"/>
      <c r="AC32" s="151"/>
      <c r="AD32" s="151"/>
      <c r="AE32" s="151"/>
      <c r="AF32" s="151"/>
      <c r="AG32" s="151" t="s">
        <v>272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81">
        <v>15</v>
      </c>
      <c r="B33" s="182" t="s">
        <v>830</v>
      </c>
      <c r="C33" s="189" t="s">
        <v>831</v>
      </c>
      <c r="D33" s="183" t="s">
        <v>214</v>
      </c>
      <c r="E33" s="184">
        <v>2</v>
      </c>
      <c r="F33" s="185"/>
      <c r="G33" s="186">
        <f t="shared" si="0"/>
        <v>0</v>
      </c>
      <c r="H33" s="164"/>
      <c r="I33" s="163">
        <f t="shared" si="1"/>
        <v>0</v>
      </c>
      <c r="J33" s="164"/>
      <c r="K33" s="163">
        <f t="shared" si="2"/>
        <v>0</v>
      </c>
      <c r="L33" s="163">
        <v>21</v>
      </c>
      <c r="M33" s="163">
        <f t="shared" si="3"/>
        <v>0</v>
      </c>
      <c r="N33" s="162">
        <v>0</v>
      </c>
      <c r="O33" s="162">
        <f t="shared" si="4"/>
        <v>0</v>
      </c>
      <c r="P33" s="162">
        <v>0</v>
      </c>
      <c r="Q33" s="162">
        <f t="shared" si="5"/>
        <v>0</v>
      </c>
      <c r="R33" s="163"/>
      <c r="S33" s="163" t="s">
        <v>225</v>
      </c>
      <c r="T33" s="163" t="s">
        <v>270</v>
      </c>
      <c r="U33" s="163">
        <v>0.92900000000000005</v>
      </c>
      <c r="V33" s="163">
        <f t="shared" si="6"/>
        <v>1.86</v>
      </c>
      <c r="W33" s="163"/>
      <c r="X33" s="163" t="s">
        <v>271</v>
      </c>
      <c r="Y33" s="163" t="s">
        <v>218</v>
      </c>
      <c r="Z33" s="151"/>
      <c r="AA33" s="151"/>
      <c r="AB33" s="151"/>
      <c r="AC33" s="151"/>
      <c r="AD33" s="151"/>
      <c r="AE33" s="151"/>
      <c r="AF33" s="151"/>
      <c r="AG33" s="151" t="s">
        <v>272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ht="22.5" outlineLevel="1" x14ac:dyDescent="0.2">
      <c r="A34" s="181">
        <v>16</v>
      </c>
      <c r="B34" s="182" t="s">
        <v>832</v>
      </c>
      <c r="C34" s="189" t="s">
        <v>833</v>
      </c>
      <c r="D34" s="183" t="s">
        <v>214</v>
      </c>
      <c r="E34" s="184">
        <v>1</v>
      </c>
      <c r="F34" s="185"/>
      <c r="G34" s="186">
        <f t="shared" si="0"/>
        <v>0</v>
      </c>
      <c r="H34" s="164"/>
      <c r="I34" s="163">
        <f t="shared" si="1"/>
        <v>0</v>
      </c>
      <c r="J34" s="164"/>
      <c r="K34" s="163">
        <f t="shared" si="2"/>
        <v>0</v>
      </c>
      <c r="L34" s="163">
        <v>21</v>
      </c>
      <c r="M34" s="163">
        <f t="shared" si="3"/>
        <v>0</v>
      </c>
      <c r="N34" s="162">
        <v>0</v>
      </c>
      <c r="O34" s="162">
        <f t="shared" si="4"/>
        <v>0</v>
      </c>
      <c r="P34" s="162">
        <v>0</v>
      </c>
      <c r="Q34" s="162">
        <f t="shared" si="5"/>
        <v>0</v>
      </c>
      <c r="R34" s="163"/>
      <c r="S34" s="163" t="s">
        <v>225</v>
      </c>
      <c r="T34" s="163" t="s">
        <v>270</v>
      </c>
      <c r="U34" s="163">
        <v>1.115</v>
      </c>
      <c r="V34" s="163">
        <f t="shared" si="6"/>
        <v>1.1200000000000001</v>
      </c>
      <c r="W34" s="163"/>
      <c r="X34" s="163" t="s">
        <v>271</v>
      </c>
      <c r="Y34" s="163" t="s">
        <v>218</v>
      </c>
      <c r="Z34" s="151"/>
      <c r="AA34" s="151"/>
      <c r="AB34" s="151"/>
      <c r="AC34" s="151"/>
      <c r="AD34" s="151"/>
      <c r="AE34" s="151"/>
      <c r="AF34" s="151"/>
      <c r="AG34" s="151" t="s">
        <v>272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ht="22.5" outlineLevel="1" x14ac:dyDescent="0.2">
      <c r="A35" s="181">
        <v>17</v>
      </c>
      <c r="B35" s="182" t="s">
        <v>834</v>
      </c>
      <c r="C35" s="189" t="s">
        <v>835</v>
      </c>
      <c r="D35" s="183" t="s">
        <v>214</v>
      </c>
      <c r="E35" s="184">
        <v>1</v>
      </c>
      <c r="F35" s="185"/>
      <c r="G35" s="186">
        <f t="shared" si="0"/>
        <v>0</v>
      </c>
      <c r="H35" s="164"/>
      <c r="I35" s="163">
        <f t="shared" si="1"/>
        <v>0</v>
      </c>
      <c r="J35" s="164"/>
      <c r="K35" s="163">
        <f t="shared" si="2"/>
        <v>0</v>
      </c>
      <c r="L35" s="163">
        <v>21</v>
      </c>
      <c r="M35" s="163">
        <f t="shared" si="3"/>
        <v>0</v>
      </c>
      <c r="N35" s="162">
        <v>0</v>
      </c>
      <c r="O35" s="162">
        <f t="shared" si="4"/>
        <v>0</v>
      </c>
      <c r="P35" s="162">
        <v>0</v>
      </c>
      <c r="Q35" s="162">
        <f t="shared" si="5"/>
        <v>0</v>
      </c>
      <c r="R35" s="163"/>
      <c r="S35" s="163" t="s">
        <v>225</v>
      </c>
      <c r="T35" s="163" t="s">
        <v>270</v>
      </c>
      <c r="U35" s="163">
        <v>1.1879999999999999</v>
      </c>
      <c r="V35" s="163">
        <f t="shared" si="6"/>
        <v>1.19</v>
      </c>
      <c r="W35" s="163"/>
      <c r="X35" s="163" t="s">
        <v>271</v>
      </c>
      <c r="Y35" s="163" t="s">
        <v>218</v>
      </c>
      <c r="Z35" s="151"/>
      <c r="AA35" s="151"/>
      <c r="AB35" s="151"/>
      <c r="AC35" s="151"/>
      <c r="AD35" s="151"/>
      <c r="AE35" s="151"/>
      <c r="AF35" s="151"/>
      <c r="AG35" s="151" t="s">
        <v>272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ht="22.5" outlineLevel="1" x14ac:dyDescent="0.2">
      <c r="A36" s="181">
        <v>18</v>
      </c>
      <c r="B36" s="182" t="s">
        <v>836</v>
      </c>
      <c r="C36" s="189" t="s">
        <v>837</v>
      </c>
      <c r="D36" s="183" t="s">
        <v>214</v>
      </c>
      <c r="E36" s="184">
        <v>2</v>
      </c>
      <c r="F36" s="185"/>
      <c r="G36" s="186">
        <f t="shared" si="0"/>
        <v>0</v>
      </c>
      <c r="H36" s="164"/>
      <c r="I36" s="163">
        <f t="shared" si="1"/>
        <v>0</v>
      </c>
      <c r="J36" s="164"/>
      <c r="K36" s="163">
        <f t="shared" si="2"/>
        <v>0</v>
      </c>
      <c r="L36" s="163">
        <v>21</v>
      </c>
      <c r="M36" s="163">
        <f t="shared" si="3"/>
        <v>0</v>
      </c>
      <c r="N36" s="162">
        <v>8.0000000000000007E-5</v>
      </c>
      <c r="O36" s="162">
        <f t="shared" si="4"/>
        <v>0</v>
      </c>
      <c r="P36" s="162">
        <v>2.4930000000000001E-2</v>
      </c>
      <c r="Q36" s="162">
        <f t="shared" si="5"/>
        <v>0.05</v>
      </c>
      <c r="R36" s="163"/>
      <c r="S36" s="163" t="s">
        <v>225</v>
      </c>
      <c r="T36" s="163" t="s">
        <v>270</v>
      </c>
      <c r="U36" s="163">
        <v>0.26800000000000002</v>
      </c>
      <c r="V36" s="163">
        <f t="shared" si="6"/>
        <v>0.54</v>
      </c>
      <c r="W36" s="163"/>
      <c r="X36" s="163" t="s">
        <v>271</v>
      </c>
      <c r="Y36" s="163" t="s">
        <v>218</v>
      </c>
      <c r="Z36" s="151"/>
      <c r="AA36" s="151"/>
      <c r="AB36" s="151"/>
      <c r="AC36" s="151"/>
      <c r="AD36" s="151"/>
      <c r="AE36" s="151"/>
      <c r="AF36" s="151"/>
      <c r="AG36" s="151" t="s">
        <v>272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81">
        <v>19</v>
      </c>
      <c r="B37" s="182" t="s">
        <v>838</v>
      </c>
      <c r="C37" s="189" t="s">
        <v>839</v>
      </c>
      <c r="D37" s="183" t="s">
        <v>214</v>
      </c>
      <c r="E37" s="184">
        <v>2</v>
      </c>
      <c r="F37" s="185"/>
      <c r="G37" s="186">
        <f t="shared" si="0"/>
        <v>0</v>
      </c>
      <c r="H37" s="164"/>
      <c r="I37" s="163">
        <f t="shared" si="1"/>
        <v>0</v>
      </c>
      <c r="J37" s="164"/>
      <c r="K37" s="163">
        <f t="shared" si="2"/>
        <v>0</v>
      </c>
      <c r="L37" s="163">
        <v>21</v>
      </c>
      <c r="M37" s="163">
        <f t="shared" si="3"/>
        <v>0</v>
      </c>
      <c r="N37" s="162">
        <v>2.0000000000000002E-5</v>
      </c>
      <c r="O37" s="162">
        <f t="shared" si="4"/>
        <v>0</v>
      </c>
      <c r="P37" s="162">
        <v>0</v>
      </c>
      <c r="Q37" s="162">
        <f t="shared" si="5"/>
        <v>0</v>
      </c>
      <c r="R37" s="163"/>
      <c r="S37" s="163" t="s">
        <v>225</v>
      </c>
      <c r="T37" s="163" t="s">
        <v>270</v>
      </c>
      <c r="U37" s="163">
        <v>0.86799999999999999</v>
      </c>
      <c r="V37" s="163">
        <f t="shared" si="6"/>
        <v>1.74</v>
      </c>
      <c r="W37" s="163"/>
      <c r="X37" s="163" t="s">
        <v>271</v>
      </c>
      <c r="Y37" s="163" t="s">
        <v>218</v>
      </c>
      <c r="Z37" s="151"/>
      <c r="AA37" s="151"/>
      <c r="AB37" s="151"/>
      <c r="AC37" s="151"/>
      <c r="AD37" s="151"/>
      <c r="AE37" s="151"/>
      <c r="AF37" s="151"/>
      <c r="AG37" s="151" t="s">
        <v>272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81">
        <v>20</v>
      </c>
      <c r="B38" s="182" t="s">
        <v>840</v>
      </c>
      <c r="C38" s="189" t="s">
        <v>841</v>
      </c>
      <c r="D38" s="183" t="s">
        <v>214</v>
      </c>
      <c r="E38" s="184">
        <v>8</v>
      </c>
      <c r="F38" s="185"/>
      <c r="G38" s="186">
        <f t="shared" si="0"/>
        <v>0</v>
      </c>
      <c r="H38" s="164"/>
      <c r="I38" s="163">
        <f t="shared" si="1"/>
        <v>0</v>
      </c>
      <c r="J38" s="164"/>
      <c r="K38" s="163">
        <f t="shared" si="2"/>
        <v>0</v>
      </c>
      <c r="L38" s="163">
        <v>21</v>
      </c>
      <c r="M38" s="163">
        <f t="shared" si="3"/>
        <v>0</v>
      </c>
      <c r="N38" s="162">
        <v>1.0000000000000001E-5</v>
      </c>
      <c r="O38" s="162">
        <f t="shared" si="4"/>
        <v>0</v>
      </c>
      <c r="P38" s="162">
        <v>7.5000000000000002E-4</v>
      </c>
      <c r="Q38" s="162">
        <f t="shared" si="5"/>
        <v>0.01</v>
      </c>
      <c r="R38" s="163"/>
      <c r="S38" s="163" t="s">
        <v>225</v>
      </c>
      <c r="T38" s="163" t="s">
        <v>270</v>
      </c>
      <c r="U38" s="163">
        <v>2.9000000000000001E-2</v>
      </c>
      <c r="V38" s="163">
        <f t="shared" si="6"/>
        <v>0.23</v>
      </c>
      <c r="W38" s="163"/>
      <c r="X38" s="163" t="s">
        <v>271</v>
      </c>
      <c r="Y38" s="163" t="s">
        <v>218</v>
      </c>
      <c r="Z38" s="151"/>
      <c r="AA38" s="151"/>
      <c r="AB38" s="151"/>
      <c r="AC38" s="151"/>
      <c r="AD38" s="151"/>
      <c r="AE38" s="151"/>
      <c r="AF38" s="151"/>
      <c r="AG38" s="151" t="s">
        <v>272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ht="22.5" outlineLevel="1" x14ac:dyDescent="0.2">
      <c r="A39" s="174">
        <v>21</v>
      </c>
      <c r="B39" s="175" t="s">
        <v>842</v>
      </c>
      <c r="C39" s="188" t="s">
        <v>843</v>
      </c>
      <c r="D39" s="176" t="s">
        <v>844</v>
      </c>
      <c r="E39" s="177">
        <v>4</v>
      </c>
      <c r="F39" s="178"/>
      <c r="G39" s="179">
        <f t="shared" si="0"/>
        <v>0</v>
      </c>
      <c r="H39" s="164"/>
      <c r="I39" s="163">
        <f t="shared" si="1"/>
        <v>0</v>
      </c>
      <c r="J39" s="164"/>
      <c r="K39" s="163">
        <f t="shared" si="2"/>
        <v>0</v>
      </c>
      <c r="L39" s="163">
        <v>21</v>
      </c>
      <c r="M39" s="163">
        <f t="shared" si="3"/>
        <v>0</v>
      </c>
      <c r="N39" s="162">
        <v>0</v>
      </c>
      <c r="O39" s="162">
        <f t="shared" si="4"/>
        <v>0</v>
      </c>
      <c r="P39" s="162">
        <v>0</v>
      </c>
      <c r="Q39" s="162">
        <f t="shared" si="5"/>
        <v>0</v>
      </c>
      <c r="R39" s="163"/>
      <c r="S39" s="163" t="s">
        <v>215</v>
      </c>
      <c r="T39" s="163" t="s">
        <v>216</v>
      </c>
      <c r="U39" s="163">
        <v>0</v>
      </c>
      <c r="V39" s="163">
        <f t="shared" si="6"/>
        <v>0</v>
      </c>
      <c r="W39" s="163"/>
      <c r="X39" s="163" t="s">
        <v>271</v>
      </c>
      <c r="Y39" s="163" t="s">
        <v>218</v>
      </c>
      <c r="Z39" s="151"/>
      <c r="AA39" s="151"/>
      <c r="AB39" s="151"/>
      <c r="AC39" s="151"/>
      <c r="AD39" s="151"/>
      <c r="AE39" s="151"/>
      <c r="AF39" s="151"/>
      <c r="AG39" s="151" t="s">
        <v>272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ht="33.75" outlineLevel="2" x14ac:dyDescent="0.2">
      <c r="A40" s="159"/>
      <c r="B40" s="160"/>
      <c r="C40" s="250" t="s">
        <v>845</v>
      </c>
      <c r="D40" s="251"/>
      <c r="E40" s="251"/>
      <c r="F40" s="251"/>
      <c r="G40" s="251"/>
      <c r="H40" s="163"/>
      <c r="I40" s="163"/>
      <c r="J40" s="163"/>
      <c r="K40" s="163"/>
      <c r="L40" s="163"/>
      <c r="M40" s="163"/>
      <c r="N40" s="162"/>
      <c r="O40" s="162"/>
      <c r="P40" s="162"/>
      <c r="Q40" s="162"/>
      <c r="R40" s="163"/>
      <c r="S40" s="163"/>
      <c r="T40" s="163"/>
      <c r="U40" s="163"/>
      <c r="V40" s="163"/>
      <c r="W40" s="163"/>
      <c r="X40" s="163"/>
      <c r="Y40" s="163"/>
      <c r="Z40" s="151"/>
      <c r="AA40" s="151"/>
      <c r="AB40" s="151"/>
      <c r="AC40" s="151"/>
      <c r="AD40" s="151"/>
      <c r="AE40" s="151"/>
      <c r="AF40" s="151"/>
      <c r="AG40" s="151" t="s">
        <v>220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80" t="str">
        <f>C40</f>
        <v>Šroubení pro přechod z ocelového systému stoupacích potrubí na měděný v podlaze 3.NP objektu M2. DN šroubení a typ musí být upřesněno na stavbě, při zpracování výkazu výměr nebyly projektové podklady ke skutečným dimenzím stoupacích potrubí objektu M2.</v>
      </c>
      <c r="BB40" s="151"/>
      <c r="BC40" s="151"/>
      <c r="BD40" s="151"/>
      <c r="BE40" s="151"/>
      <c r="BF40" s="151"/>
      <c r="BG40" s="151"/>
      <c r="BH40" s="151"/>
    </row>
    <row r="41" spans="1:60" ht="22.5" outlineLevel="1" x14ac:dyDescent="0.2">
      <c r="A41" s="181">
        <v>22</v>
      </c>
      <c r="B41" s="182" t="s">
        <v>846</v>
      </c>
      <c r="C41" s="189" t="s">
        <v>847</v>
      </c>
      <c r="D41" s="183" t="s">
        <v>844</v>
      </c>
      <c r="E41" s="184">
        <v>2</v>
      </c>
      <c r="F41" s="185"/>
      <c r="G41" s="186">
        <f>ROUND(E41*F41,2)</f>
        <v>0</v>
      </c>
      <c r="H41" s="164"/>
      <c r="I41" s="163">
        <f>ROUND(E41*H41,2)</f>
        <v>0</v>
      </c>
      <c r="J41" s="164"/>
      <c r="K41" s="163">
        <f>ROUND(E41*J41,2)</f>
        <v>0</v>
      </c>
      <c r="L41" s="163">
        <v>21</v>
      </c>
      <c r="M41" s="163">
        <f>G41*(1+L41/100)</f>
        <v>0</v>
      </c>
      <c r="N41" s="162">
        <v>0</v>
      </c>
      <c r="O41" s="162">
        <f>ROUND(E41*N41,2)</f>
        <v>0</v>
      </c>
      <c r="P41" s="162">
        <v>0</v>
      </c>
      <c r="Q41" s="162">
        <f>ROUND(E41*P41,2)</f>
        <v>0</v>
      </c>
      <c r="R41" s="163"/>
      <c r="S41" s="163" t="s">
        <v>215</v>
      </c>
      <c r="T41" s="163" t="s">
        <v>216</v>
      </c>
      <c r="U41" s="163">
        <v>0</v>
      </c>
      <c r="V41" s="163">
        <f>ROUND(E41*U41,2)</f>
        <v>0</v>
      </c>
      <c r="W41" s="163"/>
      <c r="X41" s="163" t="s">
        <v>271</v>
      </c>
      <c r="Y41" s="163" t="s">
        <v>218</v>
      </c>
      <c r="Z41" s="151"/>
      <c r="AA41" s="151"/>
      <c r="AB41" s="151"/>
      <c r="AC41" s="151"/>
      <c r="AD41" s="151"/>
      <c r="AE41" s="151"/>
      <c r="AF41" s="151"/>
      <c r="AG41" s="151" t="s">
        <v>272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ht="22.5" outlineLevel="1" x14ac:dyDescent="0.2">
      <c r="A42" s="181">
        <v>23</v>
      </c>
      <c r="B42" s="182" t="s">
        <v>848</v>
      </c>
      <c r="C42" s="189" t="s">
        <v>849</v>
      </c>
      <c r="D42" s="183" t="s">
        <v>214</v>
      </c>
      <c r="E42" s="184">
        <v>4</v>
      </c>
      <c r="F42" s="185"/>
      <c r="G42" s="186">
        <f>ROUND(E42*F42,2)</f>
        <v>0</v>
      </c>
      <c r="H42" s="164"/>
      <c r="I42" s="163">
        <f>ROUND(E42*H42,2)</f>
        <v>0</v>
      </c>
      <c r="J42" s="164"/>
      <c r="K42" s="163">
        <f>ROUND(E42*J42,2)</f>
        <v>0</v>
      </c>
      <c r="L42" s="163">
        <v>21</v>
      </c>
      <c r="M42" s="163">
        <f>G42*(1+L42/100)</f>
        <v>0</v>
      </c>
      <c r="N42" s="162">
        <v>1.3999999999999999E-4</v>
      </c>
      <c r="O42" s="162">
        <f>ROUND(E42*N42,2)</f>
        <v>0</v>
      </c>
      <c r="P42" s="162">
        <v>0</v>
      </c>
      <c r="Q42" s="162">
        <f>ROUND(E42*P42,2)</f>
        <v>0</v>
      </c>
      <c r="R42" s="163"/>
      <c r="S42" s="163" t="s">
        <v>215</v>
      </c>
      <c r="T42" s="163" t="s">
        <v>216</v>
      </c>
      <c r="U42" s="163">
        <v>7.1999999999999995E-2</v>
      </c>
      <c r="V42" s="163">
        <f>ROUND(E42*U42,2)</f>
        <v>0.28999999999999998</v>
      </c>
      <c r="W42" s="163"/>
      <c r="X42" s="163" t="s">
        <v>271</v>
      </c>
      <c r="Y42" s="163" t="s">
        <v>218</v>
      </c>
      <c r="Z42" s="151"/>
      <c r="AA42" s="151"/>
      <c r="AB42" s="151"/>
      <c r="AC42" s="151"/>
      <c r="AD42" s="151"/>
      <c r="AE42" s="151"/>
      <c r="AF42" s="151"/>
      <c r="AG42" s="151" t="s">
        <v>272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81">
        <v>24</v>
      </c>
      <c r="B43" s="182" t="s">
        <v>850</v>
      </c>
      <c r="C43" s="189" t="s">
        <v>851</v>
      </c>
      <c r="D43" s="183" t="s">
        <v>844</v>
      </c>
      <c r="E43" s="184">
        <v>1</v>
      </c>
      <c r="F43" s="185"/>
      <c r="G43" s="186">
        <f>ROUND(E43*F43,2)</f>
        <v>0</v>
      </c>
      <c r="H43" s="164"/>
      <c r="I43" s="163">
        <f>ROUND(E43*H43,2)</f>
        <v>0</v>
      </c>
      <c r="J43" s="164"/>
      <c r="K43" s="163">
        <f>ROUND(E43*J43,2)</f>
        <v>0</v>
      </c>
      <c r="L43" s="163">
        <v>21</v>
      </c>
      <c r="M43" s="163">
        <f>G43*(1+L43/100)</f>
        <v>0</v>
      </c>
      <c r="N43" s="162">
        <v>0</v>
      </c>
      <c r="O43" s="162">
        <f>ROUND(E43*N43,2)</f>
        <v>0</v>
      </c>
      <c r="P43" s="162">
        <v>0</v>
      </c>
      <c r="Q43" s="162">
        <f>ROUND(E43*P43,2)</f>
        <v>0</v>
      </c>
      <c r="R43" s="163"/>
      <c r="S43" s="163" t="s">
        <v>215</v>
      </c>
      <c r="T43" s="163" t="s">
        <v>216</v>
      </c>
      <c r="U43" s="163">
        <v>0</v>
      </c>
      <c r="V43" s="163">
        <f>ROUND(E43*U43,2)</f>
        <v>0</v>
      </c>
      <c r="W43" s="163"/>
      <c r="X43" s="163" t="s">
        <v>271</v>
      </c>
      <c r="Y43" s="163" t="s">
        <v>218</v>
      </c>
      <c r="Z43" s="151"/>
      <c r="AA43" s="151"/>
      <c r="AB43" s="151"/>
      <c r="AC43" s="151"/>
      <c r="AD43" s="151"/>
      <c r="AE43" s="151"/>
      <c r="AF43" s="151"/>
      <c r="AG43" s="151" t="s">
        <v>272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81">
        <v>25</v>
      </c>
      <c r="B44" s="182" t="s">
        <v>852</v>
      </c>
      <c r="C44" s="189" t="s">
        <v>853</v>
      </c>
      <c r="D44" s="183" t="s">
        <v>844</v>
      </c>
      <c r="E44" s="184">
        <v>1</v>
      </c>
      <c r="F44" s="185"/>
      <c r="G44" s="186">
        <f>ROUND(E44*F44,2)</f>
        <v>0</v>
      </c>
      <c r="H44" s="164"/>
      <c r="I44" s="163">
        <f>ROUND(E44*H44,2)</f>
        <v>0</v>
      </c>
      <c r="J44" s="164"/>
      <c r="K44" s="163">
        <f>ROUND(E44*J44,2)</f>
        <v>0</v>
      </c>
      <c r="L44" s="163">
        <v>21</v>
      </c>
      <c r="M44" s="163">
        <f>G44*(1+L44/100)</f>
        <v>0</v>
      </c>
      <c r="N44" s="162">
        <v>0</v>
      </c>
      <c r="O44" s="162">
        <f>ROUND(E44*N44,2)</f>
        <v>0</v>
      </c>
      <c r="P44" s="162">
        <v>0</v>
      </c>
      <c r="Q44" s="162">
        <f>ROUND(E44*P44,2)</f>
        <v>0</v>
      </c>
      <c r="R44" s="163"/>
      <c r="S44" s="163" t="s">
        <v>215</v>
      </c>
      <c r="T44" s="163" t="s">
        <v>216</v>
      </c>
      <c r="U44" s="163">
        <v>0</v>
      </c>
      <c r="V44" s="163">
        <f>ROUND(E44*U44,2)</f>
        <v>0</v>
      </c>
      <c r="W44" s="163"/>
      <c r="X44" s="163" t="s">
        <v>271</v>
      </c>
      <c r="Y44" s="163" t="s">
        <v>218</v>
      </c>
      <c r="Z44" s="151"/>
      <c r="AA44" s="151"/>
      <c r="AB44" s="151"/>
      <c r="AC44" s="151"/>
      <c r="AD44" s="151"/>
      <c r="AE44" s="151"/>
      <c r="AF44" s="151"/>
      <c r="AG44" s="151" t="s">
        <v>272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ht="22.5" outlineLevel="1" x14ac:dyDescent="0.2">
      <c r="A45" s="174">
        <v>26</v>
      </c>
      <c r="B45" s="175" t="s">
        <v>854</v>
      </c>
      <c r="C45" s="188" t="s">
        <v>855</v>
      </c>
      <c r="D45" s="176" t="s">
        <v>844</v>
      </c>
      <c r="E45" s="177">
        <v>1</v>
      </c>
      <c r="F45" s="178"/>
      <c r="G45" s="179">
        <f>ROUND(E45*F45,2)</f>
        <v>0</v>
      </c>
      <c r="H45" s="164"/>
      <c r="I45" s="163">
        <f>ROUND(E45*H45,2)</f>
        <v>0</v>
      </c>
      <c r="J45" s="164"/>
      <c r="K45" s="163">
        <f>ROUND(E45*J45,2)</f>
        <v>0</v>
      </c>
      <c r="L45" s="163">
        <v>21</v>
      </c>
      <c r="M45" s="163">
        <f>G45*(1+L45/100)</f>
        <v>0</v>
      </c>
      <c r="N45" s="162">
        <v>0</v>
      </c>
      <c r="O45" s="162">
        <f>ROUND(E45*N45,2)</f>
        <v>0</v>
      </c>
      <c r="P45" s="162">
        <v>0</v>
      </c>
      <c r="Q45" s="162">
        <f>ROUND(E45*P45,2)</f>
        <v>0</v>
      </c>
      <c r="R45" s="163"/>
      <c r="S45" s="163" t="s">
        <v>215</v>
      </c>
      <c r="T45" s="163" t="s">
        <v>216</v>
      </c>
      <c r="U45" s="163">
        <v>0</v>
      </c>
      <c r="V45" s="163">
        <f>ROUND(E45*U45,2)</f>
        <v>0</v>
      </c>
      <c r="W45" s="163"/>
      <c r="X45" s="163" t="s">
        <v>271</v>
      </c>
      <c r="Y45" s="163" t="s">
        <v>218</v>
      </c>
      <c r="Z45" s="151"/>
      <c r="AA45" s="151"/>
      <c r="AB45" s="151"/>
      <c r="AC45" s="151"/>
      <c r="AD45" s="151"/>
      <c r="AE45" s="151"/>
      <c r="AF45" s="151"/>
      <c r="AG45" s="151" t="s">
        <v>272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ht="45" outlineLevel="2" x14ac:dyDescent="0.2">
      <c r="A46" s="159"/>
      <c r="B46" s="160"/>
      <c r="C46" s="250" t="s">
        <v>859</v>
      </c>
      <c r="D46" s="251"/>
      <c r="E46" s="251"/>
      <c r="F46" s="251"/>
      <c r="G46" s="251"/>
      <c r="H46" s="163"/>
      <c r="I46" s="163"/>
      <c r="J46" s="163"/>
      <c r="K46" s="163"/>
      <c r="L46" s="163"/>
      <c r="M46" s="163"/>
      <c r="N46" s="162"/>
      <c r="O46" s="162"/>
      <c r="P46" s="162"/>
      <c r="Q46" s="162"/>
      <c r="R46" s="163"/>
      <c r="S46" s="163"/>
      <c r="T46" s="163"/>
      <c r="U46" s="163"/>
      <c r="V46" s="163"/>
      <c r="W46" s="163"/>
      <c r="X46" s="163"/>
      <c r="Y46" s="163"/>
      <c r="Z46" s="151"/>
      <c r="AA46" s="151"/>
      <c r="AB46" s="151"/>
      <c r="AC46" s="151"/>
      <c r="AD46" s="151"/>
      <c r="AE46" s="151"/>
      <c r="AF46" s="151"/>
      <c r="AG46" s="151" t="s">
        <v>220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80" t="str">
        <f>C46</f>
        <v>upraveno pro instalaci a provoz v místnostech s vysokými požadavky na hygienu a čistotu, bez přídavné plochy s hladkou čelní desku, švové svary desek jsou zakryty speciální hladkou lištou s pravým spodním připojením,  připojovací rozteč 50mm, připojovací závit  6 x G1 vnitřní; pro otopné soustavy s nuceným nebo samotížným  oběhem, PN10;</v>
      </c>
      <c r="BB46" s="151"/>
      <c r="BC46" s="151"/>
      <c r="BD46" s="151"/>
      <c r="BE46" s="151"/>
      <c r="BF46" s="151"/>
      <c r="BG46" s="151"/>
      <c r="BH46" s="151"/>
    </row>
    <row r="47" spans="1:60" outlineLevel="3" x14ac:dyDescent="0.2">
      <c r="A47" s="159"/>
      <c r="B47" s="160"/>
      <c r="C47" s="252" t="s">
        <v>889</v>
      </c>
      <c r="D47" s="253"/>
      <c r="E47" s="253"/>
      <c r="F47" s="253"/>
      <c r="G47" s="253"/>
      <c r="H47" s="163"/>
      <c r="I47" s="163"/>
      <c r="J47" s="163"/>
      <c r="K47" s="163"/>
      <c r="L47" s="163"/>
      <c r="M47" s="163"/>
      <c r="N47" s="162"/>
      <c r="O47" s="162"/>
      <c r="P47" s="162"/>
      <c r="Q47" s="162"/>
      <c r="R47" s="163"/>
      <c r="S47" s="163"/>
      <c r="T47" s="163"/>
      <c r="U47" s="163"/>
      <c r="V47" s="163"/>
      <c r="W47" s="163"/>
      <c r="X47" s="163"/>
      <c r="Y47" s="163"/>
      <c r="Z47" s="151"/>
      <c r="AA47" s="151"/>
      <c r="AB47" s="151"/>
      <c r="AC47" s="151"/>
      <c r="AD47" s="151"/>
      <c r="AE47" s="151"/>
      <c r="AF47" s="151"/>
      <c r="AG47" s="151" t="s">
        <v>220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3" x14ac:dyDescent="0.2">
      <c r="A48" s="159"/>
      <c r="B48" s="160"/>
      <c r="C48" s="252" t="s">
        <v>890</v>
      </c>
      <c r="D48" s="253"/>
      <c r="E48" s="253"/>
      <c r="F48" s="253"/>
      <c r="G48" s="253"/>
      <c r="H48" s="163"/>
      <c r="I48" s="163"/>
      <c r="J48" s="163"/>
      <c r="K48" s="163"/>
      <c r="L48" s="163"/>
      <c r="M48" s="163"/>
      <c r="N48" s="162"/>
      <c r="O48" s="162"/>
      <c r="P48" s="162"/>
      <c r="Q48" s="162"/>
      <c r="R48" s="163"/>
      <c r="S48" s="163"/>
      <c r="T48" s="163"/>
      <c r="U48" s="163"/>
      <c r="V48" s="163"/>
      <c r="W48" s="163"/>
      <c r="X48" s="163"/>
      <c r="Y48" s="163"/>
      <c r="Z48" s="151"/>
      <c r="AA48" s="151"/>
      <c r="AB48" s="151"/>
      <c r="AC48" s="151"/>
      <c r="AD48" s="151"/>
      <c r="AE48" s="151"/>
      <c r="AF48" s="151"/>
      <c r="AG48" s="151" t="s">
        <v>220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3" x14ac:dyDescent="0.2">
      <c r="A49" s="159"/>
      <c r="B49" s="160"/>
      <c r="C49" s="252" t="s">
        <v>856</v>
      </c>
      <c r="D49" s="253"/>
      <c r="E49" s="253"/>
      <c r="F49" s="253"/>
      <c r="G49" s="253"/>
      <c r="H49" s="163"/>
      <c r="I49" s="163"/>
      <c r="J49" s="163"/>
      <c r="K49" s="163"/>
      <c r="L49" s="163"/>
      <c r="M49" s="163"/>
      <c r="N49" s="162"/>
      <c r="O49" s="162"/>
      <c r="P49" s="162"/>
      <c r="Q49" s="162"/>
      <c r="R49" s="163"/>
      <c r="S49" s="163"/>
      <c r="T49" s="163"/>
      <c r="U49" s="163"/>
      <c r="V49" s="163"/>
      <c r="W49" s="163"/>
      <c r="X49" s="163"/>
      <c r="Y49" s="163"/>
      <c r="Z49" s="151"/>
      <c r="AA49" s="151"/>
      <c r="AB49" s="151"/>
      <c r="AC49" s="151"/>
      <c r="AD49" s="151"/>
      <c r="AE49" s="151"/>
      <c r="AF49" s="151"/>
      <c r="AG49" s="151" t="s">
        <v>220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ht="22.5" outlineLevel="1" x14ac:dyDescent="0.2">
      <c r="A50" s="174">
        <v>27</v>
      </c>
      <c r="B50" s="175" t="s">
        <v>857</v>
      </c>
      <c r="C50" s="188" t="s">
        <v>858</v>
      </c>
      <c r="D50" s="176" t="s">
        <v>844</v>
      </c>
      <c r="E50" s="177">
        <v>1</v>
      </c>
      <c r="F50" s="178"/>
      <c r="G50" s="179">
        <f>ROUND(E50*F50,2)</f>
        <v>0</v>
      </c>
      <c r="H50" s="164"/>
      <c r="I50" s="163">
        <f>ROUND(E50*H50,2)</f>
        <v>0</v>
      </c>
      <c r="J50" s="164"/>
      <c r="K50" s="163">
        <f>ROUND(E50*J50,2)</f>
        <v>0</v>
      </c>
      <c r="L50" s="163">
        <v>21</v>
      </c>
      <c r="M50" s="163">
        <f>G50*(1+L50/100)</f>
        <v>0</v>
      </c>
      <c r="N50" s="162">
        <v>0</v>
      </c>
      <c r="O50" s="162">
        <f>ROUND(E50*N50,2)</f>
        <v>0</v>
      </c>
      <c r="P50" s="162">
        <v>0</v>
      </c>
      <c r="Q50" s="162">
        <f>ROUND(E50*P50,2)</f>
        <v>0</v>
      </c>
      <c r="R50" s="163"/>
      <c r="S50" s="163" t="s">
        <v>215</v>
      </c>
      <c r="T50" s="163" t="s">
        <v>216</v>
      </c>
      <c r="U50" s="163">
        <v>0</v>
      </c>
      <c r="V50" s="163">
        <f>ROUND(E50*U50,2)</f>
        <v>0</v>
      </c>
      <c r="W50" s="163"/>
      <c r="X50" s="163" t="s">
        <v>271</v>
      </c>
      <c r="Y50" s="163" t="s">
        <v>218</v>
      </c>
      <c r="Z50" s="151"/>
      <c r="AA50" s="151"/>
      <c r="AB50" s="151"/>
      <c r="AC50" s="151"/>
      <c r="AD50" s="151"/>
      <c r="AE50" s="151"/>
      <c r="AF50" s="151"/>
      <c r="AG50" s="151" t="s">
        <v>272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ht="45" outlineLevel="2" x14ac:dyDescent="0.2">
      <c r="A51" s="159"/>
      <c r="B51" s="160"/>
      <c r="C51" s="250" t="s">
        <v>859</v>
      </c>
      <c r="D51" s="251"/>
      <c r="E51" s="251"/>
      <c r="F51" s="251"/>
      <c r="G51" s="251"/>
      <c r="H51" s="163"/>
      <c r="I51" s="163"/>
      <c r="J51" s="163"/>
      <c r="K51" s="163"/>
      <c r="L51" s="163"/>
      <c r="M51" s="163"/>
      <c r="N51" s="162"/>
      <c r="O51" s="162"/>
      <c r="P51" s="162"/>
      <c r="Q51" s="162"/>
      <c r="R51" s="163"/>
      <c r="S51" s="163"/>
      <c r="T51" s="163"/>
      <c r="U51" s="163"/>
      <c r="V51" s="163"/>
      <c r="W51" s="163"/>
      <c r="X51" s="163"/>
      <c r="Y51" s="163"/>
      <c r="Z51" s="151"/>
      <c r="AA51" s="151"/>
      <c r="AB51" s="151"/>
      <c r="AC51" s="151"/>
      <c r="AD51" s="151"/>
      <c r="AE51" s="151"/>
      <c r="AF51" s="151"/>
      <c r="AG51" s="151" t="s">
        <v>220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80" t="str">
        <f>C51</f>
        <v>upraveno pro instalaci a provoz v místnostech s vysokými požadavky na hygienu a čistotu, bez přídavné plochy s hladkou čelní desku, švové svary desek jsou zakryty speciální hladkou lištou s pravým spodním připojením,  připojovací rozteč 50mm, připojovací závit  6 x G1 vnitřní; pro otopné soustavy s nuceným nebo samotížným  oběhem, PN10;</v>
      </c>
      <c r="BB51" s="151"/>
      <c r="BC51" s="151"/>
      <c r="BD51" s="151"/>
      <c r="BE51" s="151"/>
      <c r="BF51" s="151"/>
      <c r="BG51" s="151"/>
      <c r="BH51" s="151"/>
    </row>
    <row r="52" spans="1:60" outlineLevel="3" x14ac:dyDescent="0.2">
      <c r="A52" s="159"/>
      <c r="B52" s="160"/>
      <c r="C52" s="252" t="s">
        <v>889</v>
      </c>
      <c r="D52" s="253"/>
      <c r="E52" s="253"/>
      <c r="F52" s="253"/>
      <c r="G52" s="253"/>
      <c r="H52" s="163"/>
      <c r="I52" s="163"/>
      <c r="J52" s="163"/>
      <c r="K52" s="163"/>
      <c r="L52" s="163"/>
      <c r="M52" s="163"/>
      <c r="N52" s="162"/>
      <c r="O52" s="162"/>
      <c r="P52" s="162"/>
      <c r="Q52" s="162"/>
      <c r="R52" s="163"/>
      <c r="S52" s="163"/>
      <c r="T52" s="163"/>
      <c r="U52" s="163"/>
      <c r="V52" s="163"/>
      <c r="W52" s="163"/>
      <c r="X52" s="163"/>
      <c r="Y52" s="163"/>
      <c r="Z52" s="151"/>
      <c r="AA52" s="151"/>
      <c r="AB52" s="151"/>
      <c r="AC52" s="151"/>
      <c r="AD52" s="151"/>
      <c r="AE52" s="151"/>
      <c r="AF52" s="151"/>
      <c r="AG52" s="151" t="s">
        <v>220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3" x14ac:dyDescent="0.2">
      <c r="A53" s="159"/>
      <c r="B53" s="160"/>
      <c r="C53" s="252" t="s">
        <v>890</v>
      </c>
      <c r="D53" s="253"/>
      <c r="E53" s="253"/>
      <c r="F53" s="253"/>
      <c r="G53" s="253"/>
      <c r="H53" s="163"/>
      <c r="I53" s="163"/>
      <c r="J53" s="163"/>
      <c r="K53" s="163"/>
      <c r="L53" s="163"/>
      <c r="M53" s="163"/>
      <c r="N53" s="162"/>
      <c r="O53" s="162"/>
      <c r="P53" s="162"/>
      <c r="Q53" s="162"/>
      <c r="R53" s="163"/>
      <c r="S53" s="163"/>
      <c r="T53" s="163"/>
      <c r="U53" s="163"/>
      <c r="V53" s="163"/>
      <c r="W53" s="163"/>
      <c r="X53" s="163"/>
      <c r="Y53" s="163"/>
      <c r="Z53" s="151"/>
      <c r="AA53" s="151"/>
      <c r="AB53" s="151"/>
      <c r="AC53" s="151"/>
      <c r="AD53" s="151"/>
      <c r="AE53" s="151"/>
      <c r="AF53" s="151"/>
      <c r="AG53" s="151" t="s">
        <v>220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3" x14ac:dyDescent="0.2">
      <c r="A54" s="159"/>
      <c r="B54" s="160"/>
      <c r="C54" s="252" t="s">
        <v>856</v>
      </c>
      <c r="D54" s="253"/>
      <c r="E54" s="253"/>
      <c r="F54" s="253"/>
      <c r="G54" s="253"/>
      <c r="H54" s="163"/>
      <c r="I54" s="163"/>
      <c r="J54" s="163"/>
      <c r="K54" s="163"/>
      <c r="L54" s="163"/>
      <c r="M54" s="163"/>
      <c r="N54" s="162"/>
      <c r="O54" s="162"/>
      <c r="P54" s="162"/>
      <c r="Q54" s="162"/>
      <c r="R54" s="163"/>
      <c r="S54" s="163"/>
      <c r="T54" s="163"/>
      <c r="U54" s="163"/>
      <c r="V54" s="163"/>
      <c r="W54" s="163"/>
      <c r="X54" s="163"/>
      <c r="Y54" s="163"/>
      <c r="Z54" s="151"/>
      <c r="AA54" s="151"/>
      <c r="AB54" s="151"/>
      <c r="AC54" s="151"/>
      <c r="AD54" s="151"/>
      <c r="AE54" s="151"/>
      <c r="AF54" s="151"/>
      <c r="AG54" s="151" t="s">
        <v>220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ht="22.5" outlineLevel="1" x14ac:dyDescent="0.2">
      <c r="A55" s="174">
        <v>28</v>
      </c>
      <c r="B55" s="175" t="s">
        <v>860</v>
      </c>
      <c r="C55" s="188" t="s">
        <v>861</v>
      </c>
      <c r="D55" s="176" t="s">
        <v>844</v>
      </c>
      <c r="E55" s="177">
        <v>2</v>
      </c>
      <c r="F55" s="178"/>
      <c r="G55" s="179">
        <f>ROUND(E55*F55,2)</f>
        <v>0</v>
      </c>
      <c r="H55" s="164"/>
      <c r="I55" s="163">
        <f>ROUND(E55*H55,2)</f>
        <v>0</v>
      </c>
      <c r="J55" s="164"/>
      <c r="K55" s="163">
        <f>ROUND(E55*J55,2)</f>
        <v>0</v>
      </c>
      <c r="L55" s="163">
        <v>21</v>
      </c>
      <c r="M55" s="163">
        <f>G55*(1+L55/100)</f>
        <v>0</v>
      </c>
      <c r="N55" s="162">
        <v>0</v>
      </c>
      <c r="O55" s="162">
        <f>ROUND(E55*N55,2)</f>
        <v>0</v>
      </c>
      <c r="P55" s="162">
        <v>0</v>
      </c>
      <c r="Q55" s="162">
        <f>ROUND(E55*P55,2)</f>
        <v>0</v>
      </c>
      <c r="R55" s="163"/>
      <c r="S55" s="163" t="s">
        <v>215</v>
      </c>
      <c r="T55" s="163" t="s">
        <v>216</v>
      </c>
      <c r="U55" s="163">
        <v>0</v>
      </c>
      <c r="V55" s="163">
        <f>ROUND(E55*U55,2)</f>
        <v>0</v>
      </c>
      <c r="W55" s="163"/>
      <c r="X55" s="163" t="s">
        <v>271</v>
      </c>
      <c r="Y55" s="163" t="s">
        <v>218</v>
      </c>
      <c r="Z55" s="151"/>
      <c r="AA55" s="151"/>
      <c r="AB55" s="151"/>
      <c r="AC55" s="151"/>
      <c r="AD55" s="151"/>
      <c r="AE55" s="151"/>
      <c r="AF55" s="151"/>
      <c r="AG55" s="151" t="s">
        <v>272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ht="22.5" outlineLevel="2" x14ac:dyDescent="0.2">
      <c r="A56" s="159"/>
      <c r="B56" s="160"/>
      <c r="C56" s="250" t="s">
        <v>891</v>
      </c>
      <c r="D56" s="251"/>
      <c r="E56" s="251"/>
      <c r="F56" s="251"/>
      <c r="G56" s="251"/>
      <c r="H56" s="163"/>
      <c r="I56" s="163"/>
      <c r="J56" s="163"/>
      <c r="K56" s="163"/>
      <c r="L56" s="163"/>
      <c r="M56" s="163"/>
      <c r="N56" s="162"/>
      <c r="O56" s="162"/>
      <c r="P56" s="162"/>
      <c r="Q56" s="162"/>
      <c r="R56" s="163"/>
      <c r="S56" s="163"/>
      <c r="T56" s="163"/>
      <c r="U56" s="163"/>
      <c r="V56" s="163"/>
      <c r="W56" s="163"/>
      <c r="X56" s="163"/>
      <c r="Y56" s="163"/>
      <c r="Z56" s="151"/>
      <c r="AA56" s="151"/>
      <c r="AB56" s="151"/>
      <c r="AC56" s="151"/>
      <c r="AD56" s="151"/>
      <c r="AE56" s="151"/>
      <c r="AF56" s="151"/>
      <c r="AG56" s="151" t="s">
        <v>220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80" t="str">
        <f>C56</f>
        <v>připojovací rozteč 50mm, připojovací závit  6 x G1 vnitřní; pro otopné soustavy s                                                                                                                                                          včetně: -upevňovacích prvků</v>
      </c>
      <c r="BB56" s="151"/>
      <c r="BC56" s="151"/>
      <c r="BD56" s="151"/>
      <c r="BE56" s="151"/>
      <c r="BF56" s="151"/>
      <c r="BG56" s="151"/>
      <c r="BH56" s="151"/>
    </row>
    <row r="57" spans="1:60" outlineLevel="3" x14ac:dyDescent="0.2">
      <c r="A57" s="159"/>
      <c r="B57" s="160"/>
      <c r="C57" s="252" t="s">
        <v>862</v>
      </c>
      <c r="D57" s="253"/>
      <c r="E57" s="253"/>
      <c r="F57" s="253"/>
      <c r="G57" s="253"/>
      <c r="H57" s="163"/>
      <c r="I57" s="163"/>
      <c r="J57" s="163"/>
      <c r="K57" s="163"/>
      <c r="L57" s="163"/>
      <c r="M57" s="163"/>
      <c r="N57" s="162"/>
      <c r="O57" s="162"/>
      <c r="P57" s="162"/>
      <c r="Q57" s="162"/>
      <c r="R57" s="163"/>
      <c r="S57" s="163"/>
      <c r="T57" s="163"/>
      <c r="U57" s="163"/>
      <c r="V57" s="163"/>
      <c r="W57" s="163"/>
      <c r="X57" s="163"/>
      <c r="Y57" s="163"/>
      <c r="Z57" s="151"/>
      <c r="AA57" s="151"/>
      <c r="AB57" s="151"/>
      <c r="AC57" s="151"/>
      <c r="AD57" s="151"/>
      <c r="AE57" s="151"/>
      <c r="AF57" s="151"/>
      <c r="AG57" s="151" t="s">
        <v>220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81">
        <v>29</v>
      </c>
      <c r="B58" s="182" t="s">
        <v>863</v>
      </c>
      <c r="C58" s="189" t="s">
        <v>864</v>
      </c>
      <c r="D58" s="183" t="s">
        <v>424</v>
      </c>
      <c r="E58" s="184">
        <v>62</v>
      </c>
      <c r="F58" s="185"/>
      <c r="G58" s="186">
        <f>ROUND(E58*F58,2)</f>
        <v>0</v>
      </c>
      <c r="H58" s="164"/>
      <c r="I58" s="163">
        <f>ROUND(E58*H58,2)</f>
        <v>0</v>
      </c>
      <c r="J58" s="164"/>
      <c r="K58" s="163">
        <f>ROUND(E58*J58,2)</f>
        <v>0</v>
      </c>
      <c r="L58" s="163">
        <v>21</v>
      </c>
      <c r="M58" s="163">
        <f>G58*(1+L58/100)</f>
        <v>0</v>
      </c>
      <c r="N58" s="162">
        <v>0</v>
      </c>
      <c r="O58" s="162">
        <f>ROUND(E58*N58,2)</f>
        <v>0</v>
      </c>
      <c r="P58" s="162">
        <v>0</v>
      </c>
      <c r="Q58" s="162">
        <f>ROUND(E58*P58,2)</f>
        <v>0</v>
      </c>
      <c r="R58" s="163" t="s">
        <v>425</v>
      </c>
      <c r="S58" s="163" t="s">
        <v>225</v>
      </c>
      <c r="T58" s="163" t="s">
        <v>270</v>
      </c>
      <c r="U58" s="163">
        <v>1</v>
      </c>
      <c r="V58" s="163">
        <f>ROUND(E58*U58,2)</f>
        <v>62</v>
      </c>
      <c r="W58" s="163"/>
      <c r="X58" s="163" t="s">
        <v>426</v>
      </c>
      <c r="Y58" s="163" t="s">
        <v>218</v>
      </c>
      <c r="Z58" s="151"/>
      <c r="AA58" s="151"/>
      <c r="AB58" s="151"/>
      <c r="AC58" s="151"/>
      <c r="AD58" s="151"/>
      <c r="AE58" s="151"/>
      <c r="AF58" s="151"/>
      <c r="AG58" s="151" t="s">
        <v>427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81">
        <v>30</v>
      </c>
      <c r="B59" s="182" t="s">
        <v>422</v>
      </c>
      <c r="C59" s="189" t="s">
        <v>423</v>
      </c>
      <c r="D59" s="183" t="s">
        <v>424</v>
      </c>
      <c r="E59" s="184">
        <v>56</v>
      </c>
      <c r="F59" s="185"/>
      <c r="G59" s="186">
        <f>ROUND(E59*F59,2)</f>
        <v>0</v>
      </c>
      <c r="H59" s="164"/>
      <c r="I59" s="163">
        <f>ROUND(E59*H59,2)</f>
        <v>0</v>
      </c>
      <c r="J59" s="164"/>
      <c r="K59" s="163">
        <f>ROUND(E59*J59,2)</f>
        <v>0</v>
      </c>
      <c r="L59" s="163">
        <v>21</v>
      </c>
      <c r="M59" s="163">
        <f>G59*(1+L59/100)</f>
        <v>0</v>
      </c>
      <c r="N59" s="162">
        <v>0</v>
      </c>
      <c r="O59" s="162">
        <f>ROUND(E59*N59,2)</f>
        <v>0</v>
      </c>
      <c r="P59" s="162">
        <v>0</v>
      </c>
      <c r="Q59" s="162">
        <f>ROUND(E59*P59,2)</f>
        <v>0</v>
      </c>
      <c r="R59" s="163" t="s">
        <v>425</v>
      </c>
      <c r="S59" s="163" t="s">
        <v>225</v>
      </c>
      <c r="T59" s="163" t="s">
        <v>270</v>
      </c>
      <c r="U59" s="163">
        <v>1</v>
      </c>
      <c r="V59" s="163">
        <f>ROUND(E59*U59,2)</f>
        <v>56</v>
      </c>
      <c r="W59" s="163"/>
      <c r="X59" s="163" t="s">
        <v>426</v>
      </c>
      <c r="Y59" s="163" t="s">
        <v>218</v>
      </c>
      <c r="Z59" s="151"/>
      <c r="AA59" s="151"/>
      <c r="AB59" s="151"/>
      <c r="AC59" s="151"/>
      <c r="AD59" s="151"/>
      <c r="AE59" s="151"/>
      <c r="AF59" s="151"/>
      <c r="AG59" s="151" t="s">
        <v>427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74">
        <v>31</v>
      </c>
      <c r="B60" s="175" t="s">
        <v>865</v>
      </c>
      <c r="C60" s="188" t="s">
        <v>866</v>
      </c>
      <c r="D60" s="176" t="s">
        <v>338</v>
      </c>
      <c r="E60" s="177">
        <v>1</v>
      </c>
      <c r="F60" s="178"/>
      <c r="G60" s="179">
        <f>ROUND(E60*F60,2)</f>
        <v>0</v>
      </c>
      <c r="H60" s="164"/>
      <c r="I60" s="163">
        <f>ROUND(E60*H60,2)</f>
        <v>0</v>
      </c>
      <c r="J60" s="164"/>
      <c r="K60" s="163">
        <f>ROUND(E60*J60,2)</f>
        <v>0</v>
      </c>
      <c r="L60" s="163">
        <v>21</v>
      </c>
      <c r="M60" s="163">
        <f>G60*(1+L60/100)</f>
        <v>0</v>
      </c>
      <c r="N60" s="162">
        <v>0</v>
      </c>
      <c r="O60" s="162">
        <f>ROUND(E60*N60,2)</f>
        <v>0</v>
      </c>
      <c r="P60" s="162">
        <v>0</v>
      </c>
      <c r="Q60" s="162">
        <f>ROUND(E60*P60,2)</f>
        <v>0</v>
      </c>
      <c r="R60" s="163"/>
      <c r="S60" s="163" t="s">
        <v>215</v>
      </c>
      <c r="T60" s="163" t="s">
        <v>216</v>
      </c>
      <c r="U60" s="163">
        <v>0</v>
      </c>
      <c r="V60" s="163">
        <f>ROUND(E60*U60,2)</f>
        <v>0</v>
      </c>
      <c r="W60" s="163"/>
      <c r="X60" s="163" t="s">
        <v>332</v>
      </c>
      <c r="Y60" s="163" t="s">
        <v>218</v>
      </c>
      <c r="Z60" s="151"/>
      <c r="AA60" s="151"/>
      <c r="AB60" s="151"/>
      <c r="AC60" s="151"/>
      <c r="AD60" s="151"/>
      <c r="AE60" s="151"/>
      <c r="AF60" s="151"/>
      <c r="AG60" s="151" t="s">
        <v>333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9">
        <v>32</v>
      </c>
      <c r="B61" s="160" t="s">
        <v>867</v>
      </c>
      <c r="C61" s="194" t="s">
        <v>868</v>
      </c>
      <c r="D61" s="161" t="s">
        <v>0</v>
      </c>
      <c r="E61" s="193"/>
      <c r="F61" s="164"/>
      <c r="G61" s="163">
        <f>ROUND(E61*F61,2)</f>
        <v>0</v>
      </c>
      <c r="H61" s="164"/>
      <c r="I61" s="163">
        <f>ROUND(E61*H61,2)</f>
        <v>0</v>
      </c>
      <c r="J61" s="164"/>
      <c r="K61" s="163">
        <f>ROUND(E61*J61,2)</f>
        <v>0</v>
      </c>
      <c r="L61" s="163">
        <v>21</v>
      </c>
      <c r="M61" s="163">
        <f>G61*(1+L61/100)</f>
        <v>0</v>
      </c>
      <c r="N61" s="162">
        <v>0</v>
      </c>
      <c r="O61" s="162">
        <f>ROUND(E61*N61,2)</f>
        <v>0</v>
      </c>
      <c r="P61" s="162">
        <v>0</v>
      </c>
      <c r="Q61" s="162">
        <f>ROUND(E61*P61,2)</f>
        <v>0</v>
      </c>
      <c r="R61" s="163"/>
      <c r="S61" s="163" t="s">
        <v>225</v>
      </c>
      <c r="T61" s="163" t="s">
        <v>270</v>
      </c>
      <c r="U61" s="163">
        <v>0</v>
      </c>
      <c r="V61" s="163">
        <f>ROUND(E61*U61,2)</f>
        <v>0</v>
      </c>
      <c r="W61" s="163"/>
      <c r="X61" s="163" t="s">
        <v>430</v>
      </c>
      <c r="Y61" s="163" t="s">
        <v>218</v>
      </c>
      <c r="Z61" s="151"/>
      <c r="AA61" s="151"/>
      <c r="AB61" s="151"/>
      <c r="AC61" s="151"/>
      <c r="AD61" s="151"/>
      <c r="AE61" s="151"/>
      <c r="AF61" s="151"/>
      <c r="AG61" s="151" t="s">
        <v>431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81">
        <v>33</v>
      </c>
      <c r="B62" s="182" t="s">
        <v>869</v>
      </c>
      <c r="C62" s="189" t="s">
        <v>870</v>
      </c>
      <c r="D62" s="183" t="s">
        <v>269</v>
      </c>
      <c r="E62" s="184">
        <v>0.31791000000000003</v>
      </c>
      <c r="F62" s="185"/>
      <c r="G62" s="186">
        <f>ROUND(E62*F62,2)</f>
        <v>0</v>
      </c>
      <c r="H62" s="164"/>
      <c r="I62" s="163">
        <f>ROUND(E62*H62,2)</f>
        <v>0</v>
      </c>
      <c r="J62" s="164"/>
      <c r="K62" s="163">
        <f>ROUND(E62*J62,2)</f>
        <v>0</v>
      </c>
      <c r="L62" s="163">
        <v>21</v>
      </c>
      <c r="M62" s="163">
        <f>G62*(1+L62/100)</f>
        <v>0</v>
      </c>
      <c r="N62" s="162">
        <v>0</v>
      </c>
      <c r="O62" s="162">
        <f>ROUND(E62*N62,2)</f>
        <v>0</v>
      </c>
      <c r="P62" s="162">
        <v>0</v>
      </c>
      <c r="Q62" s="162">
        <f>ROUND(E62*P62,2)</f>
        <v>0</v>
      </c>
      <c r="R62" s="163"/>
      <c r="S62" s="163" t="s">
        <v>225</v>
      </c>
      <c r="T62" s="163" t="s">
        <v>270</v>
      </c>
      <c r="U62" s="163">
        <v>5.5620000000000003</v>
      </c>
      <c r="V62" s="163">
        <f>ROUND(E62*U62,2)</f>
        <v>1.77</v>
      </c>
      <c r="W62" s="163"/>
      <c r="X62" s="163" t="s">
        <v>583</v>
      </c>
      <c r="Y62" s="163" t="s">
        <v>218</v>
      </c>
      <c r="Z62" s="151"/>
      <c r="AA62" s="151"/>
      <c r="AB62" s="151"/>
      <c r="AC62" s="151"/>
      <c r="AD62" s="151"/>
      <c r="AE62" s="151"/>
      <c r="AF62" s="151"/>
      <c r="AG62" s="151" t="s">
        <v>584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ht="25.5" x14ac:dyDescent="0.2">
      <c r="A63" s="167" t="s">
        <v>212</v>
      </c>
      <c r="B63" s="168" t="s">
        <v>154</v>
      </c>
      <c r="C63" s="187" t="s">
        <v>155</v>
      </c>
      <c r="D63" s="169"/>
      <c r="E63" s="170"/>
      <c r="F63" s="171"/>
      <c r="G63" s="172">
        <f>SUMIF(AG64:AG75,"&lt;&gt;NOR",G64:G75)</f>
        <v>0</v>
      </c>
      <c r="H63" s="166"/>
      <c r="I63" s="166">
        <f>SUM(I64:I75)</f>
        <v>0</v>
      </c>
      <c r="J63" s="166"/>
      <c r="K63" s="166">
        <f>SUM(K64:K75)</f>
        <v>0</v>
      </c>
      <c r="L63" s="166"/>
      <c r="M63" s="166">
        <f>SUM(M64:M75)</f>
        <v>0</v>
      </c>
      <c r="N63" s="165"/>
      <c r="O63" s="165">
        <f>SUM(O64:O75)</f>
        <v>0.01</v>
      </c>
      <c r="P63" s="165"/>
      <c r="Q63" s="165">
        <f>SUM(Q64:Q75)</f>
        <v>0</v>
      </c>
      <c r="R63" s="166"/>
      <c r="S63" s="166"/>
      <c r="T63" s="166"/>
      <c r="U63" s="166"/>
      <c r="V63" s="166">
        <f>SUM(V64:V75)</f>
        <v>20.89</v>
      </c>
      <c r="W63" s="166"/>
      <c r="X63" s="166"/>
      <c r="Y63" s="166"/>
      <c r="AG63" t="s">
        <v>213</v>
      </c>
    </row>
    <row r="64" spans="1:60" outlineLevel="1" x14ac:dyDescent="0.2">
      <c r="A64" s="181">
        <v>34</v>
      </c>
      <c r="B64" s="182" t="s">
        <v>871</v>
      </c>
      <c r="C64" s="189" t="s">
        <v>872</v>
      </c>
      <c r="D64" s="183" t="s">
        <v>282</v>
      </c>
      <c r="E64" s="184">
        <v>5</v>
      </c>
      <c r="F64" s="185"/>
      <c r="G64" s="186">
        <f>ROUND(E64*F64,2)</f>
        <v>0</v>
      </c>
      <c r="H64" s="164"/>
      <c r="I64" s="163">
        <f>ROUND(E64*H64,2)</f>
        <v>0</v>
      </c>
      <c r="J64" s="164"/>
      <c r="K64" s="163">
        <f>ROUND(E64*J64,2)</f>
        <v>0</v>
      </c>
      <c r="L64" s="163">
        <v>21</v>
      </c>
      <c r="M64" s="163">
        <f>G64*(1+L64/100)</f>
        <v>0</v>
      </c>
      <c r="N64" s="162">
        <v>1.2099999999999999E-3</v>
      </c>
      <c r="O64" s="162">
        <f>ROUND(E64*N64,2)</f>
        <v>0.01</v>
      </c>
      <c r="P64" s="162">
        <v>0</v>
      </c>
      <c r="Q64" s="162">
        <f>ROUND(E64*P64,2)</f>
        <v>0</v>
      </c>
      <c r="R64" s="163"/>
      <c r="S64" s="163" t="s">
        <v>225</v>
      </c>
      <c r="T64" s="163" t="s">
        <v>270</v>
      </c>
      <c r="U64" s="163">
        <v>0.17699999999999999</v>
      </c>
      <c r="V64" s="163">
        <f>ROUND(E64*U64,2)</f>
        <v>0.89</v>
      </c>
      <c r="W64" s="163"/>
      <c r="X64" s="163" t="s">
        <v>271</v>
      </c>
      <c r="Y64" s="163" t="s">
        <v>218</v>
      </c>
      <c r="Z64" s="151"/>
      <c r="AA64" s="151"/>
      <c r="AB64" s="151"/>
      <c r="AC64" s="151"/>
      <c r="AD64" s="151"/>
      <c r="AE64" s="151"/>
      <c r="AF64" s="151"/>
      <c r="AG64" s="151" t="s">
        <v>272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ht="22.5" outlineLevel="1" x14ac:dyDescent="0.2">
      <c r="A65" s="174">
        <v>35</v>
      </c>
      <c r="B65" s="175" t="s">
        <v>873</v>
      </c>
      <c r="C65" s="188" t="s">
        <v>874</v>
      </c>
      <c r="D65" s="176" t="s">
        <v>844</v>
      </c>
      <c r="E65" s="177">
        <v>1</v>
      </c>
      <c r="F65" s="178"/>
      <c r="G65" s="179">
        <f>ROUND(E65*F65,2)</f>
        <v>0</v>
      </c>
      <c r="H65" s="164"/>
      <c r="I65" s="163">
        <f>ROUND(E65*H65,2)</f>
        <v>0</v>
      </c>
      <c r="J65" s="164"/>
      <c r="K65" s="163">
        <f>ROUND(E65*J65,2)</f>
        <v>0</v>
      </c>
      <c r="L65" s="163">
        <v>21</v>
      </c>
      <c r="M65" s="163">
        <f>G65*(1+L65/100)</f>
        <v>0</v>
      </c>
      <c r="N65" s="162">
        <v>0</v>
      </c>
      <c r="O65" s="162">
        <f>ROUND(E65*N65,2)</f>
        <v>0</v>
      </c>
      <c r="P65" s="162">
        <v>0</v>
      </c>
      <c r="Q65" s="162">
        <f>ROUND(E65*P65,2)</f>
        <v>0</v>
      </c>
      <c r="R65" s="163"/>
      <c r="S65" s="163" t="s">
        <v>215</v>
      </c>
      <c r="T65" s="163" t="s">
        <v>216</v>
      </c>
      <c r="U65" s="163">
        <v>0</v>
      </c>
      <c r="V65" s="163">
        <f>ROUND(E65*U65,2)</f>
        <v>0</v>
      </c>
      <c r="W65" s="163"/>
      <c r="X65" s="163" t="s">
        <v>271</v>
      </c>
      <c r="Y65" s="163" t="s">
        <v>218</v>
      </c>
      <c r="Z65" s="151"/>
      <c r="AA65" s="151"/>
      <c r="AB65" s="151"/>
      <c r="AC65" s="151"/>
      <c r="AD65" s="151"/>
      <c r="AE65" s="151"/>
      <c r="AF65" s="151"/>
      <c r="AG65" s="151" t="s">
        <v>272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ht="33.75" outlineLevel="2" x14ac:dyDescent="0.2">
      <c r="A66" s="159"/>
      <c r="B66" s="160"/>
      <c r="C66" s="250" t="s">
        <v>875</v>
      </c>
      <c r="D66" s="251"/>
      <c r="E66" s="251"/>
      <c r="F66" s="251"/>
      <c r="G66" s="251"/>
      <c r="H66" s="163"/>
      <c r="I66" s="163"/>
      <c r="J66" s="163"/>
      <c r="K66" s="163"/>
      <c r="L66" s="163"/>
      <c r="M66" s="163"/>
      <c r="N66" s="162"/>
      <c r="O66" s="162"/>
      <c r="P66" s="162"/>
      <c r="Q66" s="162"/>
      <c r="R66" s="163"/>
      <c r="S66" s="163"/>
      <c r="T66" s="163"/>
      <c r="U66" s="163"/>
      <c r="V66" s="163"/>
      <c r="W66" s="163"/>
      <c r="X66" s="163"/>
      <c r="Y66" s="163"/>
      <c r="Z66" s="151"/>
      <c r="AA66" s="151"/>
      <c r="AB66" s="151"/>
      <c r="AC66" s="151"/>
      <c r="AD66" s="151"/>
      <c r="AE66" s="151"/>
      <c r="AF66" s="151"/>
      <c r="AG66" s="151" t="s">
        <v>220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80" t="str">
        <f>C66</f>
        <v>pro připojení k venkovní jednotce typu single split, včetně IR ovladače, a komunikačního a silového propojení s venkovní jednotkou (vzdálenost do 20m), 1x230V/50Hz, včetně upevňovacího materiálu, další parametry viz projektová dokumentace</v>
      </c>
      <c r="BB66" s="151"/>
      <c r="BC66" s="151"/>
      <c r="BD66" s="151"/>
      <c r="BE66" s="151"/>
      <c r="BF66" s="151"/>
      <c r="BG66" s="151"/>
      <c r="BH66" s="151"/>
    </row>
    <row r="67" spans="1:60" ht="22.5" outlineLevel="1" x14ac:dyDescent="0.2">
      <c r="A67" s="174">
        <v>36</v>
      </c>
      <c r="B67" s="175" t="s">
        <v>876</v>
      </c>
      <c r="C67" s="188" t="s">
        <v>877</v>
      </c>
      <c r="D67" s="176" t="s">
        <v>297</v>
      </c>
      <c r="E67" s="177">
        <v>10</v>
      </c>
      <c r="F67" s="178"/>
      <c r="G67" s="179">
        <f>ROUND(E67*F67,2)</f>
        <v>0</v>
      </c>
      <c r="H67" s="164"/>
      <c r="I67" s="163">
        <f>ROUND(E67*H67,2)</f>
        <v>0</v>
      </c>
      <c r="J67" s="164"/>
      <c r="K67" s="163">
        <f>ROUND(E67*J67,2)</f>
        <v>0</v>
      </c>
      <c r="L67" s="163">
        <v>21</v>
      </c>
      <c r="M67" s="163">
        <f>G67*(1+L67/100)</f>
        <v>0</v>
      </c>
      <c r="N67" s="162">
        <v>0</v>
      </c>
      <c r="O67" s="162">
        <f>ROUND(E67*N67,2)</f>
        <v>0</v>
      </c>
      <c r="P67" s="162">
        <v>0</v>
      </c>
      <c r="Q67" s="162">
        <f>ROUND(E67*P67,2)</f>
        <v>0</v>
      </c>
      <c r="R67" s="163"/>
      <c r="S67" s="163" t="s">
        <v>215</v>
      </c>
      <c r="T67" s="163" t="s">
        <v>216</v>
      </c>
      <c r="U67" s="163">
        <v>0</v>
      </c>
      <c r="V67" s="163">
        <f>ROUND(E67*U67,2)</f>
        <v>0</v>
      </c>
      <c r="W67" s="163"/>
      <c r="X67" s="163" t="s">
        <v>271</v>
      </c>
      <c r="Y67" s="163" t="s">
        <v>218</v>
      </c>
      <c r="Z67" s="151"/>
      <c r="AA67" s="151"/>
      <c r="AB67" s="151"/>
      <c r="AC67" s="151"/>
      <c r="AD67" s="151"/>
      <c r="AE67" s="151"/>
      <c r="AF67" s="151"/>
      <c r="AG67" s="151" t="s">
        <v>272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ht="22.5" outlineLevel="2" x14ac:dyDescent="0.2">
      <c r="A68" s="159"/>
      <c r="B68" s="160"/>
      <c r="C68" s="250" t="s">
        <v>878</v>
      </c>
      <c r="D68" s="251"/>
      <c r="E68" s="251"/>
      <c r="F68" s="251"/>
      <c r="G68" s="251"/>
      <c r="H68" s="163"/>
      <c r="I68" s="163"/>
      <c r="J68" s="163"/>
      <c r="K68" s="163"/>
      <c r="L68" s="163"/>
      <c r="M68" s="163"/>
      <c r="N68" s="162"/>
      <c r="O68" s="162"/>
      <c r="P68" s="162"/>
      <c r="Q68" s="162"/>
      <c r="R68" s="163"/>
      <c r="S68" s="163"/>
      <c r="T68" s="163"/>
      <c r="U68" s="163"/>
      <c r="V68" s="163"/>
      <c r="W68" s="163"/>
      <c r="X68" s="163"/>
      <c r="Y68" s="163"/>
      <c r="Z68" s="151"/>
      <c r="AA68" s="151"/>
      <c r="AB68" s="151"/>
      <c r="AC68" s="151"/>
      <c r="AD68" s="151"/>
      <c r="AE68" s="151"/>
      <c r="AF68" s="151"/>
      <c r="AG68" s="151" t="s">
        <v>220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80" t="str">
        <f>C68</f>
        <v>včetně izolace a upevnění, včetně komunikačního kabelu - horizontální potrubí podepřeno po celé délce (potrubní žlab, Mars žlab), včetně montáže</v>
      </c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81">
        <v>37</v>
      </c>
      <c r="B69" s="182" t="s">
        <v>879</v>
      </c>
      <c r="C69" s="189" t="s">
        <v>880</v>
      </c>
      <c r="D69" s="183" t="s">
        <v>490</v>
      </c>
      <c r="E69" s="184">
        <v>1</v>
      </c>
      <c r="F69" s="185"/>
      <c r="G69" s="186">
        <f t="shared" ref="G69:G75" si="7">ROUND(E69*F69,2)</f>
        <v>0</v>
      </c>
      <c r="H69" s="164"/>
      <c r="I69" s="163">
        <f t="shared" ref="I69:I75" si="8">ROUND(E69*H69,2)</f>
        <v>0</v>
      </c>
      <c r="J69" s="164"/>
      <c r="K69" s="163">
        <f t="shared" ref="K69:K75" si="9">ROUND(E69*J69,2)</f>
        <v>0</v>
      </c>
      <c r="L69" s="163">
        <v>21</v>
      </c>
      <c r="M69" s="163">
        <f t="shared" ref="M69:M75" si="10">G69*(1+L69/100)</f>
        <v>0</v>
      </c>
      <c r="N69" s="162">
        <v>0</v>
      </c>
      <c r="O69" s="162">
        <f t="shared" ref="O69:O75" si="11">ROUND(E69*N69,2)</f>
        <v>0</v>
      </c>
      <c r="P69" s="162">
        <v>0</v>
      </c>
      <c r="Q69" s="162">
        <f t="shared" ref="Q69:Q75" si="12">ROUND(E69*P69,2)</f>
        <v>0</v>
      </c>
      <c r="R69" s="163"/>
      <c r="S69" s="163" t="s">
        <v>215</v>
      </c>
      <c r="T69" s="163" t="s">
        <v>216</v>
      </c>
      <c r="U69" s="163">
        <v>0</v>
      </c>
      <c r="V69" s="163">
        <f t="shared" ref="V69:V75" si="13">ROUND(E69*U69,2)</f>
        <v>0</v>
      </c>
      <c r="W69" s="163"/>
      <c r="X69" s="163" t="s">
        <v>271</v>
      </c>
      <c r="Y69" s="163" t="s">
        <v>218</v>
      </c>
      <c r="Z69" s="151"/>
      <c r="AA69" s="151"/>
      <c r="AB69" s="151"/>
      <c r="AC69" s="151"/>
      <c r="AD69" s="151"/>
      <c r="AE69" s="151"/>
      <c r="AF69" s="151"/>
      <c r="AG69" s="151" t="s">
        <v>272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ht="22.5" outlineLevel="1" x14ac:dyDescent="0.2">
      <c r="A70" s="181">
        <v>38</v>
      </c>
      <c r="B70" s="182" t="s">
        <v>881</v>
      </c>
      <c r="C70" s="189" t="s">
        <v>882</v>
      </c>
      <c r="D70" s="183" t="s">
        <v>338</v>
      </c>
      <c r="E70" s="184">
        <v>1</v>
      </c>
      <c r="F70" s="185"/>
      <c r="G70" s="186">
        <f t="shared" si="7"/>
        <v>0</v>
      </c>
      <c r="H70" s="164"/>
      <c r="I70" s="163">
        <f t="shared" si="8"/>
        <v>0</v>
      </c>
      <c r="J70" s="164"/>
      <c r="K70" s="163">
        <f t="shared" si="9"/>
        <v>0</v>
      </c>
      <c r="L70" s="163">
        <v>21</v>
      </c>
      <c r="M70" s="163">
        <f t="shared" si="10"/>
        <v>0</v>
      </c>
      <c r="N70" s="162">
        <v>0</v>
      </c>
      <c r="O70" s="162">
        <f t="shared" si="11"/>
        <v>0</v>
      </c>
      <c r="P70" s="162">
        <v>0</v>
      </c>
      <c r="Q70" s="162">
        <f t="shared" si="12"/>
        <v>0</v>
      </c>
      <c r="R70" s="163"/>
      <c r="S70" s="163" t="s">
        <v>215</v>
      </c>
      <c r="T70" s="163" t="s">
        <v>216</v>
      </c>
      <c r="U70" s="163">
        <v>0</v>
      </c>
      <c r="V70" s="163">
        <f t="shared" si="13"/>
        <v>0</v>
      </c>
      <c r="W70" s="163"/>
      <c r="X70" s="163" t="s">
        <v>271</v>
      </c>
      <c r="Y70" s="163" t="s">
        <v>218</v>
      </c>
      <c r="Z70" s="151"/>
      <c r="AA70" s="151"/>
      <c r="AB70" s="151"/>
      <c r="AC70" s="151"/>
      <c r="AD70" s="151"/>
      <c r="AE70" s="151"/>
      <c r="AF70" s="151"/>
      <c r="AG70" s="151" t="s">
        <v>272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ht="22.5" outlineLevel="1" x14ac:dyDescent="0.2">
      <c r="A71" s="181">
        <v>39</v>
      </c>
      <c r="B71" s="182" t="s">
        <v>883</v>
      </c>
      <c r="C71" s="189" t="s">
        <v>884</v>
      </c>
      <c r="D71" s="183" t="s">
        <v>338</v>
      </c>
      <c r="E71" s="184">
        <v>1</v>
      </c>
      <c r="F71" s="185"/>
      <c r="G71" s="186">
        <f t="shared" si="7"/>
        <v>0</v>
      </c>
      <c r="H71" s="164"/>
      <c r="I71" s="163">
        <f t="shared" si="8"/>
        <v>0</v>
      </c>
      <c r="J71" s="164"/>
      <c r="K71" s="163">
        <f t="shared" si="9"/>
        <v>0</v>
      </c>
      <c r="L71" s="163">
        <v>21</v>
      </c>
      <c r="M71" s="163">
        <f t="shared" si="10"/>
        <v>0</v>
      </c>
      <c r="N71" s="162">
        <v>0</v>
      </c>
      <c r="O71" s="162">
        <f t="shared" si="11"/>
        <v>0</v>
      </c>
      <c r="P71" s="162">
        <v>0</v>
      </c>
      <c r="Q71" s="162">
        <f t="shared" si="12"/>
        <v>0</v>
      </c>
      <c r="R71" s="163"/>
      <c r="S71" s="163" t="s">
        <v>215</v>
      </c>
      <c r="T71" s="163" t="s">
        <v>216</v>
      </c>
      <c r="U71" s="163">
        <v>0</v>
      </c>
      <c r="V71" s="163">
        <f t="shared" si="13"/>
        <v>0</v>
      </c>
      <c r="W71" s="163"/>
      <c r="X71" s="163" t="s">
        <v>271</v>
      </c>
      <c r="Y71" s="163" t="s">
        <v>218</v>
      </c>
      <c r="Z71" s="151"/>
      <c r="AA71" s="151"/>
      <c r="AB71" s="151"/>
      <c r="AC71" s="151"/>
      <c r="AD71" s="151"/>
      <c r="AE71" s="151"/>
      <c r="AF71" s="151"/>
      <c r="AG71" s="151" t="s">
        <v>272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81">
        <v>40</v>
      </c>
      <c r="B72" s="182" t="s">
        <v>885</v>
      </c>
      <c r="C72" s="189" t="s">
        <v>886</v>
      </c>
      <c r="D72" s="183" t="s">
        <v>297</v>
      </c>
      <c r="E72" s="184">
        <v>1</v>
      </c>
      <c r="F72" s="185"/>
      <c r="G72" s="186">
        <f t="shared" si="7"/>
        <v>0</v>
      </c>
      <c r="H72" s="164"/>
      <c r="I72" s="163">
        <f t="shared" si="8"/>
        <v>0</v>
      </c>
      <c r="J72" s="164"/>
      <c r="K72" s="163">
        <f t="shared" si="9"/>
        <v>0</v>
      </c>
      <c r="L72" s="163">
        <v>21</v>
      </c>
      <c r="M72" s="163">
        <f t="shared" si="10"/>
        <v>0</v>
      </c>
      <c r="N72" s="162">
        <v>0</v>
      </c>
      <c r="O72" s="162">
        <f t="shared" si="11"/>
        <v>0</v>
      </c>
      <c r="P72" s="162">
        <v>0</v>
      </c>
      <c r="Q72" s="162">
        <f t="shared" si="12"/>
        <v>0</v>
      </c>
      <c r="R72" s="163"/>
      <c r="S72" s="163" t="s">
        <v>215</v>
      </c>
      <c r="T72" s="163" t="s">
        <v>216</v>
      </c>
      <c r="U72" s="163">
        <v>0</v>
      </c>
      <c r="V72" s="163">
        <f t="shared" si="13"/>
        <v>0</v>
      </c>
      <c r="W72" s="163"/>
      <c r="X72" s="163" t="s">
        <v>271</v>
      </c>
      <c r="Y72" s="163" t="s">
        <v>218</v>
      </c>
      <c r="Z72" s="151"/>
      <c r="AA72" s="151"/>
      <c r="AB72" s="151"/>
      <c r="AC72" s="151"/>
      <c r="AD72" s="151"/>
      <c r="AE72" s="151"/>
      <c r="AF72" s="151"/>
      <c r="AG72" s="151" t="s">
        <v>272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ht="33.75" outlineLevel="1" x14ac:dyDescent="0.2">
      <c r="A73" s="181">
        <v>41</v>
      </c>
      <c r="B73" s="182" t="s">
        <v>887</v>
      </c>
      <c r="C73" s="189" t="s">
        <v>888</v>
      </c>
      <c r="D73" s="183" t="s">
        <v>338</v>
      </c>
      <c r="E73" s="184">
        <v>1</v>
      </c>
      <c r="F73" s="185"/>
      <c r="G73" s="186">
        <f t="shared" si="7"/>
        <v>0</v>
      </c>
      <c r="H73" s="164"/>
      <c r="I73" s="163">
        <f t="shared" si="8"/>
        <v>0</v>
      </c>
      <c r="J73" s="164"/>
      <c r="K73" s="163">
        <f t="shared" si="9"/>
        <v>0</v>
      </c>
      <c r="L73" s="163">
        <v>21</v>
      </c>
      <c r="M73" s="163">
        <f t="shared" si="10"/>
        <v>0</v>
      </c>
      <c r="N73" s="162">
        <v>0</v>
      </c>
      <c r="O73" s="162">
        <f t="shared" si="11"/>
        <v>0</v>
      </c>
      <c r="P73" s="162">
        <v>0</v>
      </c>
      <c r="Q73" s="162">
        <f t="shared" si="12"/>
        <v>0</v>
      </c>
      <c r="R73" s="163"/>
      <c r="S73" s="163" t="s">
        <v>215</v>
      </c>
      <c r="T73" s="163" t="s">
        <v>216</v>
      </c>
      <c r="U73" s="163">
        <v>0</v>
      </c>
      <c r="V73" s="163">
        <f t="shared" si="13"/>
        <v>0</v>
      </c>
      <c r="W73" s="163"/>
      <c r="X73" s="163" t="s">
        <v>271</v>
      </c>
      <c r="Y73" s="163" t="s">
        <v>218</v>
      </c>
      <c r="Z73" s="151"/>
      <c r="AA73" s="151"/>
      <c r="AB73" s="151"/>
      <c r="AC73" s="151"/>
      <c r="AD73" s="151"/>
      <c r="AE73" s="151"/>
      <c r="AF73" s="151"/>
      <c r="AG73" s="151" t="s">
        <v>272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81">
        <v>42</v>
      </c>
      <c r="B74" s="182" t="s">
        <v>863</v>
      </c>
      <c r="C74" s="189" t="s">
        <v>864</v>
      </c>
      <c r="D74" s="183" t="s">
        <v>424</v>
      </c>
      <c r="E74" s="184">
        <v>16</v>
      </c>
      <c r="F74" s="185"/>
      <c r="G74" s="186">
        <f t="shared" si="7"/>
        <v>0</v>
      </c>
      <c r="H74" s="164"/>
      <c r="I74" s="163">
        <f t="shared" si="8"/>
        <v>0</v>
      </c>
      <c r="J74" s="164"/>
      <c r="K74" s="163">
        <f t="shared" si="9"/>
        <v>0</v>
      </c>
      <c r="L74" s="163">
        <v>21</v>
      </c>
      <c r="M74" s="163">
        <f t="shared" si="10"/>
        <v>0</v>
      </c>
      <c r="N74" s="162">
        <v>0</v>
      </c>
      <c r="O74" s="162">
        <f t="shared" si="11"/>
        <v>0</v>
      </c>
      <c r="P74" s="162">
        <v>0</v>
      </c>
      <c r="Q74" s="162">
        <f t="shared" si="12"/>
        <v>0</v>
      </c>
      <c r="R74" s="163" t="s">
        <v>425</v>
      </c>
      <c r="S74" s="163" t="s">
        <v>225</v>
      </c>
      <c r="T74" s="163" t="s">
        <v>270</v>
      </c>
      <c r="U74" s="163">
        <v>1</v>
      </c>
      <c r="V74" s="163">
        <f t="shared" si="13"/>
        <v>16</v>
      </c>
      <c r="W74" s="163"/>
      <c r="X74" s="163" t="s">
        <v>426</v>
      </c>
      <c r="Y74" s="163" t="s">
        <v>218</v>
      </c>
      <c r="Z74" s="151"/>
      <c r="AA74" s="151"/>
      <c r="AB74" s="151"/>
      <c r="AC74" s="151"/>
      <c r="AD74" s="151"/>
      <c r="AE74" s="151"/>
      <c r="AF74" s="151"/>
      <c r="AG74" s="151" t="s">
        <v>427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">
      <c r="A75" s="174">
        <v>43</v>
      </c>
      <c r="B75" s="175" t="s">
        <v>422</v>
      </c>
      <c r="C75" s="188" t="s">
        <v>423</v>
      </c>
      <c r="D75" s="176" t="s">
        <v>424</v>
      </c>
      <c r="E75" s="177">
        <v>4</v>
      </c>
      <c r="F75" s="178"/>
      <c r="G75" s="179">
        <f t="shared" si="7"/>
        <v>0</v>
      </c>
      <c r="H75" s="164"/>
      <c r="I75" s="163">
        <f t="shared" si="8"/>
        <v>0</v>
      </c>
      <c r="J75" s="164"/>
      <c r="K75" s="163">
        <f t="shared" si="9"/>
        <v>0</v>
      </c>
      <c r="L75" s="163">
        <v>21</v>
      </c>
      <c r="M75" s="163">
        <f t="shared" si="10"/>
        <v>0</v>
      </c>
      <c r="N75" s="162">
        <v>0</v>
      </c>
      <c r="O75" s="162">
        <f t="shared" si="11"/>
        <v>0</v>
      </c>
      <c r="P75" s="162">
        <v>0</v>
      </c>
      <c r="Q75" s="162">
        <f t="shared" si="12"/>
        <v>0</v>
      </c>
      <c r="R75" s="163" t="s">
        <v>425</v>
      </c>
      <c r="S75" s="163" t="s">
        <v>225</v>
      </c>
      <c r="T75" s="163" t="s">
        <v>270</v>
      </c>
      <c r="U75" s="163">
        <v>1</v>
      </c>
      <c r="V75" s="163">
        <f t="shared" si="13"/>
        <v>4</v>
      </c>
      <c r="W75" s="163"/>
      <c r="X75" s="163" t="s">
        <v>426</v>
      </c>
      <c r="Y75" s="163" t="s">
        <v>218</v>
      </c>
      <c r="Z75" s="151"/>
      <c r="AA75" s="151"/>
      <c r="AB75" s="151"/>
      <c r="AC75" s="151"/>
      <c r="AD75" s="151"/>
      <c r="AE75" s="151"/>
      <c r="AF75" s="151"/>
      <c r="AG75" s="151" t="s">
        <v>427</v>
      </c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x14ac:dyDescent="0.2">
      <c r="A76" s="3"/>
      <c r="B76" s="4"/>
      <c r="C76" s="190"/>
      <c r="D76" s="6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AE76">
        <v>15</v>
      </c>
      <c r="AF76">
        <v>21</v>
      </c>
      <c r="AG76" t="s">
        <v>198</v>
      </c>
    </row>
    <row r="77" spans="1:60" x14ac:dyDescent="0.2">
      <c r="A77" s="154"/>
      <c r="B77" s="155" t="s">
        <v>31</v>
      </c>
      <c r="C77" s="191"/>
      <c r="D77" s="156"/>
      <c r="E77" s="157"/>
      <c r="F77" s="157"/>
      <c r="G77" s="173">
        <f>G8+G63</f>
        <v>0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AE77">
        <f>SUMIF(L7:L75,AE76,G7:G75)</f>
        <v>0</v>
      </c>
      <c r="AF77">
        <f>SUMIF(L7:L75,AF76,G7:G75)</f>
        <v>0</v>
      </c>
      <c r="AG77" t="s">
        <v>248</v>
      </c>
    </row>
    <row r="78" spans="1:60" x14ac:dyDescent="0.2">
      <c r="A78" s="3"/>
      <c r="B78" s="4"/>
      <c r="C78" s="190"/>
      <c r="D78" s="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60" x14ac:dyDescent="0.2">
      <c r="A79" s="3"/>
      <c r="B79" s="4"/>
      <c r="C79" s="190"/>
      <c r="D79" s="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60" x14ac:dyDescent="0.2">
      <c r="A80" s="261" t="s">
        <v>249</v>
      </c>
      <c r="B80" s="261"/>
      <c r="C80" s="262"/>
      <c r="D80" s="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33" x14ac:dyDescent="0.2">
      <c r="A81" s="263"/>
      <c r="B81" s="264"/>
      <c r="C81" s="265"/>
      <c r="D81" s="264"/>
      <c r="E81" s="264"/>
      <c r="F81" s="264"/>
      <c r="G81" s="266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AG81" t="s">
        <v>250</v>
      </c>
    </row>
    <row r="82" spans="1:33" x14ac:dyDescent="0.2">
      <c r="A82" s="267"/>
      <c r="B82" s="268"/>
      <c r="C82" s="269"/>
      <c r="D82" s="268"/>
      <c r="E82" s="268"/>
      <c r="F82" s="268"/>
      <c r="G82" s="270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33" x14ac:dyDescent="0.2">
      <c r="A83" s="267"/>
      <c r="B83" s="268"/>
      <c r="C83" s="269"/>
      <c r="D83" s="268"/>
      <c r="E83" s="268"/>
      <c r="F83" s="268"/>
      <c r="G83" s="270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33" x14ac:dyDescent="0.2">
      <c r="A84" s="267"/>
      <c r="B84" s="268"/>
      <c r="C84" s="269"/>
      <c r="D84" s="268"/>
      <c r="E84" s="268"/>
      <c r="F84" s="268"/>
      <c r="G84" s="270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33" x14ac:dyDescent="0.2">
      <c r="A85" s="271"/>
      <c r="B85" s="272"/>
      <c r="C85" s="273"/>
      <c r="D85" s="272"/>
      <c r="E85" s="272"/>
      <c r="F85" s="272"/>
      <c r="G85" s="27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33" x14ac:dyDescent="0.2">
      <c r="A86" s="3"/>
      <c r="B86" s="4"/>
      <c r="C86" s="190"/>
      <c r="D86" s="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33" x14ac:dyDescent="0.2">
      <c r="C87" s="192"/>
      <c r="D87" s="10"/>
      <c r="AG87" t="s">
        <v>266</v>
      </c>
    </row>
    <row r="88" spans="1:33" x14ac:dyDescent="0.2">
      <c r="D88" s="10"/>
    </row>
    <row r="89" spans="1:33" x14ac:dyDescent="0.2">
      <c r="D89" s="10"/>
    </row>
    <row r="90" spans="1:33" x14ac:dyDescent="0.2">
      <c r="D90" s="10"/>
    </row>
    <row r="91" spans="1:33" x14ac:dyDescent="0.2">
      <c r="D91" s="10"/>
    </row>
    <row r="92" spans="1:33" x14ac:dyDescent="0.2">
      <c r="D92" s="10"/>
    </row>
    <row r="93" spans="1:33" x14ac:dyDescent="0.2">
      <c r="D93" s="10"/>
    </row>
    <row r="94" spans="1:33" x14ac:dyDescent="0.2">
      <c r="D94" s="10"/>
    </row>
    <row r="95" spans="1:33" x14ac:dyDescent="0.2">
      <c r="D95" s="10"/>
    </row>
    <row r="96" spans="1:33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29">
    <mergeCell ref="A81:G85"/>
    <mergeCell ref="C10:G10"/>
    <mergeCell ref="C11:G11"/>
    <mergeCell ref="C13:G13"/>
    <mergeCell ref="C14:G14"/>
    <mergeCell ref="A1:G1"/>
    <mergeCell ref="C2:G2"/>
    <mergeCell ref="C3:G3"/>
    <mergeCell ref="C4:G4"/>
    <mergeCell ref="A80:C80"/>
    <mergeCell ref="C51:G51"/>
    <mergeCell ref="C17:G17"/>
    <mergeCell ref="C19:G19"/>
    <mergeCell ref="C22:G22"/>
    <mergeCell ref="C26:G26"/>
    <mergeCell ref="C28:G28"/>
    <mergeCell ref="C30:G30"/>
    <mergeCell ref="C40:G40"/>
    <mergeCell ref="C46:G46"/>
    <mergeCell ref="C47:G47"/>
    <mergeCell ref="C48:G48"/>
    <mergeCell ref="C49:G49"/>
    <mergeCell ref="C68:G68"/>
    <mergeCell ref="C52:G52"/>
    <mergeCell ref="C53:G53"/>
    <mergeCell ref="C54:G54"/>
    <mergeCell ref="C56:G56"/>
    <mergeCell ref="C57:G57"/>
    <mergeCell ref="C66:G66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7F5F9-1323-4419-90B5-FC3C8B85B13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12.5703125" style="124" customWidth="1"/>
    <col min="3" max="3" width="38.28515625" style="12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4" t="s">
        <v>7</v>
      </c>
      <c r="B1" s="254"/>
      <c r="C1" s="254"/>
      <c r="D1" s="254"/>
      <c r="E1" s="254"/>
      <c r="F1" s="254"/>
      <c r="G1" s="254"/>
      <c r="AG1" t="s">
        <v>186</v>
      </c>
    </row>
    <row r="2" spans="1:60" ht="24.95" customHeight="1" x14ac:dyDescent="0.2">
      <c r="A2" s="143" t="s">
        <v>8</v>
      </c>
      <c r="B2" s="49" t="s">
        <v>43</v>
      </c>
      <c r="C2" s="255" t="s">
        <v>44</v>
      </c>
      <c r="D2" s="256"/>
      <c r="E2" s="256"/>
      <c r="F2" s="256"/>
      <c r="G2" s="257"/>
      <c r="AG2" t="s">
        <v>187</v>
      </c>
    </row>
    <row r="3" spans="1:60" ht="24.95" customHeight="1" x14ac:dyDescent="0.2">
      <c r="A3" s="143" t="s">
        <v>9</v>
      </c>
      <c r="B3" s="49" t="s">
        <v>47</v>
      </c>
      <c r="C3" s="255" t="s">
        <v>48</v>
      </c>
      <c r="D3" s="256"/>
      <c r="E3" s="256"/>
      <c r="F3" s="256"/>
      <c r="G3" s="257"/>
      <c r="AC3" s="124" t="s">
        <v>187</v>
      </c>
      <c r="AG3" t="s">
        <v>188</v>
      </c>
    </row>
    <row r="4" spans="1:60" ht="24.95" customHeight="1" x14ac:dyDescent="0.2">
      <c r="A4" s="144" t="s">
        <v>10</v>
      </c>
      <c r="B4" s="145" t="s">
        <v>58</v>
      </c>
      <c r="C4" s="258" t="s">
        <v>59</v>
      </c>
      <c r="D4" s="259"/>
      <c r="E4" s="259"/>
      <c r="F4" s="259"/>
      <c r="G4" s="260"/>
      <c r="AG4" t="s">
        <v>189</v>
      </c>
    </row>
    <row r="5" spans="1:60" x14ac:dyDescent="0.2">
      <c r="D5" s="10"/>
    </row>
    <row r="6" spans="1:60" ht="38.25" x14ac:dyDescent="0.2">
      <c r="A6" s="147" t="s">
        <v>190</v>
      </c>
      <c r="B6" s="149" t="s">
        <v>191</v>
      </c>
      <c r="C6" s="149" t="s">
        <v>192</v>
      </c>
      <c r="D6" s="148" t="s">
        <v>193</v>
      </c>
      <c r="E6" s="147" t="s">
        <v>194</v>
      </c>
      <c r="F6" s="146" t="s">
        <v>195</v>
      </c>
      <c r="G6" s="147" t="s">
        <v>31</v>
      </c>
      <c r="H6" s="150" t="s">
        <v>32</v>
      </c>
      <c r="I6" s="150" t="s">
        <v>196</v>
      </c>
      <c r="J6" s="150" t="s">
        <v>33</v>
      </c>
      <c r="K6" s="150" t="s">
        <v>197</v>
      </c>
      <c r="L6" s="150" t="s">
        <v>198</v>
      </c>
      <c r="M6" s="150" t="s">
        <v>199</v>
      </c>
      <c r="N6" s="150" t="s">
        <v>200</v>
      </c>
      <c r="O6" s="150" t="s">
        <v>201</v>
      </c>
      <c r="P6" s="150" t="s">
        <v>202</v>
      </c>
      <c r="Q6" s="150" t="s">
        <v>203</v>
      </c>
      <c r="R6" s="150" t="s">
        <v>204</v>
      </c>
      <c r="S6" s="150" t="s">
        <v>205</v>
      </c>
      <c r="T6" s="150" t="s">
        <v>206</v>
      </c>
      <c r="U6" s="150" t="s">
        <v>207</v>
      </c>
      <c r="V6" s="150" t="s">
        <v>208</v>
      </c>
      <c r="W6" s="150" t="s">
        <v>209</v>
      </c>
      <c r="X6" s="150" t="s">
        <v>210</v>
      </c>
      <c r="Y6" s="150" t="s">
        <v>211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  <c r="Y7" s="153"/>
    </row>
    <row r="8" spans="1:60" x14ac:dyDescent="0.2">
      <c r="A8" s="167" t="s">
        <v>212</v>
      </c>
      <c r="B8" s="168" t="s">
        <v>104</v>
      </c>
      <c r="C8" s="187" t="s">
        <v>177</v>
      </c>
      <c r="D8" s="169"/>
      <c r="E8" s="170"/>
      <c r="F8" s="171"/>
      <c r="G8" s="172">
        <f>SUMIF(AG9:AG14,"&lt;&gt;NOR",G9:G14)</f>
        <v>0</v>
      </c>
      <c r="H8" s="166"/>
      <c r="I8" s="166">
        <f>SUM(I9:I14)</f>
        <v>0</v>
      </c>
      <c r="J8" s="166"/>
      <c r="K8" s="166">
        <f>SUM(K9:K14)</f>
        <v>0</v>
      </c>
      <c r="L8" s="166"/>
      <c r="M8" s="166">
        <f>SUM(M9:M14)</f>
        <v>0</v>
      </c>
      <c r="N8" s="165"/>
      <c r="O8" s="165">
        <f>SUM(O9:O14)</f>
        <v>0</v>
      </c>
      <c r="P8" s="165"/>
      <c r="Q8" s="165">
        <f>SUM(Q9:Q14)</f>
        <v>0</v>
      </c>
      <c r="R8" s="166"/>
      <c r="S8" s="166"/>
      <c r="T8" s="166"/>
      <c r="U8" s="166"/>
      <c r="V8" s="166">
        <f>SUM(V9:V14)</f>
        <v>0</v>
      </c>
      <c r="W8" s="166"/>
      <c r="X8" s="166"/>
      <c r="Y8" s="166"/>
      <c r="AG8" t="s">
        <v>213</v>
      </c>
    </row>
    <row r="9" spans="1:60" outlineLevel="1" x14ac:dyDescent="0.2">
      <c r="A9" s="181">
        <v>1</v>
      </c>
      <c r="B9" s="182" t="s">
        <v>892</v>
      </c>
      <c r="C9" s="189" t="s">
        <v>893</v>
      </c>
      <c r="D9" s="183" t="s">
        <v>844</v>
      </c>
      <c r="E9" s="184">
        <v>2</v>
      </c>
      <c r="F9" s="185"/>
      <c r="G9" s="186">
        <f t="shared" ref="G9:G14" si="0">ROUND(E9*F9,2)</f>
        <v>0</v>
      </c>
      <c r="H9" s="164"/>
      <c r="I9" s="163">
        <f t="shared" ref="I9:I14" si="1">ROUND(E9*H9,2)</f>
        <v>0</v>
      </c>
      <c r="J9" s="164"/>
      <c r="K9" s="163">
        <f t="shared" ref="K9:K14" si="2">ROUND(E9*J9,2)</f>
        <v>0</v>
      </c>
      <c r="L9" s="163">
        <v>21</v>
      </c>
      <c r="M9" s="163">
        <f t="shared" ref="M9:M14" si="3">G9*(1+L9/100)</f>
        <v>0</v>
      </c>
      <c r="N9" s="162">
        <v>0</v>
      </c>
      <c r="O9" s="162">
        <f t="shared" ref="O9:O14" si="4">ROUND(E9*N9,2)</f>
        <v>0</v>
      </c>
      <c r="P9" s="162">
        <v>0</v>
      </c>
      <c r="Q9" s="162">
        <f t="shared" ref="Q9:Q14" si="5">ROUND(E9*P9,2)</f>
        <v>0</v>
      </c>
      <c r="R9" s="163"/>
      <c r="S9" s="163" t="s">
        <v>215</v>
      </c>
      <c r="T9" s="163" t="s">
        <v>216</v>
      </c>
      <c r="U9" s="163">
        <v>0</v>
      </c>
      <c r="V9" s="163">
        <f t="shared" ref="V9:V14" si="6">ROUND(E9*U9,2)</f>
        <v>0</v>
      </c>
      <c r="W9" s="163"/>
      <c r="X9" s="163" t="s">
        <v>271</v>
      </c>
      <c r="Y9" s="163" t="s">
        <v>218</v>
      </c>
      <c r="Z9" s="151"/>
      <c r="AA9" s="151"/>
      <c r="AB9" s="151"/>
      <c r="AC9" s="151"/>
      <c r="AD9" s="151"/>
      <c r="AE9" s="151"/>
      <c r="AF9" s="151"/>
      <c r="AG9" s="151" t="s">
        <v>272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81">
        <v>2</v>
      </c>
      <c r="B10" s="182" t="s">
        <v>894</v>
      </c>
      <c r="C10" s="189" t="s">
        <v>895</v>
      </c>
      <c r="D10" s="183" t="s">
        <v>844</v>
      </c>
      <c r="E10" s="184">
        <v>1</v>
      </c>
      <c r="F10" s="185"/>
      <c r="G10" s="186">
        <f t="shared" si="0"/>
        <v>0</v>
      </c>
      <c r="H10" s="164"/>
      <c r="I10" s="163">
        <f t="shared" si="1"/>
        <v>0</v>
      </c>
      <c r="J10" s="164"/>
      <c r="K10" s="163">
        <f t="shared" si="2"/>
        <v>0</v>
      </c>
      <c r="L10" s="163">
        <v>21</v>
      </c>
      <c r="M10" s="163">
        <f t="shared" si="3"/>
        <v>0</v>
      </c>
      <c r="N10" s="162">
        <v>0</v>
      </c>
      <c r="O10" s="162">
        <f t="shared" si="4"/>
        <v>0</v>
      </c>
      <c r="P10" s="162">
        <v>0</v>
      </c>
      <c r="Q10" s="162">
        <f t="shared" si="5"/>
        <v>0</v>
      </c>
      <c r="R10" s="163"/>
      <c r="S10" s="163" t="s">
        <v>215</v>
      </c>
      <c r="T10" s="163" t="s">
        <v>216</v>
      </c>
      <c r="U10" s="163">
        <v>0</v>
      </c>
      <c r="V10" s="163">
        <f t="shared" si="6"/>
        <v>0</v>
      </c>
      <c r="W10" s="163"/>
      <c r="X10" s="163" t="s">
        <v>271</v>
      </c>
      <c r="Y10" s="163" t="s">
        <v>218</v>
      </c>
      <c r="Z10" s="151"/>
      <c r="AA10" s="151"/>
      <c r="AB10" s="151"/>
      <c r="AC10" s="151"/>
      <c r="AD10" s="151"/>
      <c r="AE10" s="151"/>
      <c r="AF10" s="151"/>
      <c r="AG10" s="151" t="s">
        <v>272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ht="22.5" outlineLevel="1" x14ac:dyDescent="0.2">
      <c r="A11" s="181">
        <v>3</v>
      </c>
      <c r="B11" s="182" t="s">
        <v>896</v>
      </c>
      <c r="C11" s="189" t="s">
        <v>897</v>
      </c>
      <c r="D11" s="183" t="s">
        <v>844</v>
      </c>
      <c r="E11" s="184">
        <v>1</v>
      </c>
      <c r="F11" s="185"/>
      <c r="G11" s="186">
        <f t="shared" si="0"/>
        <v>0</v>
      </c>
      <c r="H11" s="164"/>
      <c r="I11" s="163">
        <f t="shared" si="1"/>
        <v>0</v>
      </c>
      <c r="J11" s="164"/>
      <c r="K11" s="163">
        <f t="shared" si="2"/>
        <v>0</v>
      </c>
      <c r="L11" s="163">
        <v>21</v>
      </c>
      <c r="M11" s="163">
        <f t="shared" si="3"/>
        <v>0</v>
      </c>
      <c r="N11" s="162">
        <v>0</v>
      </c>
      <c r="O11" s="162">
        <f t="shared" si="4"/>
        <v>0</v>
      </c>
      <c r="P11" s="162">
        <v>0</v>
      </c>
      <c r="Q11" s="162">
        <f t="shared" si="5"/>
        <v>0</v>
      </c>
      <c r="R11" s="163"/>
      <c r="S11" s="163" t="s">
        <v>215</v>
      </c>
      <c r="T11" s="163" t="s">
        <v>216</v>
      </c>
      <c r="U11" s="163">
        <v>0</v>
      </c>
      <c r="V11" s="163">
        <f t="shared" si="6"/>
        <v>0</v>
      </c>
      <c r="W11" s="163"/>
      <c r="X11" s="163" t="s">
        <v>271</v>
      </c>
      <c r="Y11" s="163" t="s">
        <v>218</v>
      </c>
      <c r="Z11" s="151"/>
      <c r="AA11" s="151"/>
      <c r="AB11" s="151"/>
      <c r="AC11" s="151"/>
      <c r="AD11" s="151"/>
      <c r="AE11" s="151"/>
      <c r="AF11" s="151"/>
      <c r="AG11" s="151" t="s">
        <v>272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2.5" outlineLevel="1" x14ac:dyDescent="0.2">
      <c r="A12" s="181">
        <v>4</v>
      </c>
      <c r="B12" s="182" t="s">
        <v>898</v>
      </c>
      <c r="C12" s="189" t="s">
        <v>899</v>
      </c>
      <c r="D12" s="183" t="s">
        <v>844</v>
      </c>
      <c r="E12" s="184">
        <v>2</v>
      </c>
      <c r="F12" s="185"/>
      <c r="G12" s="186">
        <f t="shared" si="0"/>
        <v>0</v>
      </c>
      <c r="H12" s="164"/>
      <c r="I12" s="163">
        <f t="shared" si="1"/>
        <v>0</v>
      </c>
      <c r="J12" s="164"/>
      <c r="K12" s="163">
        <f t="shared" si="2"/>
        <v>0</v>
      </c>
      <c r="L12" s="163">
        <v>21</v>
      </c>
      <c r="M12" s="163">
        <f t="shared" si="3"/>
        <v>0</v>
      </c>
      <c r="N12" s="162">
        <v>0</v>
      </c>
      <c r="O12" s="162">
        <f t="shared" si="4"/>
        <v>0</v>
      </c>
      <c r="P12" s="162">
        <v>0</v>
      </c>
      <c r="Q12" s="162">
        <f t="shared" si="5"/>
        <v>0</v>
      </c>
      <c r="R12" s="163"/>
      <c r="S12" s="163" t="s">
        <v>215</v>
      </c>
      <c r="T12" s="163" t="s">
        <v>216</v>
      </c>
      <c r="U12" s="163">
        <v>0</v>
      </c>
      <c r="V12" s="163">
        <f t="shared" si="6"/>
        <v>0</v>
      </c>
      <c r="W12" s="163"/>
      <c r="X12" s="163" t="s">
        <v>271</v>
      </c>
      <c r="Y12" s="163" t="s">
        <v>218</v>
      </c>
      <c r="Z12" s="151"/>
      <c r="AA12" s="151"/>
      <c r="AB12" s="151"/>
      <c r="AC12" s="151"/>
      <c r="AD12" s="151"/>
      <c r="AE12" s="151"/>
      <c r="AF12" s="151"/>
      <c r="AG12" s="151" t="s">
        <v>272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81">
        <v>5</v>
      </c>
      <c r="B13" s="182" t="s">
        <v>900</v>
      </c>
      <c r="C13" s="189" t="s">
        <v>901</v>
      </c>
      <c r="D13" s="183" t="s">
        <v>844</v>
      </c>
      <c r="E13" s="184">
        <v>2</v>
      </c>
      <c r="F13" s="185"/>
      <c r="G13" s="186">
        <f t="shared" si="0"/>
        <v>0</v>
      </c>
      <c r="H13" s="164"/>
      <c r="I13" s="163">
        <f t="shared" si="1"/>
        <v>0</v>
      </c>
      <c r="J13" s="164"/>
      <c r="K13" s="163">
        <f t="shared" si="2"/>
        <v>0</v>
      </c>
      <c r="L13" s="163">
        <v>21</v>
      </c>
      <c r="M13" s="163">
        <f t="shared" si="3"/>
        <v>0</v>
      </c>
      <c r="N13" s="162">
        <v>0</v>
      </c>
      <c r="O13" s="162">
        <f t="shared" si="4"/>
        <v>0</v>
      </c>
      <c r="P13" s="162">
        <v>0</v>
      </c>
      <c r="Q13" s="162">
        <f t="shared" si="5"/>
        <v>0</v>
      </c>
      <c r="R13" s="163"/>
      <c r="S13" s="163" t="s">
        <v>215</v>
      </c>
      <c r="T13" s="163" t="s">
        <v>216</v>
      </c>
      <c r="U13" s="163">
        <v>0</v>
      </c>
      <c r="V13" s="163">
        <f t="shared" si="6"/>
        <v>0</v>
      </c>
      <c r="W13" s="163"/>
      <c r="X13" s="163" t="s">
        <v>271</v>
      </c>
      <c r="Y13" s="163" t="s">
        <v>218</v>
      </c>
      <c r="Z13" s="151"/>
      <c r="AA13" s="151"/>
      <c r="AB13" s="151"/>
      <c r="AC13" s="151"/>
      <c r="AD13" s="151"/>
      <c r="AE13" s="151"/>
      <c r="AF13" s="151"/>
      <c r="AG13" s="151" t="s">
        <v>272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81">
        <v>6</v>
      </c>
      <c r="B14" s="182" t="s">
        <v>902</v>
      </c>
      <c r="C14" s="189" t="s">
        <v>903</v>
      </c>
      <c r="D14" s="183" t="s">
        <v>844</v>
      </c>
      <c r="E14" s="184">
        <v>20</v>
      </c>
      <c r="F14" s="185"/>
      <c r="G14" s="186">
        <f t="shared" si="0"/>
        <v>0</v>
      </c>
      <c r="H14" s="164"/>
      <c r="I14" s="163">
        <f t="shared" si="1"/>
        <v>0</v>
      </c>
      <c r="J14" s="164"/>
      <c r="K14" s="163">
        <f t="shared" si="2"/>
        <v>0</v>
      </c>
      <c r="L14" s="163">
        <v>21</v>
      </c>
      <c r="M14" s="163">
        <f t="shared" si="3"/>
        <v>0</v>
      </c>
      <c r="N14" s="162">
        <v>0</v>
      </c>
      <c r="O14" s="162">
        <f t="shared" si="4"/>
        <v>0</v>
      </c>
      <c r="P14" s="162">
        <v>0</v>
      </c>
      <c r="Q14" s="162">
        <f t="shared" si="5"/>
        <v>0</v>
      </c>
      <c r="R14" s="163"/>
      <c r="S14" s="163" t="s">
        <v>215</v>
      </c>
      <c r="T14" s="163" t="s">
        <v>216</v>
      </c>
      <c r="U14" s="163">
        <v>0</v>
      </c>
      <c r="V14" s="163">
        <f t="shared" si="6"/>
        <v>0</v>
      </c>
      <c r="W14" s="163"/>
      <c r="X14" s="163" t="s">
        <v>271</v>
      </c>
      <c r="Y14" s="163" t="s">
        <v>218</v>
      </c>
      <c r="Z14" s="151"/>
      <c r="AA14" s="151"/>
      <c r="AB14" s="151"/>
      <c r="AC14" s="151"/>
      <c r="AD14" s="151"/>
      <c r="AE14" s="151"/>
      <c r="AF14" s="151"/>
      <c r="AG14" s="151" t="s">
        <v>272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x14ac:dyDescent="0.2">
      <c r="A15" s="167" t="s">
        <v>212</v>
      </c>
      <c r="B15" s="168" t="s">
        <v>106</v>
      </c>
      <c r="C15" s="187" t="s">
        <v>178</v>
      </c>
      <c r="D15" s="169"/>
      <c r="E15" s="170"/>
      <c r="F15" s="171"/>
      <c r="G15" s="172">
        <f>SUMIF(AG16:AG62,"&lt;&gt;NOR",G16:G62)</f>
        <v>0</v>
      </c>
      <c r="H15" s="166"/>
      <c r="I15" s="166">
        <f>SUM(I16:I62)</f>
        <v>0</v>
      </c>
      <c r="J15" s="166"/>
      <c r="K15" s="166">
        <f>SUM(K16:K62)</f>
        <v>0</v>
      </c>
      <c r="L15" s="166"/>
      <c r="M15" s="166">
        <f>SUM(M16:M62)</f>
        <v>0</v>
      </c>
      <c r="N15" s="165"/>
      <c r="O15" s="165">
        <f>SUM(O16:O62)</f>
        <v>0</v>
      </c>
      <c r="P15" s="165"/>
      <c r="Q15" s="165">
        <f>SUM(Q16:Q62)</f>
        <v>0</v>
      </c>
      <c r="R15" s="166"/>
      <c r="S15" s="166"/>
      <c r="T15" s="166"/>
      <c r="U15" s="166"/>
      <c r="V15" s="166">
        <f>SUM(V16:V62)</f>
        <v>11.36</v>
      </c>
      <c r="W15" s="166"/>
      <c r="X15" s="166"/>
      <c r="Y15" s="166"/>
      <c r="AG15" t="s">
        <v>213</v>
      </c>
    </row>
    <row r="16" spans="1:60" ht="33.75" outlineLevel="1" x14ac:dyDescent="0.2">
      <c r="A16" s="181">
        <v>7</v>
      </c>
      <c r="B16" s="182" t="s">
        <v>904</v>
      </c>
      <c r="C16" s="189" t="s">
        <v>905</v>
      </c>
      <c r="D16" s="183" t="s">
        <v>844</v>
      </c>
      <c r="E16" s="184">
        <v>1</v>
      </c>
      <c r="F16" s="185"/>
      <c r="G16" s="186">
        <f t="shared" ref="G16:G24" si="7">ROUND(E16*F16,2)</f>
        <v>0</v>
      </c>
      <c r="H16" s="164"/>
      <c r="I16" s="163">
        <f t="shared" ref="I16:I24" si="8">ROUND(E16*H16,2)</f>
        <v>0</v>
      </c>
      <c r="J16" s="164"/>
      <c r="K16" s="163">
        <f t="shared" ref="K16:K24" si="9">ROUND(E16*J16,2)</f>
        <v>0</v>
      </c>
      <c r="L16" s="163">
        <v>21</v>
      </c>
      <c r="M16" s="163">
        <f t="shared" ref="M16:M24" si="10">G16*(1+L16/100)</f>
        <v>0</v>
      </c>
      <c r="N16" s="162">
        <v>0</v>
      </c>
      <c r="O16" s="162">
        <f t="shared" ref="O16:O24" si="11">ROUND(E16*N16,2)</f>
        <v>0</v>
      </c>
      <c r="P16" s="162">
        <v>0</v>
      </c>
      <c r="Q16" s="162">
        <f t="shared" ref="Q16:Q24" si="12">ROUND(E16*P16,2)</f>
        <v>0</v>
      </c>
      <c r="R16" s="163"/>
      <c r="S16" s="163" t="s">
        <v>215</v>
      </c>
      <c r="T16" s="163" t="s">
        <v>216</v>
      </c>
      <c r="U16" s="163">
        <v>0</v>
      </c>
      <c r="V16" s="163">
        <f t="shared" ref="V16:V24" si="13">ROUND(E16*U16,2)</f>
        <v>0</v>
      </c>
      <c r="W16" s="163"/>
      <c r="X16" s="163" t="s">
        <v>271</v>
      </c>
      <c r="Y16" s="163" t="s">
        <v>218</v>
      </c>
      <c r="Z16" s="151"/>
      <c r="AA16" s="151"/>
      <c r="AB16" s="151"/>
      <c r="AC16" s="151"/>
      <c r="AD16" s="151"/>
      <c r="AE16" s="151"/>
      <c r="AF16" s="151"/>
      <c r="AG16" s="151" t="s">
        <v>272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ht="45" outlineLevel="1" x14ac:dyDescent="0.2">
      <c r="A17" s="181">
        <v>8</v>
      </c>
      <c r="B17" s="182" t="s">
        <v>906</v>
      </c>
      <c r="C17" s="189" t="s">
        <v>907</v>
      </c>
      <c r="D17" s="183" t="s">
        <v>844</v>
      </c>
      <c r="E17" s="184">
        <v>2</v>
      </c>
      <c r="F17" s="185"/>
      <c r="G17" s="186">
        <f t="shared" si="7"/>
        <v>0</v>
      </c>
      <c r="H17" s="164"/>
      <c r="I17" s="163">
        <f t="shared" si="8"/>
        <v>0</v>
      </c>
      <c r="J17" s="164"/>
      <c r="K17" s="163">
        <f t="shared" si="9"/>
        <v>0</v>
      </c>
      <c r="L17" s="163">
        <v>21</v>
      </c>
      <c r="M17" s="163">
        <f t="shared" si="10"/>
        <v>0</v>
      </c>
      <c r="N17" s="162">
        <v>0</v>
      </c>
      <c r="O17" s="162">
        <f t="shared" si="11"/>
        <v>0</v>
      </c>
      <c r="P17" s="162">
        <v>0</v>
      </c>
      <c r="Q17" s="162">
        <f t="shared" si="12"/>
        <v>0</v>
      </c>
      <c r="R17" s="163"/>
      <c r="S17" s="163" t="s">
        <v>215</v>
      </c>
      <c r="T17" s="163" t="s">
        <v>216</v>
      </c>
      <c r="U17" s="163">
        <v>0</v>
      </c>
      <c r="V17" s="163">
        <f t="shared" si="13"/>
        <v>0</v>
      </c>
      <c r="W17" s="163"/>
      <c r="X17" s="163" t="s">
        <v>271</v>
      </c>
      <c r="Y17" s="163" t="s">
        <v>908</v>
      </c>
      <c r="Z17" s="151"/>
      <c r="AA17" s="151"/>
      <c r="AB17" s="151"/>
      <c r="AC17" s="151"/>
      <c r="AD17" s="151"/>
      <c r="AE17" s="151"/>
      <c r="AF17" s="151"/>
      <c r="AG17" s="151" t="s">
        <v>272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ht="45" outlineLevel="1" x14ac:dyDescent="0.2">
      <c r="A18" s="181">
        <v>9</v>
      </c>
      <c r="B18" s="182" t="s">
        <v>909</v>
      </c>
      <c r="C18" s="189" t="s">
        <v>910</v>
      </c>
      <c r="D18" s="183" t="s">
        <v>844</v>
      </c>
      <c r="E18" s="184">
        <v>4</v>
      </c>
      <c r="F18" s="185"/>
      <c r="G18" s="186">
        <f t="shared" si="7"/>
        <v>0</v>
      </c>
      <c r="H18" s="164"/>
      <c r="I18" s="163">
        <f t="shared" si="8"/>
        <v>0</v>
      </c>
      <c r="J18" s="164"/>
      <c r="K18" s="163">
        <f t="shared" si="9"/>
        <v>0</v>
      </c>
      <c r="L18" s="163">
        <v>21</v>
      </c>
      <c r="M18" s="163">
        <f t="shared" si="10"/>
        <v>0</v>
      </c>
      <c r="N18" s="162">
        <v>0</v>
      </c>
      <c r="O18" s="162">
        <f t="shared" si="11"/>
        <v>0</v>
      </c>
      <c r="P18" s="162">
        <v>0</v>
      </c>
      <c r="Q18" s="162">
        <f t="shared" si="12"/>
        <v>0</v>
      </c>
      <c r="R18" s="163"/>
      <c r="S18" s="163" t="s">
        <v>215</v>
      </c>
      <c r="T18" s="163" t="s">
        <v>216</v>
      </c>
      <c r="U18" s="163">
        <v>0</v>
      </c>
      <c r="V18" s="163">
        <f t="shared" si="13"/>
        <v>0</v>
      </c>
      <c r="W18" s="163"/>
      <c r="X18" s="163" t="s">
        <v>271</v>
      </c>
      <c r="Y18" s="163" t="s">
        <v>908</v>
      </c>
      <c r="Z18" s="151"/>
      <c r="AA18" s="151"/>
      <c r="AB18" s="151"/>
      <c r="AC18" s="151"/>
      <c r="AD18" s="151"/>
      <c r="AE18" s="151"/>
      <c r="AF18" s="151"/>
      <c r="AG18" s="151" t="s">
        <v>272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ht="33.75" outlineLevel="1" x14ac:dyDescent="0.2">
      <c r="A19" s="181">
        <v>10</v>
      </c>
      <c r="B19" s="182" t="s">
        <v>911</v>
      </c>
      <c r="C19" s="189" t="s">
        <v>912</v>
      </c>
      <c r="D19" s="183" t="s">
        <v>844</v>
      </c>
      <c r="E19" s="184">
        <v>7</v>
      </c>
      <c r="F19" s="185"/>
      <c r="G19" s="186">
        <f t="shared" si="7"/>
        <v>0</v>
      </c>
      <c r="H19" s="164"/>
      <c r="I19" s="163">
        <f t="shared" si="8"/>
        <v>0</v>
      </c>
      <c r="J19" s="164"/>
      <c r="K19" s="163">
        <f t="shared" si="9"/>
        <v>0</v>
      </c>
      <c r="L19" s="163">
        <v>21</v>
      </c>
      <c r="M19" s="163">
        <f t="shared" si="10"/>
        <v>0</v>
      </c>
      <c r="N19" s="162">
        <v>0</v>
      </c>
      <c r="O19" s="162">
        <f t="shared" si="11"/>
        <v>0</v>
      </c>
      <c r="P19" s="162">
        <v>0</v>
      </c>
      <c r="Q19" s="162">
        <f t="shared" si="12"/>
        <v>0</v>
      </c>
      <c r="R19" s="163"/>
      <c r="S19" s="163" t="s">
        <v>215</v>
      </c>
      <c r="T19" s="163" t="s">
        <v>216</v>
      </c>
      <c r="U19" s="163">
        <v>0</v>
      </c>
      <c r="V19" s="163">
        <f t="shared" si="13"/>
        <v>0</v>
      </c>
      <c r="W19" s="163"/>
      <c r="X19" s="163" t="s">
        <v>271</v>
      </c>
      <c r="Y19" s="163" t="s">
        <v>218</v>
      </c>
      <c r="Z19" s="151"/>
      <c r="AA19" s="151"/>
      <c r="AB19" s="151"/>
      <c r="AC19" s="151"/>
      <c r="AD19" s="151"/>
      <c r="AE19" s="151"/>
      <c r="AF19" s="151"/>
      <c r="AG19" s="151" t="s">
        <v>272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ht="33.75" outlineLevel="1" x14ac:dyDescent="0.2">
      <c r="A20" s="181">
        <v>11</v>
      </c>
      <c r="B20" s="182" t="s">
        <v>913</v>
      </c>
      <c r="C20" s="189" t="s">
        <v>914</v>
      </c>
      <c r="D20" s="183" t="s">
        <v>844</v>
      </c>
      <c r="E20" s="184">
        <v>2</v>
      </c>
      <c r="F20" s="185"/>
      <c r="G20" s="186">
        <f t="shared" si="7"/>
        <v>0</v>
      </c>
      <c r="H20" s="164"/>
      <c r="I20" s="163">
        <f t="shared" si="8"/>
        <v>0</v>
      </c>
      <c r="J20" s="164"/>
      <c r="K20" s="163">
        <f t="shared" si="9"/>
        <v>0</v>
      </c>
      <c r="L20" s="163">
        <v>21</v>
      </c>
      <c r="M20" s="163">
        <f t="shared" si="10"/>
        <v>0</v>
      </c>
      <c r="N20" s="162">
        <v>0</v>
      </c>
      <c r="O20" s="162">
        <f t="shared" si="11"/>
        <v>0</v>
      </c>
      <c r="P20" s="162">
        <v>0</v>
      </c>
      <c r="Q20" s="162">
        <f t="shared" si="12"/>
        <v>0</v>
      </c>
      <c r="R20" s="163"/>
      <c r="S20" s="163" t="s">
        <v>215</v>
      </c>
      <c r="T20" s="163" t="s">
        <v>216</v>
      </c>
      <c r="U20" s="163">
        <v>0</v>
      </c>
      <c r="V20" s="163">
        <f t="shared" si="13"/>
        <v>0</v>
      </c>
      <c r="W20" s="163"/>
      <c r="X20" s="163" t="s">
        <v>271</v>
      </c>
      <c r="Y20" s="163" t="s">
        <v>218</v>
      </c>
      <c r="Z20" s="151"/>
      <c r="AA20" s="151"/>
      <c r="AB20" s="151"/>
      <c r="AC20" s="151"/>
      <c r="AD20" s="151"/>
      <c r="AE20" s="151"/>
      <c r="AF20" s="151"/>
      <c r="AG20" s="151" t="s">
        <v>272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ht="45" outlineLevel="1" x14ac:dyDescent="0.2">
      <c r="A21" s="181">
        <v>12</v>
      </c>
      <c r="B21" s="182" t="s">
        <v>915</v>
      </c>
      <c r="C21" s="189" t="s">
        <v>916</v>
      </c>
      <c r="D21" s="183" t="s">
        <v>844</v>
      </c>
      <c r="E21" s="184">
        <v>2</v>
      </c>
      <c r="F21" s="185"/>
      <c r="G21" s="186">
        <f t="shared" si="7"/>
        <v>0</v>
      </c>
      <c r="H21" s="164"/>
      <c r="I21" s="163">
        <f t="shared" si="8"/>
        <v>0</v>
      </c>
      <c r="J21" s="164"/>
      <c r="K21" s="163">
        <f t="shared" si="9"/>
        <v>0</v>
      </c>
      <c r="L21" s="163">
        <v>21</v>
      </c>
      <c r="M21" s="163">
        <f t="shared" si="10"/>
        <v>0</v>
      </c>
      <c r="N21" s="162">
        <v>0</v>
      </c>
      <c r="O21" s="162">
        <f t="shared" si="11"/>
        <v>0</v>
      </c>
      <c r="P21" s="162">
        <v>0</v>
      </c>
      <c r="Q21" s="162">
        <f t="shared" si="12"/>
        <v>0</v>
      </c>
      <c r="R21" s="163"/>
      <c r="S21" s="163" t="s">
        <v>215</v>
      </c>
      <c r="T21" s="163" t="s">
        <v>216</v>
      </c>
      <c r="U21" s="163">
        <v>0</v>
      </c>
      <c r="V21" s="163">
        <f t="shared" si="13"/>
        <v>0</v>
      </c>
      <c r="W21" s="163"/>
      <c r="X21" s="163" t="s">
        <v>271</v>
      </c>
      <c r="Y21" s="163" t="s">
        <v>218</v>
      </c>
      <c r="Z21" s="151"/>
      <c r="AA21" s="151"/>
      <c r="AB21" s="151"/>
      <c r="AC21" s="151"/>
      <c r="AD21" s="151"/>
      <c r="AE21" s="151"/>
      <c r="AF21" s="151"/>
      <c r="AG21" s="151" t="s">
        <v>272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ht="33.75" outlineLevel="1" x14ac:dyDescent="0.2">
      <c r="A22" s="181">
        <v>13</v>
      </c>
      <c r="B22" s="182" t="s">
        <v>917</v>
      </c>
      <c r="C22" s="189" t="s">
        <v>918</v>
      </c>
      <c r="D22" s="183" t="s">
        <v>844</v>
      </c>
      <c r="E22" s="184">
        <v>2</v>
      </c>
      <c r="F22" s="185"/>
      <c r="G22" s="186">
        <f t="shared" si="7"/>
        <v>0</v>
      </c>
      <c r="H22" s="164"/>
      <c r="I22" s="163">
        <f t="shared" si="8"/>
        <v>0</v>
      </c>
      <c r="J22" s="164"/>
      <c r="K22" s="163">
        <f t="shared" si="9"/>
        <v>0</v>
      </c>
      <c r="L22" s="163">
        <v>21</v>
      </c>
      <c r="M22" s="163">
        <f t="shared" si="10"/>
        <v>0</v>
      </c>
      <c r="N22" s="162">
        <v>0</v>
      </c>
      <c r="O22" s="162">
        <f t="shared" si="11"/>
        <v>0</v>
      </c>
      <c r="P22" s="162">
        <v>0</v>
      </c>
      <c r="Q22" s="162">
        <f t="shared" si="12"/>
        <v>0</v>
      </c>
      <c r="R22" s="163"/>
      <c r="S22" s="163" t="s">
        <v>215</v>
      </c>
      <c r="T22" s="163" t="s">
        <v>216</v>
      </c>
      <c r="U22" s="163">
        <v>0</v>
      </c>
      <c r="V22" s="163">
        <f t="shared" si="13"/>
        <v>0</v>
      </c>
      <c r="W22" s="163"/>
      <c r="X22" s="163" t="s">
        <v>271</v>
      </c>
      <c r="Y22" s="163" t="s">
        <v>218</v>
      </c>
      <c r="Z22" s="151"/>
      <c r="AA22" s="151"/>
      <c r="AB22" s="151"/>
      <c r="AC22" s="151"/>
      <c r="AD22" s="151"/>
      <c r="AE22" s="151"/>
      <c r="AF22" s="151"/>
      <c r="AG22" s="151" t="s">
        <v>272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ht="45" outlineLevel="1" x14ac:dyDescent="0.2">
      <c r="A23" s="181">
        <v>14</v>
      </c>
      <c r="B23" s="182" t="s">
        <v>919</v>
      </c>
      <c r="C23" s="189" t="s">
        <v>920</v>
      </c>
      <c r="D23" s="183" t="s">
        <v>844</v>
      </c>
      <c r="E23" s="184">
        <v>2</v>
      </c>
      <c r="F23" s="185"/>
      <c r="G23" s="186">
        <f t="shared" si="7"/>
        <v>0</v>
      </c>
      <c r="H23" s="164"/>
      <c r="I23" s="163">
        <f t="shared" si="8"/>
        <v>0</v>
      </c>
      <c r="J23" s="164"/>
      <c r="K23" s="163">
        <f t="shared" si="9"/>
        <v>0</v>
      </c>
      <c r="L23" s="163">
        <v>21</v>
      </c>
      <c r="M23" s="163">
        <f t="shared" si="10"/>
        <v>0</v>
      </c>
      <c r="N23" s="162">
        <v>0</v>
      </c>
      <c r="O23" s="162">
        <f t="shared" si="11"/>
        <v>0</v>
      </c>
      <c r="P23" s="162">
        <v>0</v>
      </c>
      <c r="Q23" s="162">
        <f t="shared" si="12"/>
        <v>0</v>
      </c>
      <c r="R23" s="163"/>
      <c r="S23" s="163" t="s">
        <v>215</v>
      </c>
      <c r="T23" s="163" t="s">
        <v>216</v>
      </c>
      <c r="U23" s="163">
        <v>0</v>
      </c>
      <c r="V23" s="163">
        <f t="shared" si="13"/>
        <v>0</v>
      </c>
      <c r="W23" s="163"/>
      <c r="X23" s="163" t="s">
        <v>271</v>
      </c>
      <c r="Y23" s="163" t="s">
        <v>218</v>
      </c>
      <c r="Z23" s="151"/>
      <c r="AA23" s="151"/>
      <c r="AB23" s="151"/>
      <c r="AC23" s="151"/>
      <c r="AD23" s="151"/>
      <c r="AE23" s="151"/>
      <c r="AF23" s="151"/>
      <c r="AG23" s="151" t="s">
        <v>272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ht="45" outlineLevel="1" x14ac:dyDescent="0.2">
      <c r="A24" s="174">
        <v>15</v>
      </c>
      <c r="B24" s="175" t="s">
        <v>921</v>
      </c>
      <c r="C24" s="188" t="s">
        <v>922</v>
      </c>
      <c r="D24" s="176" t="s">
        <v>844</v>
      </c>
      <c r="E24" s="177">
        <v>4</v>
      </c>
      <c r="F24" s="178"/>
      <c r="G24" s="179">
        <f t="shared" si="7"/>
        <v>0</v>
      </c>
      <c r="H24" s="164"/>
      <c r="I24" s="163">
        <f t="shared" si="8"/>
        <v>0</v>
      </c>
      <c r="J24" s="164"/>
      <c r="K24" s="163">
        <f t="shared" si="9"/>
        <v>0</v>
      </c>
      <c r="L24" s="163">
        <v>21</v>
      </c>
      <c r="M24" s="163">
        <f t="shared" si="10"/>
        <v>0</v>
      </c>
      <c r="N24" s="162">
        <v>0</v>
      </c>
      <c r="O24" s="162">
        <f t="shared" si="11"/>
        <v>0</v>
      </c>
      <c r="P24" s="162">
        <v>0</v>
      </c>
      <c r="Q24" s="162">
        <f t="shared" si="12"/>
        <v>0</v>
      </c>
      <c r="R24" s="163"/>
      <c r="S24" s="163" t="s">
        <v>215</v>
      </c>
      <c r="T24" s="163" t="s">
        <v>216</v>
      </c>
      <c r="U24" s="163">
        <v>0</v>
      </c>
      <c r="V24" s="163">
        <f t="shared" si="13"/>
        <v>0</v>
      </c>
      <c r="W24" s="163"/>
      <c r="X24" s="163" t="s">
        <v>271</v>
      </c>
      <c r="Y24" s="163" t="s">
        <v>218</v>
      </c>
      <c r="Z24" s="151"/>
      <c r="AA24" s="151"/>
      <c r="AB24" s="151"/>
      <c r="AC24" s="151"/>
      <c r="AD24" s="151"/>
      <c r="AE24" s="151"/>
      <c r="AF24" s="151"/>
      <c r="AG24" s="151" t="s">
        <v>272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2" x14ac:dyDescent="0.2">
      <c r="A25" s="159"/>
      <c r="B25" s="160"/>
      <c r="C25" s="250" t="s">
        <v>923</v>
      </c>
      <c r="D25" s="251"/>
      <c r="E25" s="251"/>
      <c r="F25" s="251"/>
      <c r="G25" s="251"/>
      <c r="H25" s="163"/>
      <c r="I25" s="163"/>
      <c r="J25" s="163"/>
      <c r="K25" s="163"/>
      <c r="L25" s="163"/>
      <c r="M25" s="163"/>
      <c r="N25" s="162"/>
      <c r="O25" s="162"/>
      <c r="P25" s="162"/>
      <c r="Q25" s="162"/>
      <c r="R25" s="163"/>
      <c r="S25" s="163"/>
      <c r="T25" s="163"/>
      <c r="U25" s="163"/>
      <c r="V25" s="163"/>
      <c r="W25" s="163"/>
      <c r="X25" s="163"/>
      <c r="Y25" s="163"/>
      <c r="Z25" s="151"/>
      <c r="AA25" s="151"/>
      <c r="AB25" s="151"/>
      <c r="AC25" s="151"/>
      <c r="AD25" s="151"/>
      <c r="AE25" s="151"/>
      <c r="AF25" s="151"/>
      <c r="AG25" s="151" t="s">
        <v>220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ht="45" outlineLevel="1" x14ac:dyDescent="0.2">
      <c r="A26" s="174">
        <v>16</v>
      </c>
      <c r="B26" s="175" t="s">
        <v>924</v>
      </c>
      <c r="C26" s="188" t="s">
        <v>925</v>
      </c>
      <c r="D26" s="176" t="s">
        <v>844</v>
      </c>
      <c r="E26" s="177">
        <v>3</v>
      </c>
      <c r="F26" s="178"/>
      <c r="G26" s="179">
        <f>ROUND(E26*F26,2)</f>
        <v>0</v>
      </c>
      <c r="H26" s="164"/>
      <c r="I26" s="163">
        <f>ROUND(E26*H26,2)</f>
        <v>0</v>
      </c>
      <c r="J26" s="164"/>
      <c r="K26" s="163">
        <f>ROUND(E26*J26,2)</f>
        <v>0</v>
      </c>
      <c r="L26" s="163">
        <v>21</v>
      </c>
      <c r="M26" s="163">
        <f>G26*(1+L26/100)</f>
        <v>0</v>
      </c>
      <c r="N26" s="162">
        <v>0</v>
      </c>
      <c r="O26" s="162">
        <f>ROUND(E26*N26,2)</f>
        <v>0</v>
      </c>
      <c r="P26" s="162">
        <v>0</v>
      </c>
      <c r="Q26" s="162">
        <f>ROUND(E26*P26,2)</f>
        <v>0</v>
      </c>
      <c r="R26" s="163"/>
      <c r="S26" s="163" t="s">
        <v>215</v>
      </c>
      <c r="T26" s="163" t="s">
        <v>216</v>
      </c>
      <c r="U26" s="163">
        <v>0</v>
      </c>
      <c r="V26" s="163">
        <f>ROUND(E26*U26,2)</f>
        <v>0</v>
      </c>
      <c r="W26" s="163"/>
      <c r="X26" s="163" t="s">
        <v>271</v>
      </c>
      <c r="Y26" s="163" t="s">
        <v>218</v>
      </c>
      <c r="Z26" s="151"/>
      <c r="AA26" s="151"/>
      <c r="AB26" s="151"/>
      <c r="AC26" s="151"/>
      <c r="AD26" s="151"/>
      <c r="AE26" s="151"/>
      <c r="AF26" s="151"/>
      <c r="AG26" s="151" t="s">
        <v>272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2" x14ac:dyDescent="0.2">
      <c r="A27" s="159"/>
      <c r="B27" s="160"/>
      <c r="C27" s="250" t="s">
        <v>926</v>
      </c>
      <c r="D27" s="251"/>
      <c r="E27" s="251"/>
      <c r="F27" s="251"/>
      <c r="G27" s="251"/>
      <c r="H27" s="163"/>
      <c r="I27" s="163"/>
      <c r="J27" s="163"/>
      <c r="K27" s="163"/>
      <c r="L27" s="163"/>
      <c r="M27" s="163"/>
      <c r="N27" s="162"/>
      <c r="O27" s="162"/>
      <c r="P27" s="162"/>
      <c r="Q27" s="162"/>
      <c r="R27" s="163"/>
      <c r="S27" s="163"/>
      <c r="T27" s="163"/>
      <c r="U27" s="163"/>
      <c r="V27" s="163"/>
      <c r="W27" s="163"/>
      <c r="X27" s="163"/>
      <c r="Y27" s="163"/>
      <c r="Z27" s="151"/>
      <c r="AA27" s="151"/>
      <c r="AB27" s="151"/>
      <c r="AC27" s="151"/>
      <c r="AD27" s="151"/>
      <c r="AE27" s="151"/>
      <c r="AF27" s="151"/>
      <c r="AG27" s="151" t="s">
        <v>220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ht="22.5" outlineLevel="1" x14ac:dyDescent="0.2">
      <c r="A28" s="181">
        <v>17</v>
      </c>
      <c r="B28" s="182" t="s">
        <v>927</v>
      </c>
      <c r="C28" s="189" t="s">
        <v>928</v>
      </c>
      <c r="D28" s="183" t="s">
        <v>844</v>
      </c>
      <c r="E28" s="184">
        <v>5</v>
      </c>
      <c r="F28" s="185"/>
      <c r="G28" s="186">
        <f t="shared" ref="G28:G62" si="14">ROUND(E28*F28,2)</f>
        <v>0</v>
      </c>
      <c r="H28" s="164"/>
      <c r="I28" s="163">
        <f t="shared" ref="I28:I62" si="15">ROUND(E28*H28,2)</f>
        <v>0</v>
      </c>
      <c r="J28" s="164"/>
      <c r="K28" s="163">
        <f t="shared" ref="K28:K62" si="16">ROUND(E28*J28,2)</f>
        <v>0</v>
      </c>
      <c r="L28" s="163">
        <v>21</v>
      </c>
      <c r="M28" s="163">
        <f t="shared" ref="M28:M62" si="17">G28*(1+L28/100)</f>
        <v>0</v>
      </c>
      <c r="N28" s="162">
        <v>0</v>
      </c>
      <c r="O28" s="162">
        <f t="shared" ref="O28:O62" si="18">ROUND(E28*N28,2)</f>
        <v>0</v>
      </c>
      <c r="P28" s="162">
        <v>0</v>
      </c>
      <c r="Q28" s="162">
        <f t="shared" ref="Q28:Q62" si="19">ROUND(E28*P28,2)</f>
        <v>0</v>
      </c>
      <c r="R28" s="163"/>
      <c r="S28" s="163" t="s">
        <v>215</v>
      </c>
      <c r="T28" s="163" t="s">
        <v>216</v>
      </c>
      <c r="U28" s="163">
        <v>0</v>
      </c>
      <c r="V28" s="163">
        <f t="shared" ref="V28:V62" si="20">ROUND(E28*U28,2)</f>
        <v>0</v>
      </c>
      <c r="W28" s="163"/>
      <c r="X28" s="163" t="s">
        <v>271</v>
      </c>
      <c r="Y28" s="163" t="s">
        <v>218</v>
      </c>
      <c r="Z28" s="151"/>
      <c r="AA28" s="151"/>
      <c r="AB28" s="151"/>
      <c r="AC28" s="151"/>
      <c r="AD28" s="151"/>
      <c r="AE28" s="151"/>
      <c r="AF28" s="151"/>
      <c r="AG28" s="151" t="s">
        <v>272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ht="22.5" outlineLevel="1" x14ac:dyDescent="0.2">
      <c r="A29" s="181">
        <v>18</v>
      </c>
      <c r="B29" s="182" t="s">
        <v>929</v>
      </c>
      <c r="C29" s="189" t="s">
        <v>930</v>
      </c>
      <c r="D29" s="183" t="s">
        <v>844</v>
      </c>
      <c r="E29" s="184">
        <v>4</v>
      </c>
      <c r="F29" s="185"/>
      <c r="G29" s="186">
        <f t="shared" si="14"/>
        <v>0</v>
      </c>
      <c r="H29" s="164"/>
      <c r="I29" s="163">
        <f t="shared" si="15"/>
        <v>0</v>
      </c>
      <c r="J29" s="164"/>
      <c r="K29" s="163">
        <f t="shared" si="16"/>
        <v>0</v>
      </c>
      <c r="L29" s="163">
        <v>21</v>
      </c>
      <c r="M29" s="163">
        <f t="shared" si="17"/>
        <v>0</v>
      </c>
      <c r="N29" s="162">
        <v>0</v>
      </c>
      <c r="O29" s="162">
        <f t="shared" si="18"/>
        <v>0</v>
      </c>
      <c r="P29" s="162">
        <v>0</v>
      </c>
      <c r="Q29" s="162">
        <f t="shared" si="19"/>
        <v>0</v>
      </c>
      <c r="R29" s="163"/>
      <c r="S29" s="163" t="s">
        <v>215</v>
      </c>
      <c r="T29" s="163" t="s">
        <v>216</v>
      </c>
      <c r="U29" s="163">
        <v>0</v>
      </c>
      <c r="V29" s="163">
        <f t="shared" si="20"/>
        <v>0</v>
      </c>
      <c r="W29" s="163"/>
      <c r="X29" s="163" t="s">
        <v>271</v>
      </c>
      <c r="Y29" s="163" t="s">
        <v>218</v>
      </c>
      <c r="Z29" s="151"/>
      <c r="AA29" s="151"/>
      <c r="AB29" s="151"/>
      <c r="AC29" s="151"/>
      <c r="AD29" s="151"/>
      <c r="AE29" s="151"/>
      <c r="AF29" s="151"/>
      <c r="AG29" s="151" t="s">
        <v>272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ht="33.75" outlineLevel="1" x14ac:dyDescent="0.2">
      <c r="A30" s="181">
        <v>19</v>
      </c>
      <c r="B30" s="182" t="s">
        <v>931</v>
      </c>
      <c r="C30" s="189" t="s">
        <v>932</v>
      </c>
      <c r="D30" s="183" t="s">
        <v>844</v>
      </c>
      <c r="E30" s="184">
        <v>4</v>
      </c>
      <c r="F30" s="185"/>
      <c r="G30" s="186">
        <f t="shared" si="14"/>
        <v>0</v>
      </c>
      <c r="H30" s="164"/>
      <c r="I30" s="163">
        <f t="shared" si="15"/>
        <v>0</v>
      </c>
      <c r="J30" s="164"/>
      <c r="K30" s="163">
        <f t="shared" si="16"/>
        <v>0</v>
      </c>
      <c r="L30" s="163">
        <v>21</v>
      </c>
      <c r="M30" s="163">
        <f t="shared" si="17"/>
        <v>0</v>
      </c>
      <c r="N30" s="162">
        <v>0</v>
      </c>
      <c r="O30" s="162">
        <f t="shared" si="18"/>
        <v>0</v>
      </c>
      <c r="P30" s="162">
        <v>0</v>
      </c>
      <c r="Q30" s="162">
        <f t="shared" si="19"/>
        <v>0</v>
      </c>
      <c r="R30" s="163"/>
      <c r="S30" s="163" t="s">
        <v>215</v>
      </c>
      <c r="T30" s="163" t="s">
        <v>216</v>
      </c>
      <c r="U30" s="163">
        <v>0</v>
      </c>
      <c r="V30" s="163">
        <f t="shared" si="20"/>
        <v>0</v>
      </c>
      <c r="W30" s="163"/>
      <c r="X30" s="163" t="s">
        <v>271</v>
      </c>
      <c r="Y30" s="163" t="s">
        <v>218</v>
      </c>
      <c r="Z30" s="151"/>
      <c r="AA30" s="151"/>
      <c r="AB30" s="151"/>
      <c r="AC30" s="151"/>
      <c r="AD30" s="151"/>
      <c r="AE30" s="151"/>
      <c r="AF30" s="151"/>
      <c r="AG30" s="151" t="s">
        <v>272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ht="22.5" outlineLevel="1" x14ac:dyDescent="0.2">
      <c r="A31" s="181">
        <v>20</v>
      </c>
      <c r="B31" s="182" t="s">
        <v>933</v>
      </c>
      <c r="C31" s="189" t="s">
        <v>934</v>
      </c>
      <c r="D31" s="183" t="s">
        <v>844</v>
      </c>
      <c r="E31" s="184">
        <v>13</v>
      </c>
      <c r="F31" s="185"/>
      <c r="G31" s="186">
        <f t="shared" si="14"/>
        <v>0</v>
      </c>
      <c r="H31" s="164"/>
      <c r="I31" s="163">
        <f t="shared" si="15"/>
        <v>0</v>
      </c>
      <c r="J31" s="164"/>
      <c r="K31" s="163">
        <f t="shared" si="16"/>
        <v>0</v>
      </c>
      <c r="L31" s="163">
        <v>21</v>
      </c>
      <c r="M31" s="163">
        <f t="shared" si="17"/>
        <v>0</v>
      </c>
      <c r="N31" s="162">
        <v>0</v>
      </c>
      <c r="O31" s="162">
        <f t="shared" si="18"/>
        <v>0</v>
      </c>
      <c r="P31" s="162">
        <v>0</v>
      </c>
      <c r="Q31" s="162">
        <f t="shared" si="19"/>
        <v>0</v>
      </c>
      <c r="R31" s="163"/>
      <c r="S31" s="163" t="s">
        <v>215</v>
      </c>
      <c r="T31" s="163" t="s">
        <v>216</v>
      </c>
      <c r="U31" s="163">
        <v>0</v>
      </c>
      <c r="V31" s="163">
        <f t="shared" si="20"/>
        <v>0</v>
      </c>
      <c r="W31" s="163"/>
      <c r="X31" s="163" t="s">
        <v>271</v>
      </c>
      <c r="Y31" s="163" t="s">
        <v>218</v>
      </c>
      <c r="Z31" s="151"/>
      <c r="AA31" s="151"/>
      <c r="AB31" s="151"/>
      <c r="AC31" s="151"/>
      <c r="AD31" s="151"/>
      <c r="AE31" s="151"/>
      <c r="AF31" s="151"/>
      <c r="AG31" s="151" t="s">
        <v>272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ht="33.75" outlineLevel="1" x14ac:dyDescent="0.2">
      <c r="A32" s="181">
        <v>21</v>
      </c>
      <c r="B32" s="182" t="s">
        <v>935</v>
      </c>
      <c r="C32" s="189" t="s">
        <v>936</v>
      </c>
      <c r="D32" s="183" t="s">
        <v>844</v>
      </c>
      <c r="E32" s="184">
        <v>20</v>
      </c>
      <c r="F32" s="185"/>
      <c r="G32" s="186">
        <f t="shared" si="14"/>
        <v>0</v>
      </c>
      <c r="H32" s="164"/>
      <c r="I32" s="163">
        <f t="shared" si="15"/>
        <v>0</v>
      </c>
      <c r="J32" s="164"/>
      <c r="K32" s="163">
        <f t="shared" si="16"/>
        <v>0</v>
      </c>
      <c r="L32" s="163">
        <v>21</v>
      </c>
      <c r="M32" s="163">
        <f t="shared" si="17"/>
        <v>0</v>
      </c>
      <c r="N32" s="162">
        <v>0</v>
      </c>
      <c r="O32" s="162">
        <f t="shared" si="18"/>
        <v>0</v>
      </c>
      <c r="P32" s="162">
        <v>0</v>
      </c>
      <c r="Q32" s="162">
        <f t="shared" si="19"/>
        <v>0</v>
      </c>
      <c r="R32" s="163"/>
      <c r="S32" s="163" t="s">
        <v>215</v>
      </c>
      <c r="T32" s="163" t="s">
        <v>216</v>
      </c>
      <c r="U32" s="163">
        <v>0</v>
      </c>
      <c r="V32" s="163">
        <f t="shared" si="20"/>
        <v>0</v>
      </c>
      <c r="W32" s="163"/>
      <c r="X32" s="163" t="s">
        <v>271</v>
      </c>
      <c r="Y32" s="163" t="s">
        <v>218</v>
      </c>
      <c r="Z32" s="151"/>
      <c r="AA32" s="151"/>
      <c r="AB32" s="151"/>
      <c r="AC32" s="151"/>
      <c r="AD32" s="151"/>
      <c r="AE32" s="151"/>
      <c r="AF32" s="151"/>
      <c r="AG32" s="151" t="s">
        <v>272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ht="33.75" outlineLevel="1" x14ac:dyDescent="0.2">
      <c r="A33" s="181">
        <v>22</v>
      </c>
      <c r="B33" s="182" t="s">
        <v>937</v>
      </c>
      <c r="C33" s="189" t="s">
        <v>938</v>
      </c>
      <c r="D33" s="183" t="s">
        <v>844</v>
      </c>
      <c r="E33" s="184">
        <v>4</v>
      </c>
      <c r="F33" s="185"/>
      <c r="G33" s="186">
        <f t="shared" si="14"/>
        <v>0</v>
      </c>
      <c r="H33" s="164"/>
      <c r="I33" s="163">
        <f t="shared" si="15"/>
        <v>0</v>
      </c>
      <c r="J33" s="164"/>
      <c r="K33" s="163">
        <f t="shared" si="16"/>
        <v>0</v>
      </c>
      <c r="L33" s="163">
        <v>21</v>
      </c>
      <c r="M33" s="163">
        <f t="shared" si="17"/>
        <v>0</v>
      </c>
      <c r="N33" s="162">
        <v>0</v>
      </c>
      <c r="O33" s="162">
        <f t="shared" si="18"/>
        <v>0</v>
      </c>
      <c r="P33" s="162">
        <v>0</v>
      </c>
      <c r="Q33" s="162">
        <f t="shared" si="19"/>
        <v>0</v>
      </c>
      <c r="R33" s="163"/>
      <c r="S33" s="163" t="s">
        <v>215</v>
      </c>
      <c r="T33" s="163" t="s">
        <v>216</v>
      </c>
      <c r="U33" s="163">
        <v>0</v>
      </c>
      <c r="V33" s="163">
        <f t="shared" si="20"/>
        <v>0</v>
      </c>
      <c r="W33" s="163"/>
      <c r="X33" s="163" t="s">
        <v>271</v>
      </c>
      <c r="Y33" s="163" t="s">
        <v>218</v>
      </c>
      <c r="Z33" s="151"/>
      <c r="AA33" s="151"/>
      <c r="AB33" s="151"/>
      <c r="AC33" s="151"/>
      <c r="AD33" s="151"/>
      <c r="AE33" s="151"/>
      <c r="AF33" s="151"/>
      <c r="AG33" s="151" t="s">
        <v>272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ht="22.5" outlineLevel="1" x14ac:dyDescent="0.2">
      <c r="A34" s="181">
        <v>23</v>
      </c>
      <c r="B34" s="182" t="s">
        <v>939</v>
      </c>
      <c r="C34" s="189" t="s">
        <v>940</v>
      </c>
      <c r="D34" s="183" t="s">
        <v>844</v>
      </c>
      <c r="E34" s="184">
        <v>1</v>
      </c>
      <c r="F34" s="185"/>
      <c r="G34" s="186">
        <f t="shared" si="14"/>
        <v>0</v>
      </c>
      <c r="H34" s="164"/>
      <c r="I34" s="163">
        <f t="shared" si="15"/>
        <v>0</v>
      </c>
      <c r="J34" s="164"/>
      <c r="K34" s="163">
        <f t="shared" si="16"/>
        <v>0</v>
      </c>
      <c r="L34" s="163">
        <v>21</v>
      </c>
      <c r="M34" s="163">
        <f t="shared" si="17"/>
        <v>0</v>
      </c>
      <c r="N34" s="162">
        <v>0</v>
      </c>
      <c r="O34" s="162">
        <f t="shared" si="18"/>
        <v>0</v>
      </c>
      <c r="P34" s="162">
        <v>0</v>
      </c>
      <c r="Q34" s="162">
        <f t="shared" si="19"/>
        <v>0</v>
      </c>
      <c r="R34" s="163"/>
      <c r="S34" s="163" t="s">
        <v>215</v>
      </c>
      <c r="T34" s="163" t="s">
        <v>216</v>
      </c>
      <c r="U34" s="163">
        <v>0</v>
      </c>
      <c r="V34" s="163">
        <f t="shared" si="20"/>
        <v>0</v>
      </c>
      <c r="W34" s="163"/>
      <c r="X34" s="163" t="s">
        <v>271</v>
      </c>
      <c r="Y34" s="163" t="s">
        <v>218</v>
      </c>
      <c r="Z34" s="151"/>
      <c r="AA34" s="151"/>
      <c r="AB34" s="151"/>
      <c r="AC34" s="151"/>
      <c r="AD34" s="151"/>
      <c r="AE34" s="151"/>
      <c r="AF34" s="151"/>
      <c r="AG34" s="151" t="s">
        <v>272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ht="22.5" outlineLevel="1" x14ac:dyDescent="0.2">
      <c r="A35" s="181">
        <v>24</v>
      </c>
      <c r="B35" s="182" t="s">
        <v>941</v>
      </c>
      <c r="C35" s="189" t="s">
        <v>942</v>
      </c>
      <c r="D35" s="183" t="s">
        <v>844</v>
      </c>
      <c r="E35" s="184">
        <v>2</v>
      </c>
      <c r="F35" s="185"/>
      <c r="G35" s="186">
        <f t="shared" si="14"/>
        <v>0</v>
      </c>
      <c r="H35" s="164"/>
      <c r="I35" s="163">
        <f t="shared" si="15"/>
        <v>0</v>
      </c>
      <c r="J35" s="164"/>
      <c r="K35" s="163">
        <f t="shared" si="16"/>
        <v>0</v>
      </c>
      <c r="L35" s="163">
        <v>21</v>
      </c>
      <c r="M35" s="163">
        <f t="shared" si="17"/>
        <v>0</v>
      </c>
      <c r="N35" s="162">
        <v>0</v>
      </c>
      <c r="O35" s="162">
        <f t="shared" si="18"/>
        <v>0</v>
      </c>
      <c r="P35" s="162">
        <v>0</v>
      </c>
      <c r="Q35" s="162">
        <f t="shared" si="19"/>
        <v>0</v>
      </c>
      <c r="R35" s="163"/>
      <c r="S35" s="163" t="s">
        <v>215</v>
      </c>
      <c r="T35" s="163" t="s">
        <v>216</v>
      </c>
      <c r="U35" s="163">
        <v>0</v>
      </c>
      <c r="V35" s="163">
        <f t="shared" si="20"/>
        <v>0</v>
      </c>
      <c r="W35" s="163"/>
      <c r="X35" s="163" t="s">
        <v>271</v>
      </c>
      <c r="Y35" s="163" t="s">
        <v>218</v>
      </c>
      <c r="Z35" s="151"/>
      <c r="AA35" s="151"/>
      <c r="AB35" s="151"/>
      <c r="AC35" s="151"/>
      <c r="AD35" s="151"/>
      <c r="AE35" s="151"/>
      <c r="AF35" s="151"/>
      <c r="AG35" s="151" t="s">
        <v>272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ht="22.5" outlineLevel="1" x14ac:dyDescent="0.2">
      <c r="A36" s="181">
        <v>25</v>
      </c>
      <c r="B36" s="182" t="s">
        <v>943</v>
      </c>
      <c r="C36" s="189" t="s">
        <v>944</v>
      </c>
      <c r="D36" s="183" t="s">
        <v>844</v>
      </c>
      <c r="E36" s="184">
        <v>2</v>
      </c>
      <c r="F36" s="185"/>
      <c r="G36" s="186">
        <f t="shared" si="14"/>
        <v>0</v>
      </c>
      <c r="H36" s="164"/>
      <c r="I36" s="163">
        <f t="shared" si="15"/>
        <v>0</v>
      </c>
      <c r="J36" s="164"/>
      <c r="K36" s="163">
        <f t="shared" si="16"/>
        <v>0</v>
      </c>
      <c r="L36" s="163">
        <v>21</v>
      </c>
      <c r="M36" s="163">
        <f t="shared" si="17"/>
        <v>0</v>
      </c>
      <c r="N36" s="162">
        <v>0</v>
      </c>
      <c r="O36" s="162">
        <f t="shared" si="18"/>
        <v>0</v>
      </c>
      <c r="P36" s="162">
        <v>0</v>
      </c>
      <c r="Q36" s="162">
        <f t="shared" si="19"/>
        <v>0</v>
      </c>
      <c r="R36" s="163"/>
      <c r="S36" s="163" t="s">
        <v>215</v>
      </c>
      <c r="T36" s="163" t="s">
        <v>216</v>
      </c>
      <c r="U36" s="163">
        <v>0</v>
      </c>
      <c r="V36" s="163">
        <f t="shared" si="20"/>
        <v>0</v>
      </c>
      <c r="W36" s="163"/>
      <c r="X36" s="163" t="s">
        <v>271</v>
      </c>
      <c r="Y36" s="163" t="s">
        <v>218</v>
      </c>
      <c r="Z36" s="151"/>
      <c r="AA36" s="151"/>
      <c r="AB36" s="151"/>
      <c r="AC36" s="151"/>
      <c r="AD36" s="151"/>
      <c r="AE36" s="151"/>
      <c r="AF36" s="151"/>
      <c r="AG36" s="151" t="s">
        <v>272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ht="22.5" outlineLevel="1" x14ac:dyDescent="0.2">
      <c r="A37" s="181">
        <v>26</v>
      </c>
      <c r="B37" s="182" t="s">
        <v>945</v>
      </c>
      <c r="C37" s="189" t="s">
        <v>946</v>
      </c>
      <c r="D37" s="183" t="s">
        <v>844</v>
      </c>
      <c r="E37" s="184">
        <v>10</v>
      </c>
      <c r="F37" s="185"/>
      <c r="G37" s="186">
        <f t="shared" si="14"/>
        <v>0</v>
      </c>
      <c r="H37" s="164"/>
      <c r="I37" s="163">
        <f t="shared" si="15"/>
        <v>0</v>
      </c>
      <c r="J37" s="164"/>
      <c r="K37" s="163">
        <f t="shared" si="16"/>
        <v>0</v>
      </c>
      <c r="L37" s="163">
        <v>21</v>
      </c>
      <c r="M37" s="163">
        <f t="shared" si="17"/>
        <v>0</v>
      </c>
      <c r="N37" s="162">
        <v>0</v>
      </c>
      <c r="O37" s="162">
        <f t="shared" si="18"/>
        <v>0</v>
      </c>
      <c r="P37" s="162">
        <v>0</v>
      </c>
      <c r="Q37" s="162">
        <f t="shared" si="19"/>
        <v>0</v>
      </c>
      <c r="R37" s="163"/>
      <c r="S37" s="163" t="s">
        <v>215</v>
      </c>
      <c r="T37" s="163" t="s">
        <v>216</v>
      </c>
      <c r="U37" s="163">
        <v>0</v>
      </c>
      <c r="V37" s="163">
        <f t="shared" si="20"/>
        <v>0</v>
      </c>
      <c r="W37" s="163"/>
      <c r="X37" s="163" t="s">
        <v>271</v>
      </c>
      <c r="Y37" s="163" t="s">
        <v>218</v>
      </c>
      <c r="Z37" s="151"/>
      <c r="AA37" s="151"/>
      <c r="AB37" s="151"/>
      <c r="AC37" s="151"/>
      <c r="AD37" s="151"/>
      <c r="AE37" s="151"/>
      <c r="AF37" s="151"/>
      <c r="AG37" s="151" t="s">
        <v>272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ht="33.75" outlineLevel="1" x14ac:dyDescent="0.2">
      <c r="A38" s="181">
        <v>27</v>
      </c>
      <c r="B38" s="182" t="s">
        <v>947</v>
      </c>
      <c r="C38" s="189" t="s">
        <v>948</v>
      </c>
      <c r="D38" s="183" t="s">
        <v>844</v>
      </c>
      <c r="E38" s="184">
        <v>4</v>
      </c>
      <c r="F38" s="185"/>
      <c r="G38" s="186">
        <f t="shared" si="14"/>
        <v>0</v>
      </c>
      <c r="H38" s="164"/>
      <c r="I38" s="163">
        <f t="shared" si="15"/>
        <v>0</v>
      </c>
      <c r="J38" s="164"/>
      <c r="K38" s="163">
        <f t="shared" si="16"/>
        <v>0</v>
      </c>
      <c r="L38" s="163">
        <v>21</v>
      </c>
      <c r="M38" s="163">
        <f t="shared" si="17"/>
        <v>0</v>
      </c>
      <c r="N38" s="162">
        <v>0</v>
      </c>
      <c r="O38" s="162">
        <f t="shared" si="18"/>
        <v>0</v>
      </c>
      <c r="P38" s="162">
        <v>0</v>
      </c>
      <c r="Q38" s="162">
        <f t="shared" si="19"/>
        <v>0</v>
      </c>
      <c r="R38" s="163"/>
      <c r="S38" s="163" t="s">
        <v>215</v>
      </c>
      <c r="T38" s="163" t="s">
        <v>216</v>
      </c>
      <c r="U38" s="163">
        <v>0</v>
      </c>
      <c r="V38" s="163">
        <f t="shared" si="20"/>
        <v>0</v>
      </c>
      <c r="W38" s="163"/>
      <c r="X38" s="163" t="s">
        <v>271</v>
      </c>
      <c r="Y38" s="163" t="s">
        <v>218</v>
      </c>
      <c r="Z38" s="151"/>
      <c r="AA38" s="151"/>
      <c r="AB38" s="151"/>
      <c r="AC38" s="151"/>
      <c r="AD38" s="151"/>
      <c r="AE38" s="151"/>
      <c r="AF38" s="151"/>
      <c r="AG38" s="151" t="s">
        <v>272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ht="33.75" outlineLevel="1" x14ac:dyDescent="0.2">
      <c r="A39" s="181">
        <v>28</v>
      </c>
      <c r="B39" s="182" t="s">
        <v>949</v>
      </c>
      <c r="C39" s="189" t="s">
        <v>950</v>
      </c>
      <c r="D39" s="183" t="s">
        <v>844</v>
      </c>
      <c r="E39" s="184">
        <v>20</v>
      </c>
      <c r="F39" s="185"/>
      <c r="G39" s="186">
        <f t="shared" si="14"/>
        <v>0</v>
      </c>
      <c r="H39" s="164"/>
      <c r="I39" s="163">
        <f t="shared" si="15"/>
        <v>0</v>
      </c>
      <c r="J39" s="164"/>
      <c r="K39" s="163">
        <f t="shared" si="16"/>
        <v>0</v>
      </c>
      <c r="L39" s="163">
        <v>21</v>
      </c>
      <c r="M39" s="163">
        <f t="shared" si="17"/>
        <v>0</v>
      </c>
      <c r="N39" s="162">
        <v>0</v>
      </c>
      <c r="O39" s="162">
        <f t="shared" si="18"/>
        <v>0</v>
      </c>
      <c r="P39" s="162">
        <v>0</v>
      </c>
      <c r="Q39" s="162">
        <f t="shared" si="19"/>
        <v>0</v>
      </c>
      <c r="R39" s="163"/>
      <c r="S39" s="163" t="s">
        <v>215</v>
      </c>
      <c r="T39" s="163" t="s">
        <v>216</v>
      </c>
      <c r="U39" s="163">
        <v>0</v>
      </c>
      <c r="V39" s="163">
        <f t="shared" si="20"/>
        <v>0</v>
      </c>
      <c r="W39" s="163"/>
      <c r="X39" s="163" t="s">
        <v>271</v>
      </c>
      <c r="Y39" s="163" t="s">
        <v>218</v>
      </c>
      <c r="Z39" s="151"/>
      <c r="AA39" s="151"/>
      <c r="AB39" s="151"/>
      <c r="AC39" s="151"/>
      <c r="AD39" s="151"/>
      <c r="AE39" s="151"/>
      <c r="AF39" s="151"/>
      <c r="AG39" s="151" t="s">
        <v>272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ht="22.5" outlineLevel="1" x14ac:dyDescent="0.2">
      <c r="A40" s="181">
        <v>29</v>
      </c>
      <c r="B40" s="182" t="s">
        <v>951</v>
      </c>
      <c r="C40" s="189" t="s">
        <v>952</v>
      </c>
      <c r="D40" s="183" t="s">
        <v>844</v>
      </c>
      <c r="E40" s="184">
        <v>10</v>
      </c>
      <c r="F40" s="185"/>
      <c r="G40" s="186">
        <f t="shared" si="14"/>
        <v>0</v>
      </c>
      <c r="H40" s="164"/>
      <c r="I40" s="163">
        <f t="shared" si="15"/>
        <v>0</v>
      </c>
      <c r="J40" s="164"/>
      <c r="K40" s="163">
        <f t="shared" si="16"/>
        <v>0</v>
      </c>
      <c r="L40" s="163">
        <v>21</v>
      </c>
      <c r="M40" s="163">
        <f t="shared" si="17"/>
        <v>0</v>
      </c>
      <c r="N40" s="162">
        <v>0</v>
      </c>
      <c r="O40" s="162">
        <f t="shared" si="18"/>
        <v>0</v>
      </c>
      <c r="P40" s="162">
        <v>0</v>
      </c>
      <c r="Q40" s="162">
        <f t="shared" si="19"/>
        <v>0</v>
      </c>
      <c r="R40" s="163"/>
      <c r="S40" s="163" t="s">
        <v>215</v>
      </c>
      <c r="T40" s="163" t="s">
        <v>216</v>
      </c>
      <c r="U40" s="163">
        <v>0</v>
      </c>
      <c r="V40" s="163">
        <f t="shared" si="20"/>
        <v>0</v>
      </c>
      <c r="W40" s="163"/>
      <c r="X40" s="163" t="s">
        <v>271</v>
      </c>
      <c r="Y40" s="163" t="s">
        <v>218</v>
      </c>
      <c r="Z40" s="151"/>
      <c r="AA40" s="151"/>
      <c r="AB40" s="151"/>
      <c r="AC40" s="151"/>
      <c r="AD40" s="151"/>
      <c r="AE40" s="151"/>
      <c r="AF40" s="151"/>
      <c r="AG40" s="151" t="s">
        <v>272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ht="22.5" outlineLevel="1" x14ac:dyDescent="0.2">
      <c r="A41" s="181">
        <v>30</v>
      </c>
      <c r="B41" s="182" t="s">
        <v>953</v>
      </c>
      <c r="C41" s="189" t="s">
        <v>954</v>
      </c>
      <c r="D41" s="183" t="s">
        <v>844</v>
      </c>
      <c r="E41" s="184">
        <v>2</v>
      </c>
      <c r="F41" s="185"/>
      <c r="G41" s="186">
        <f t="shared" si="14"/>
        <v>0</v>
      </c>
      <c r="H41" s="164"/>
      <c r="I41" s="163">
        <f t="shared" si="15"/>
        <v>0</v>
      </c>
      <c r="J41" s="164"/>
      <c r="K41" s="163">
        <f t="shared" si="16"/>
        <v>0</v>
      </c>
      <c r="L41" s="163">
        <v>21</v>
      </c>
      <c r="M41" s="163">
        <f t="shared" si="17"/>
        <v>0</v>
      </c>
      <c r="N41" s="162">
        <v>0</v>
      </c>
      <c r="O41" s="162">
        <f t="shared" si="18"/>
        <v>0</v>
      </c>
      <c r="P41" s="162">
        <v>0</v>
      </c>
      <c r="Q41" s="162">
        <f t="shared" si="19"/>
        <v>0</v>
      </c>
      <c r="R41" s="163"/>
      <c r="S41" s="163" t="s">
        <v>215</v>
      </c>
      <c r="T41" s="163" t="s">
        <v>216</v>
      </c>
      <c r="U41" s="163">
        <v>0</v>
      </c>
      <c r="V41" s="163">
        <f t="shared" si="20"/>
        <v>0</v>
      </c>
      <c r="W41" s="163"/>
      <c r="X41" s="163" t="s">
        <v>271</v>
      </c>
      <c r="Y41" s="163" t="s">
        <v>218</v>
      </c>
      <c r="Z41" s="151"/>
      <c r="AA41" s="151"/>
      <c r="AB41" s="151"/>
      <c r="AC41" s="151"/>
      <c r="AD41" s="151"/>
      <c r="AE41" s="151"/>
      <c r="AF41" s="151"/>
      <c r="AG41" s="151" t="s">
        <v>272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81">
        <v>31</v>
      </c>
      <c r="B42" s="182" t="s">
        <v>955</v>
      </c>
      <c r="C42" s="189" t="s">
        <v>956</v>
      </c>
      <c r="D42" s="183" t="s">
        <v>844</v>
      </c>
      <c r="E42" s="184">
        <v>2</v>
      </c>
      <c r="F42" s="185"/>
      <c r="G42" s="186">
        <f t="shared" si="14"/>
        <v>0</v>
      </c>
      <c r="H42" s="164"/>
      <c r="I42" s="163">
        <f t="shared" si="15"/>
        <v>0</v>
      </c>
      <c r="J42" s="164"/>
      <c r="K42" s="163">
        <f t="shared" si="16"/>
        <v>0</v>
      </c>
      <c r="L42" s="163">
        <v>21</v>
      </c>
      <c r="M42" s="163">
        <f t="shared" si="17"/>
        <v>0</v>
      </c>
      <c r="N42" s="162">
        <v>0</v>
      </c>
      <c r="O42" s="162">
        <f t="shared" si="18"/>
        <v>0</v>
      </c>
      <c r="P42" s="162">
        <v>0</v>
      </c>
      <c r="Q42" s="162">
        <f t="shared" si="19"/>
        <v>0</v>
      </c>
      <c r="R42" s="163"/>
      <c r="S42" s="163" t="s">
        <v>215</v>
      </c>
      <c r="T42" s="163" t="s">
        <v>216</v>
      </c>
      <c r="U42" s="163">
        <v>0</v>
      </c>
      <c r="V42" s="163">
        <f t="shared" si="20"/>
        <v>0</v>
      </c>
      <c r="W42" s="163"/>
      <c r="X42" s="163" t="s">
        <v>271</v>
      </c>
      <c r="Y42" s="163" t="s">
        <v>218</v>
      </c>
      <c r="Z42" s="151"/>
      <c r="AA42" s="151"/>
      <c r="AB42" s="151"/>
      <c r="AC42" s="151"/>
      <c r="AD42" s="151"/>
      <c r="AE42" s="151"/>
      <c r="AF42" s="151"/>
      <c r="AG42" s="151" t="s">
        <v>272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ht="22.5" outlineLevel="1" x14ac:dyDescent="0.2">
      <c r="A43" s="181">
        <v>32</v>
      </c>
      <c r="B43" s="182" t="s">
        <v>957</v>
      </c>
      <c r="C43" s="189" t="s">
        <v>958</v>
      </c>
      <c r="D43" s="183" t="s">
        <v>297</v>
      </c>
      <c r="E43" s="184">
        <v>208</v>
      </c>
      <c r="F43" s="185"/>
      <c r="G43" s="186">
        <f t="shared" si="14"/>
        <v>0</v>
      </c>
      <c r="H43" s="164"/>
      <c r="I43" s="163">
        <f t="shared" si="15"/>
        <v>0</v>
      </c>
      <c r="J43" s="164"/>
      <c r="K43" s="163">
        <f t="shared" si="16"/>
        <v>0</v>
      </c>
      <c r="L43" s="163">
        <v>21</v>
      </c>
      <c r="M43" s="163">
        <f t="shared" si="17"/>
        <v>0</v>
      </c>
      <c r="N43" s="162">
        <v>0</v>
      </c>
      <c r="O43" s="162">
        <f t="shared" si="18"/>
        <v>0</v>
      </c>
      <c r="P43" s="162">
        <v>0</v>
      </c>
      <c r="Q43" s="162">
        <f t="shared" si="19"/>
        <v>0</v>
      </c>
      <c r="R43" s="163"/>
      <c r="S43" s="163" t="s">
        <v>215</v>
      </c>
      <c r="T43" s="163" t="s">
        <v>216</v>
      </c>
      <c r="U43" s="163">
        <v>0</v>
      </c>
      <c r="V43" s="163">
        <f t="shared" si="20"/>
        <v>0</v>
      </c>
      <c r="W43" s="163"/>
      <c r="X43" s="163" t="s">
        <v>271</v>
      </c>
      <c r="Y43" s="163" t="s">
        <v>908</v>
      </c>
      <c r="Z43" s="151"/>
      <c r="AA43" s="151"/>
      <c r="AB43" s="151"/>
      <c r="AC43" s="151"/>
      <c r="AD43" s="151"/>
      <c r="AE43" s="151"/>
      <c r="AF43" s="151"/>
      <c r="AG43" s="151" t="s">
        <v>272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ht="22.5" outlineLevel="1" x14ac:dyDescent="0.2">
      <c r="A44" s="181">
        <v>33</v>
      </c>
      <c r="B44" s="182" t="s">
        <v>959</v>
      </c>
      <c r="C44" s="189" t="s">
        <v>960</v>
      </c>
      <c r="D44" s="183" t="s">
        <v>297</v>
      </c>
      <c r="E44" s="184">
        <v>442</v>
      </c>
      <c r="F44" s="185"/>
      <c r="G44" s="186">
        <f t="shared" si="14"/>
        <v>0</v>
      </c>
      <c r="H44" s="164"/>
      <c r="I44" s="163">
        <f t="shared" si="15"/>
        <v>0</v>
      </c>
      <c r="J44" s="164"/>
      <c r="K44" s="163">
        <f t="shared" si="16"/>
        <v>0</v>
      </c>
      <c r="L44" s="163">
        <v>21</v>
      </c>
      <c r="M44" s="163">
        <f t="shared" si="17"/>
        <v>0</v>
      </c>
      <c r="N44" s="162">
        <v>0</v>
      </c>
      <c r="O44" s="162">
        <f t="shared" si="18"/>
        <v>0</v>
      </c>
      <c r="P44" s="162">
        <v>0</v>
      </c>
      <c r="Q44" s="162">
        <f t="shared" si="19"/>
        <v>0</v>
      </c>
      <c r="R44" s="163"/>
      <c r="S44" s="163" t="s">
        <v>215</v>
      </c>
      <c r="T44" s="163" t="s">
        <v>216</v>
      </c>
      <c r="U44" s="163">
        <v>0</v>
      </c>
      <c r="V44" s="163">
        <f t="shared" si="20"/>
        <v>0</v>
      </c>
      <c r="W44" s="163"/>
      <c r="X44" s="163" t="s">
        <v>271</v>
      </c>
      <c r="Y44" s="163" t="s">
        <v>908</v>
      </c>
      <c r="Z44" s="151"/>
      <c r="AA44" s="151"/>
      <c r="AB44" s="151"/>
      <c r="AC44" s="151"/>
      <c r="AD44" s="151"/>
      <c r="AE44" s="151"/>
      <c r="AF44" s="151"/>
      <c r="AG44" s="151" t="s">
        <v>272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ht="22.5" outlineLevel="1" x14ac:dyDescent="0.2">
      <c r="A45" s="181">
        <v>34</v>
      </c>
      <c r="B45" s="182" t="s">
        <v>961</v>
      </c>
      <c r="C45" s="189" t="s">
        <v>962</v>
      </c>
      <c r="D45" s="183" t="s">
        <v>297</v>
      </c>
      <c r="E45" s="184">
        <v>234</v>
      </c>
      <c r="F45" s="185"/>
      <c r="G45" s="186">
        <f t="shared" si="14"/>
        <v>0</v>
      </c>
      <c r="H45" s="164"/>
      <c r="I45" s="163">
        <f t="shared" si="15"/>
        <v>0</v>
      </c>
      <c r="J45" s="164"/>
      <c r="K45" s="163">
        <f t="shared" si="16"/>
        <v>0</v>
      </c>
      <c r="L45" s="163">
        <v>21</v>
      </c>
      <c r="M45" s="163">
        <f t="shared" si="17"/>
        <v>0</v>
      </c>
      <c r="N45" s="162">
        <v>0</v>
      </c>
      <c r="O45" s="162">
        <f t="shared" si="18"/>
        <v>0</v>
      </c>
      <c r="P45" s="162">
        <v>0</v>
      </c>
      <c r="Q45" s="162">
        <f t="shared" si="19"/>
        <v>0</v>
      </c>
      <c r="R45" s="163"/>
      <c r="S45" s="163" t="s">
        <v>215</v>
      </c>
      <c r="T45" s="163" t="s">
        <v>216</v>
      </c>
      <c r="U45" s="163">
        <v>0</v>
      </c>
      <c r="V45" s="163">
        <f t="shared" si="20"/>
        <v>0</v>
      </c>
      <c r="W45" s="163"/>
      <c r="X45" s="163" t="s">
        <v>271</v>
      </c>
      <c r="Y45" s="163" t="s">
        <v>908</v>
      </c>
      <c r="Z45" s="151"/>
      <c r="AA45" s="151"/>
      <c r="AB45" s="151"/>
      <c r="AC45" s="151"/>
      <c r="AD45" s="151"/>
      <c r="AE45" s="151"/>
      <c r="AF45" s="151"/>
      <c r="AG45" s="151" t="s">
        <v>272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ht="22.5" outlineLevel="1" x14ac:dyDescent="0.2">
      <c r="A46" s="181">
        <v>35</v>
      </c>
      <c r="B46" s="182" t="s">
        <v>963</v>
      </c>
      <c r="C46" s="189" t="s">
        <v>964</v>
      </c>
      <c r="D46" s="183" t="s">
        <v>297</v>
      </c>
      <c r="E46" s="184">
        <v>247</v>
      </c>
      <c r="F46" s="185"/>
      <c r="G46" s="186">
        <f t="shared" si="14"/>
        <v>0</v>
      </c>
      <c r="H46" s="164"/>
      <c r="I46" s="163">
        <f t="shared" si="15"/>
        <v>0</v>
      </c>
      <c r="J46" s="164"/>
      <c r="K46" s="163">
        <f t="shared" si="16"/>
        <v>0</v>
      </c>
      <c r="L46" s="163">
        <v>21</v>
      </c>
      <c r="M46" s="163">
        <f t="shared" si="17"/>
        <v>0</v>
      </c>
      <c r="N46" s="162">
        <v>0</v>
      </c>
      <c r="O46" s="162">
        <f t="shared" si="18"/>
        <v>0</v>
      </c>
      <c r="P46" s="162">
        <v>0</v>
      </c>
      <c r="Q46" s="162">
        <f t="shared" si="19"/>
        <v>0</v>
      </c>
      <c r="R46" s="163"/>
      <c r="S46" s="163" t="s">
        <v>215</v>
      </c>
      <c r="T46" s="163" t="s">
        <v>216</v>
      </c>
      <c r="U46" s="163">
        <v>0</v>
      </c>
      <c r="V46" s="163">
        <f t="shared" si="20"/>
        <v>0</v>
      </c>
      <c r="W46" s="163"/>
      <c r="X46" s="163" t="s">
        <v>271</v>
      </c>
      <c r="Y46" s="163" t="s">
        <v>908</v>
      </c>
      <c r="Z46" s="151"/>
      <c r="AA46" s="151"/>
      <c r="AB46" s="151"/>
      <c r="AC46" s="151"/>
      <c r="AD46" s="151"/>
      <c r="AE46" s="151"/>
      <c r="AF46" s="151"/>
      <c r="AG46" s="151" t="s">
        <v>272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ht="33.75" outlineLevel="1" x14ac:dyDescent="0.2">
      <c r="A47" s="181">
        <v>36</v>
      </c>
      <c r="B47" s="182" t="s">
        <v>965</v>
      </c>
      <c r="C47" s="189" t="s">
        <v>966</v>
      </c>
      <c r="D47" s="183" t="s">
        <v>297</v>
      </c>
      <c r="E47" s="184">
        <v>124</v>
      </c>
      <c r="F47" s="185"/>
      <c r="G47" s="186">
        <f t="shared" si="14"/>
        <v>0</v>
      </c>
      <c r="H47" s="164"/>
      <c r="I47" s="163">
        <f t="shared" si="15"/>
        <v>0</v>
      </c>
      <c r="J47" s="164"/>
      <c r="K47" s="163">
        <f t="shared" si="16"/>
        <v>0</v>
      </c>
      <c r="L47" s="163">
        <v>21</v>
      </c>
      <c r="M47" s="163">
        <f t="shared" si="17"/>
        <v>0</v>
      </c>
      <c r="N47" s="162">
        <v>0</v>
      </c>
      <c r="O47" s="162">
        <f t="shared" si="18"/>
        <v>0</v>
      </c>
      <c r="P47" s="162">
        <v>0</v>
      </c>
      <c r="Q47" s="162">
        <f t="shared" si="19"/>
        <v>0</v>
      </c>
      <c r="R47" s="163"/>
      <c r="S47" s="163" t="s">
        <v>215</v>
      </c>
      <c r="T47" s="163" t="s">
        <v>216</v>
      </c>
      <c r="U47" s="163">
        <v>0</v>
      </c>
      <c r="V47" s="163">
        <f t="shared" si="20"/>
        <v>0</v>
      </c>
      <c r="W47" s="163"/>
      <c r="X47" s="163" t="s">
        <v>271</v>
      </c>
      <c r="Y47" s="163" t="s">
        <v>908</v>
      </c>
      <c r="Z47" s="151"/>
      <c r="AA47" s="151"/>
      <c r="AB47" s="151"/>
      <c r="AC47" s="151"/>
      <c r="AD47" s="151"/>
      <c r="AE47" s="151"/>
      <c r="AF47" s="151"/>
      <c r="AG47" s="151" t="s">
        <v>272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81">
        <v>37</v>
      </c>
      <c r="B48" s="182" t="s">
        <v>967</v>
      </c>
      <c r="C48" s="189" t="s">
        <v>968</v>
      </c>
      <c r="D48" s="183" t="s">
        <v>297</v>
      </c>
      <c r="E48" s="184">
        <v>20</v>
      </c>
      <c r="F48" s="185"/>
      <c r="G48" s="186">
        <f t="shared" si="14"/>
        <v>0</v>
      </c>
      <c r="H48" s="164"/>
      <c r="I48" s="163">
        <f t="shared" si="15"/>
        <v>0</v>
      </c>
      <c r="J48" s="164"/>
      <c r="K48" s="163">
        <f t="shared" si="16"/>
        <v>0</v>
      </c>
      <c r="L48" s="163">
        <v>21</v>
      </c>
      <c r="M48" s="163">
        <f t="shared" si="17"/>
        <v>0</v>
      </c>
      <c r="N48" s="162">
        <v>0</v>
      </c>
      <c r="O48" s="162">
        <f t="shared" si="18"/>
        <v>0</v>
      </c>
      <c r="P48" s="162">
        <v>0</v>
      </c>
      <c r="Q48" s="162">
        <f t="shared" si="19"/>
        <v>0</v>
      </c>
      <c r="R48" s="163"/>
      <c r="S48" s="163" t="s">
        <v>215</v>
      </c>
      <c r="T48" s="163" t="s">
        <v>216</v>
      </c>
      <c r="U48" s="163">
        <v>0.56782999999999995</v>
      </c>
      <c r="V48" s="163">
        <f t="shared" si="20"/>
        <v>11.36</v>
      </c>
      <c r="W48" s="163"/>
      <c r="X48" s="163" t="s">
        <v>271</v>
      </c>
      <c r="Y48" s="163" t="s">
        <v>908</v>
      </c>
      <c r="Z48" s="151"/>
      <c r="AA48" s="151"/>
      <c r="AB48" s="151"/>
      <c r="AC48" s="151"/>
      <c r="AD48" s="151"/>
      <c r="AE48" s="151"/>
      <c r="AF48" s="151"/>
      <c r="AG48" s="151" t="s">
        <v>272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81">
        <v>38</v>
      </c>
      <c r="B49" s="182" t="s">
        <v>969</v>
      </c>
      <c r="C49" s="189" t="s">
        <v>970</v>
      </c>
      <c r="D49" s="183" t="s">
        <v>844</v>
      </c>
      <c r="E49" s="184">
        <v>1</v>
      </c>
      <c r="F49" s="185"/>
      <c r="G49" s="186">
        <f t="shared" si="14"/>
        <v>0</v>
      </c>
      <c r="H49" s="164"/>
      <c r="I49" s="163">
        <f t="shared" si="15"/>
        <v>0</v>
      </c>
      <c r="J49" s="164"/>
      <c r="K49" s="163">
        <f t="shared" si="16"/>
        <v>0</v>
      </c>
      <c r="L49" s="163">
        <v>21</v>
      </c>
      <c r="M49" s="163">
        <f t="shared" si="17"/>
        <v>0</v>
      </c>
      <c r="N49" s="162">
        <v>0</v>
      </c>
      <c r="O49" s="162">
        <f t="shared" si="18"/>
        <v>0</v>
      </c>
      <c r="P49" s="162">
        <v>0</v>
      </c>
      <c r="Q49" s="162">
        <f t="shared" si="19"/>
        <v>0</v>
      </c>
      <c r="R49" s="163"/>
      <c r="S49" s="163" t="s">
        <v>215</v>
      </c>
      <c r="T49" s="163" t="s">
        <v>216</v>
      </c>
      <c r="U49" s="163">
        <v>0</v>
      </c>
      <c r="V49" s="163">
        <f t="shared" si="20"/>
        <v>0</v>
      </c>
      <c r="W49" s="163"/>
      <c r="X49" s="163" t="s">
        <v>271</v>
      </c>
      <c r="Y49" s="163" t="s">
        <v>218</v>
      </c>
      <c r="Z49" s="151"/>
      <c r="AA49" s="151"/>
      <c r="AB49" s="151"/>
      <c r="AC49" s="151"/>
      <c r="AD49" s="151"/>
      <c r="AE49" s="151"/>
      <c r="AF49" s="151"/>
      <c r="AG49" s="151" t="s">
        <v>272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ht="22.5" outlineLevel="1" x14ac:dyDescent="0.2">
      <c r="A50" s="181">
        <v>39</v>
      </c>
      <c r="B50" s="182" t="s">
        <v>971</v>
      </c>
      <c r="C50" s="189" t="s">
        <v>972</v>
      </c>
      <c r="D50" s="183" t="s">
        <v>844</v>
      </c>
      <c r="E50" s="184">
        <v>15</v>
      </c>
      <c r="F50" s="185"/>
      <c r="G50" s="186">
        <f t="shared" si="14"/>
        <v>0</v>
      </c>
      <c r="H50" s="164"/>
      <c r="I50" s="163">
        <f t="shared" si="15"/>
        <v>0</v>
      </c>
      <c r="J50" s="164"/>
      <c r="K50" s="163">
        <f t="shared" si="16"/>
        <v>0</v>
      </c>
      <c r="L50" s="163">
        <v>21</v>
      </c>
      <c r="M50" s="163">
        <f t="shared" si="17"/>
        <v>0</v>
      </c>
      <c r="N50" s="162">
        <v>0</v>
      </c>
      <c r="O50" s="162">
        <f t="shared" si="18"/>
        <v>0</v>
      </c>
      <c r="P50" s="162">
        <v>0</v>
      </c>
      <c r="Q50" s="162">
        <f t="shared" si="19"/>
        <v>0</v>
      </c>
      <c r="R50" s="163"/>
      <c r="S50" s="163" t="s">
        <v>215</v>
      </c>
      <c r="T50" s="163" t="s">
        <v>216</v>
      </c>
      <c r="U50" s="163">
        <v>0</v>
      </c>
      <c r="V50" s="163">
        <f t="shared" si="20"/>
        <v>0</v>
      </c>
      <c r="W50" s="163"/>
      <c r="X50" s="163" t="s">
        <v>271</v>
      </c>
      <c r="Y50" s="163" t="s">
        <v>218</v>
      </c>
      <c r="Z50" s="151"/>
      <c r="AA50" s="151"/>
      <c r="AB50" s="151"/>
      <c r="AC50" s="151"/>
      <c r="AD50" s="151"/>
      <c r="AE50" s="151"/>
      <c r="AF50" s="151"/>
      <c r="AG50" s="151" t="s">
        <v>272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81">
        <v>40</v>
      </c>
      <c r="B51" s="182" t="s">
        <v>973</v>
      </c>
      <c r="C51" s="189" t="s">
        <v>974</v>
      </c>
      <c r="D51" s="183" t="s">
        <v>844</v>
      </c>
      <c r="E51" s="184">
        <v>15</v>
      </c>
      <c r="F51" s="185"/>
      <c r="G51" s="186">
        <f t="shared" si="14"/>
        <v>0</v>
      </c>
      <c r="H51" s="164"/>
      <c r="I51" s="163">
        <f t="shared" si="15"/>
        <v>0</v>
      </c>
      <c r="J51" s="164"/>
      <c r="K51" s="163">
        <f t="shared" si="16"/>
        <v>0</v>
      </c>
      <c r="L51" s="163">
        <v>21</v>
      </c>
      <c r="M51" s="163">
        <f t="shared" si="17"/>
        <v>0</v>
      </c>
      <c r="N51" s="162">
        <v>0</v>
      </c>
      <c r="O51" s="162">
        <f t="shared" si="18"/>
        <v>0</v>
      </c>
      <c r="P51" s="162">
        <v>0</v>
      </c>
      <c r="Q51" s="162">
        <f t="shared" si="19"/>
        <v>0</v>
      </c>
      <c r="R51" s="163"/>
      <c r="S51" s="163" t="s">
        <v>215</v>
      </c>
      <c r="T51" s="163" t="s">
        <v>216</v>
      </c>
      <c r="U51" s="163">
        <v>0</v>
      </c>
      <c r="V51" s="163">
        <f t="shared" si="20"/>
        <v>0</v>
      </c>
      <c r="W51" s="163"/>
      <c r="X51" s="163" t="s">
        <v>271</v>
      </c>
      <c r="Y51" s="163" t="s">
        <v>218</v>
      </c>
      <c r="Z51" s="151"/>
      <c r="AA51" s="151"/>
      <c r="AB51" s="151"/>
      <c r="AC51" s="151"/>
      <c r="AD51" s="151"/>
      <c r="AE51" s="151"/>
      <c r="AF51" s="151"/>
      <c r="AG51" s="151" t="s">
        <v>272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81">
        <v>41</v>
      </c>
      <c r="B52" s="182" t="s">
        <v>975</v>
      </c>
      <c r="C52" s="189" t="s">
        <v>976</v>
      </c>
      <c r="D52" s="183" t="s">
        <v>844</v>
      </c>
      <c r="E52" s="184">
        <v>10</v>
      </c>
      <c r="F52" s="185"/>
      <c r="G52" s="186">
        <f t="shared" si="14"/>
        <v>0</v>
      </c>
      <c r="H52" s="164"/>
      <c r="I52" s="163">
        <f t="shared" si="15"/>
        <v>0</v>
      </c>
      <c r="J52" s="164"/>
      <c r="K52" s="163">
        <f t="shared" si="16"/>
        <v>0</v>
      </c>
      <c r="L52" s="163">
        <v>21</v>
      </c>
      <c r="M52" s="163">
        <f t="shared" si="17"/>
        <v>0</v>
      </c>
      <c r="N52" s="162">
        <v>0</v>
      </c>
      <c r="O52" s="162">
        <f t="shared" si="18"/>
        <v>0</v>
      </c>
      <c r="P52" s="162">
        <v>0</v>
      </c>
      <c r="Q52" s="162">
        <f t="shared" si="19"/>
        <v>0</v>
      </c>
      <c r="R52" s="163"/>
      <c r="S52" s="163" t="s">
        <v>215</v>
      </c>
      <c r="T52" s="163" t="s">
        <v>216</v>
      </c>
      <c r="U52" s="163">
        <v>0</v>
      </c>
      <c r="V52" s="163">
        <f t="shared" si="20"/>
        <v>0</v>
      </c>
      <c r="W52" s="163"/>
      <c r="X52" s="163" t="s">
        <v>271</v>
      </c>
      <c r="Y52" s="163" t="s">
        <v>218</v>
      </c>
      <c r="Z52" s="151"/>
      <c r="AA52" s="151"/>
      <c r="AB52" s="151"/>
      <c r="AC52" s="151"/>
      <c r="AD52" s="151"/>
      <c r="AE52" s="151"/>
      <c r="AF52" s="151"/>
      <c r="AG52" s="151" t="s">
        <v>272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81">
        <v>42</v>
      </c>
      <c r="B53" s="182" t="s">
        <v>977</v>
      </c>
      <c r="C53" s="189" t="s">
        <v>978</v>
      </c>
      <c r="D53" s="183" t="s">
        <v>844</v>
      </c>
      <c r="E53" s="184">
        <v>35</v>
      </c>
      <c r="F53" s="185"/>
      <c r="G53" s="186">
        <f t="shared" si="14"/>
        <v>0</v>
      </c>
      <c r="H53" s="164"/>
      <c r="I53" s="163">
        <f t="shared" si="15"/>
        <v>0</v>
      </c>
      <c r="J53" s="164"/>
      <c r="K53" s="163">
        <f t="shared" si="16"/>
        <v>0</v>
      </c>
      <c r="L53" s="163">
        <v>21</v>
      </c>
      <c r="M53" s="163">
        <f t="shared" si="17"/>
        <v>0</v>
      </c>
      <c r="N53" s="162">
        <v>0</v>
      </c>
      <c r="O53" s="162">
        <f t="shared" si="18"/>
        <v>0</v>
      </c>
      <c r="P53" s="162">
        <v>0</v>
      </c>
      <c r="Q53" s="162">
        <f t="shared" si="19"/>
        <v>0</v>
      </c>
      <c r="R53" s="163"/>
      <c r="S53" s="163" t="s">
        <v>215</v>
      </c>
      <c r="T53" s="163" t="s">
        <v>216</v>
      </c>
      <c r="U53" s="163">
        <v>0</v>
      </c>
      <c r="V53" s="163">
        <f t="shared" si="20"/>
        <v>0</v>
      </c>
      <c r="W53" s="163"/>
      <c r="X53" s="163" t="s">
        <v>271</v>
      </c>
      <c r="Y53" s="163" t="s">
        <v>218</v>
      </c>
      <c r="Z53" s="151"/>
      <c r="AA53" s="151"/>
      <c r="AB53" s="151"/>
      <c r="AC53" s="151"/>
      <c r="AD53" s="151"/>
      <c r="AE53" s="151"/>
      <c r="AF53" s="151"/>
      <c r="AG53" s="151" t="s">
        <v>272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ht="22.5" outlineLevel="1" x14ac:dyDescent="0.2">
      <c r="A54" s="181">
        <v>43</v>
      </c>
      <c r="B54" s="182" t="s">
        <v>979</v>
      </c>
      <c r="C54" s="189" t="s">
        <v>980</v>
      </c>
      <c r="D54" s="183" t="s">
        <v>844</v>
      </c>
      <c r="E54" s="184">
        <v>5</v>
      </c>
      <c r="F54" s="185"/>
      <c r="G54" s="186">
        <f t="shared" si="14"/>
        <v>0</v>
      </c>
      <c r="H54" s="164"/>
      <c r="I54" s="163">
        <f t="shared" si="15"/>
        <v>0</v>
      </c>
      <c r="J54" s="164"/>
      <c r="K54" s="163">
        <f t="shared" si="16"/>
        <v>0</v>
      </c>
      <c r="L54" s="163">
        <v>21</v>
      </c>
      <c r="M54" s="163">
        <f t="shared" si="17"/>
        <v>0</v>
      </c>
      <c r="N54" s="162">
        <v>0</v>
      </c>
      <c r="O54" s="162">
        <f t="shared" si="18"/>
        <v>0</v>
      </c>
      <c r="P54" s="162">
        <v>0</v>
      </c>
      <c r="Q54" s="162">
        <f t="shared" si="19"/>
        <v>0</v>
      </c>
      <c r="R54" s="163"/>
      <c r="S54" s="163" t="s">
        <v>215</v>
      </c>
      <c r="T54" s="163" t="s">
        <v>216</v>
      </c>
      <c r="U54" s="163">
        <v>0</v>
      </c>
      <c r="V54" s="163">
        <f t="shared" si="20"/>
        <v>0</v>
      </c>
      <c r="W54" s="163"/>
      <c r="X54" s="163" t="s">
        <v>271</v>
      </c>
      <c r="Y54" s="163" t="s">
        <v>218</v>
      </c>
      <c r="Z54" s="151"/>
      <c r="AA54" s="151"/>
      <c r="AB54" s="151"/>
      <c r="AC54" s="151"/>
      <c r="AD54" s="151"/>
      <c r="AE54" s="151"/>
      <c r="AF54" s="151"/>
      <c r="AG54" s="151" t="s">
        <v>272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81">
        <v>44</v>
      </c>
      <c r="B55" s="182" t="s">
        <v>981</v>
      </c>
      <c r="C55" s="189" t="s">
        <v>982</v>
      </c>
      <c r="D55" s="183" t="s">
        <v>297</v>
      </c>
      <c r="E55" s="184">
        <v>120</v>
      </c>
      <c r="F55" s="185"/>
      <c r="G55" s="186">
        <f t="shared" si="14"/>
        <v>0</v>
      </c>
      <c r="H55" s="164"/>
      <c r="I55" s="163">
        <f t="shared" si="15"/>
        <v>0</v>
      </c>
      <c r="J55" s="164"/>
      <c r="K55" s="163">
        <f t="shared" si="16"/>
        <v>0</v>
      </c>
      <c r="L55" s="163">
        <v>21</v>
      </c>
      <c r="M55" s="163">
        <f t="shared" si="17"/>
        <v>0</v>
      </c>
      <c r="N55" s="162">
        <v>0</v>
      </c>
      <c r="O55" s="162">
        <f t="shared" si="18"/>
        <v>0</v>
      </c>
      <c r="P55" s="162">
        <v>0</v>
      </c>
      <c r="Q55" s="162">
        <f t="shared" si="19"/>
        <v>0</v>
      </c>
      <c r="R55" s="163"/>
      <c r="S55" s="163" t="s">
        <v>215</v>
      </c>
      <c r="T55" s="163" t="s">
        <v>216</v>
      </c>
      <c r="U55" s="163">
        <v>0</v>
      </c>
      <c r="V55" s="163">
        <f t="shared" si="20"/>
        <v>0</v>
      </c>
      <c r="W55" s="163"/>
      <c r="X55" s="163" t="s">
        <v>271</v>
      </c>
      <c r="Y55" s="163" t="s">
        <v>908</v>
      </c>
      <c r="Z55" s="151"/>
      <c r="AA55" s="151"/>
      <c r="AB55" s="151"/>
      <c r="AC55" s="151"/>
      <c r="AD55" s="151"/>
      <c r="AE55" s="151"/>
      <c r="AF55" s="151"/>
      <c r="AG55" s="151" t="s">
        <v>272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81">
        <v>45</v>
      </c>
      <c r="B56" s="182" t="s">
        <v>983</v>
      </c>
      <c r="C56" s="189" t="s">
        <v>984</v>
      </c>
      <c r="D56" s="183" t="s">
        <v>844</v>
      </c>
      <c r="E56" s="184">
        <v>12</v>
      </c>
      <c r="F56" s="185"/>
      <c r="G56" s="186">
        <f t="shared" si="14"/>
        <v>0</v>
      </c>
      <c r="H56" s="164"/>
      <c r="I56" s="163">
        <f t="shared" si="15"/>
        <v>0</v>
      </c>
      <c r="J56" s="164"/>
      <c r="K56" s="163">
        <f t="shared" si="16"/>
        <v>0</v>
      </c>
      <c r="L56" s="163">
        <v>21</v>
      </c>
      <c r="M56" s="163">
        <f t="shared" si="17"/>
        <v>0</v>
      </c>
      <c r="N56" s="162">
        <v>0</v>
      </c>
      <c r="O56" s="162">
        <f t="shared" si="18"/>
        <v>0</v>
      </c>
      <c r="P56" s="162">
        <v>0</v>
      </c>
      <c r="Q56" s="162">
        <f t="shared" si="19"/>
        <v>0</v>
      </c>
      <c r="R56" s="163"/>
      <c r="S56" s="163" t="s">
        <v>215</v>
      </c>
      <c r="T56" s="163" t="s">
        <v>216</v>
      </c>
      <c r="U56" s="163">
        <v>0</v>
      </c>
      <c r="V56" s="163">
        <f t="shared" si="20"/>
        <v>0</v>
      </c>
      <c r="W56" s="163"/>
      <c r="X56" s="163" t="s">
        <v>271</v>
      </c>
      <c r="Y56" s="163" t="s">
        <v>908</v>
      </c>
      <c r="Z56" s="151"/>
      <c r="AA56" s="151"/>
      <c r="AB56" s="151"/>
      <c r="AC56" s="151"/>
      <c r="AD56" s="151"/>
      <c r="AE56" s="151"/>
      <c r="AF56" s="151"/>
      <c r="AG56" s="151" t="s">
        <v>272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ht="22.5" outlineLevel="1" x14ac:dyDescent="0.2">
      <c r="A57" s="181">
        <v>46</v>
      </c>
      <c r="B57" s="182" t="s">
        <v>985</v>
      </c>
      <c r="C57" s="189" t="s">
        <v>986</v>
      </c>
      <c r="D57" s="183" t="s">
        <v>844</v>
      </c>
      <c r="E57" s="184">
        <v>4</v>
      </c>
      <c r="F57" s="185"/>
      <c r="G57" s="186">
        <f t="shared" si="14"/>
        <v>0</v>
      </c>
      <c r="H57" s="164"/>
      <c r="I57" s="163">
        <f t="shared" si="15"/>
        <v>0</v>
      </c>
      <c r="J57" s="164"/>
      <c r="K57" s="163">
        <f t="shared" si="16"/>
        <v>0</v>
      </c>
      <c r="L57" s="163">
        <v>21</v>
      </c>
      <c r="M57" s="163">
        <f t="shared" si="17"/>
        <v>0</v>
      </c>
      <c r="N57" s="162">
        <v>0</v>
      </c>
      <c r="O57" s="162">
        <f t="shared" si="18"/>
        <v>0</v>
      </c>
      <c r="P57" s="162">
        <v>0</v>
      </c>
      <c r="Q57" s="162">
        <f t="shared" si="19"/>
        <v>0</v>
      </c>
      <c r="R57" s="163"/>
      <c r="S57" s="163" t="s">
        <v>215</v>
      </c>
      <c r="T57" s="163" t="s">
        <v>216</v>
      </c>
      <c r="U57" s="163">
        <v>0</v>
      </c>
      <c r="V57" s="163">
        <f t="shared" si="20"/>
        <v>0</v>
      </c>
      <c r="W57" s="163"/>
      <c r="X57" s="163" t="s">
        <v>271</v>
      </c>
      <c r="Y57" s="163" t="s">
        <v>908</v>
      </c>
      <c r="Z57" s="151"/>
      <c r="AA57" s="151"/>
      <c r="AB57" s="151"/>
      <c r="AC57" s="151"/>
      <c r="AD57" s="151"/>
      <c r="AE57" s="151"/>
      <c r="AF57" s="151"/>
      <c r="AG57" s="151" t="s">
        <v>272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81">
        <v>47</v>
      </c>
      <c r="B58" s="182" t="s">
        <v>987</v>
      </c>
      <c r="C58" s="189" t="s">
        <v>988</v>
      </c>
      <c r="D58" s="183" t="s">
        <v>844</v>
      </c>
      <c r="E58" s="184">
        <v>12</v>
      </c>
      <c r="F58" s="185"/>
      <c r="G58" s="186">
        <f t="shared" si="14"/>
        <v>0</v>
      </c>
      <c r="H58" s="164"/>
      <c r="I58" s="163">
        <f t="shared" si="15"/>
        <v>0</v>
      </c>
      <c r="J58" s="164"/>
      <c r="K58" s="163">
        <f t="shared" si="16"/>
        <v>0</v>
      </c>
      <c r="L58" s="163">
        <v>21</v>
      </c>
      <c r="M58" s="163">
        <f t="shared" si="17"/>
        <v>0</v>
      </c>
      <c r="N58" s="162">
        <v>0</v>
      </c>
      <c r="O58" s="162">
        <f t="shared" si="18"/>
        <v>0</v>
      </c>
      <c r="P58" s="162">
        <v>0</v>
      </c>
      <c r="Q58" s="162">
        <f t="shared" si="19"/>
        <v>0</v>
      </c>
      <c r="R58" s="163"/>
      <c r="S58" s="163" t="s">
        <v>215</v>
      </c>
      <c r="T58" s="163" t="s">
        <v>216</v>
      </c>
      <c r="U58" s="163">
        <v>0</v>
      </c>
      <c r="V58" s="163">
        <f t="shared" si="20"/>
        <v>0</v>
      </c>
      <c r="W58" s="163"/>
      <c r="X58" s="163" t="s">
        <v>271</v>
      </c>
      <c r="Y58" s="163" t="s">
        <v>908</v>
      </c>
      <c r="Z58" s="151"/>
      <c r="AA58" s="151"/>
      <c r="AB58" s="151"/>
      <c r="AC58" s="151"/>
      <c r="AD58" s="151"/>
      <c r="AE58" s="151"/>
      <c r="AF58" s="151"/>
      <c r="AG58" s="151" t="s">
        <v>272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81">
        <v>48</v>
      </c>
      <c r="B59" s="182" t="s">
        <v>989</v>
      </c>
      <c r="C59" s="189" t="s">
        <v>990</v>
      </c>
      <c r="D59" s="183" t="s">
        <v>844</v>
      </c>
      <c r="E59" s="184">
        <v>40</v>
      </c>
      <c r="F59" s="185"/>
      <c r="G59" s="186">
        <f t="shared" si="14"/>
        <v>0</v>
      </c>
      <c r="H59" s="164"/>
      <c r="I59" s="163">
        <f t="shared" si="15"/>
        <v>0</v>
      </c>
      <c r="J59" s="164"/>
      <c r="K59" s="163">
        <f t="shared" si="16"/>
        <v>0</v>
      </c>
      <c r="L59" s="163">
        <v>21</v>
      </c>
      <c r="M59" s="163">
        <f t="shared" si="17"/>
        <v>0</v>
      </c>
      <c r="N59" s="162">
        <v>0</v>
      </c>
      <c r="O59" s="162">
        <f t="shared" si="18"/>
        <v>0</v>
      </c>
      <c r="P59" s="162">
        <v>0</v>
      </c>
      <c r="Q59" s="162">
        <f t="shared" si="19"/>
        <v>0</v>
      </c>
      <c r="R59" s="163"/>
      <c r="S59" s="163" t="s">
        <v>215</v>
      </c>
      <c r="T59" s="163" t="s">
        <v>216</v>
      </c>
      <c r="U59" s="163">
        <v>0</v>
      </c>
      <c r="V59" s="163">
        <f t="shared" si="20"/>
        <v>0</v>
      </c>
      <c r="W59" s="163"/>
      <c r="X59" s="163" t="s">
        <v>271</v>
      </c>
      <c r="Y59" s="163" t="s">
        <v>908</v>
      </c>
      <c r="Z59" s="151"/>
      <c r="AA59" s="151"/>
      <c r="AB59" s="151"/>
      <c r="AC59" s="151"/>
      <c r="AD59" s="151"/>
      <c r="AE59" s="151"/>
      <c r="AF59" s="151"/>
      <c r="AG59" s="151" t="s">
        <v>272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81">
        <v>49</v>
      </c>
      <c r="B60" s="182" t="s">
        <v>991</v>
      </c>
      <c r="C60" s="189" t="s">
        <v>992</v>
      </c>
      <c r="D60" s="183" t="s">
        <v>844</v>
      </c>
      <c r="E60" s="184">
        <v>12</v>
      </c>
      <c r="F60" s="185"/>
      <c r="G60" s="186">
        <f t="shared" si="14"/>
        <v>0</v>
      </c>
      <c r="H60" s="164"/>
      <c r="I60" s="163">
        <f t="shared" si="15"/>
        <v>0</v>
      </c>
      <c r="J60" s="164"/>
      <c r="K60" s="163">
        <f t="shared" si="16"/>
        <v>0</v>
      </c>
      <c r="L60" s="163">
        <v>21</v>
      </c>
      <c r="M60" s="163">
        <f t="shared" si="17"/>
        <v>0</v>
      </c>
      <c r="N60" s="162">
        <v>0</v>
      </c>
      <c r="O60" s="162">
        <f t="shared" si="18"/>
        <v>0</v>
      </c>
      <c r="P60" s="162">
        <v>0</v>
      </c>
      <c r="Q60" s="162">
        <f t="shared" si="19"/>
        <v>0</v>
      </c>
      <c r="R60" s="163"/>
      <c r="S60" s="163" t="s">
        <v>215</v>
      </c>
      <c r="T60" s="163" t="s">
        <v>216</v>
      </c>
      <c r="U60" s="163">
        <v>0</v>
      </c>
      <c r="V60" s="163">
        <f t="shared" si="20"/>
        <v>0</v>
      </c>
      <c r="W60" s="163"/>
      <c r="X60" s="163" t="s">
        <v>271</v>
      </c>
      <c r="Y60" s="163" t="s">
        <v>908</v>
      </c>
      <c r="Z60" s="151"/>
      <c r="AA60" s="151"/>
      <c r="AB60" s="151"/>
      <c r="AC60" s="151"/>
      <c r="AD60" s="151"/>
      <c r="AE60" s="151"/>
      <c r="AF60" s="151"/>
      <c r="AG60" s="151" t="s">
        <v>272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81">
        <v>50</v>
      </c>
      <c r="B61" s="182" t="s">
        <v>993</v>
      </c>
      <c r="C61" s="189" t="s">
        <v>994</v>
      </c>
      <c r="D61" s="183" t="s">
        <v>844</v>
      </c>
      <c r="E61" s="184">
        <v>12</v>
      </c>
      <c r="F61" s="185"/>
      <c r="G61" s="186">
        <f t="shared" si="14"/>
        <v>0</v>
      </c>
      <c r="H61" s="164"/>
      <c r="I61" s="163">
        <f t="shared" si="15"/>
        <v>0</v>
      </c>
      <c r="J61" s="164"/>
      <c r="K61" s="163">
        <f t="shared" si="16"/>
        <v>0</v>
      </c>
      <c r="L61" s="163">
        <v>21</v>
      </c>
      <c r="M61" s="163">
        <f t="shared" si="17"/>
        <v>0</v>
      </c>
      <c r="N61" s="162">
        <v>0</v>
      </c>
      <c r="O61" s="162">
        <f t="shared" si="18"/>
        <v>0</v>
      </c>
      <c r="P61" s="162">
        <v>0</v>
      </c>
      <c r="Q61" s="162">
        <f t="shared" si="19"/>
        <v>0</v>
      </c>
      <c r="R61" s="163"/>
      <c r="S61" s="163" t="s">
        <v>215</v>
      </c>
      <c r="T61" s="163" t="s">
        <v>216</v>
      </c>
      <c r="U61" s="163">
        <v>0</v>
      </c>
      <c r="V61" s="163">
        <f t="shared" si="20"/>
        <v>0</v>
      </c>
      <c r="W61" s="163"/>
      <c r="X61" s="163" t="s">
        <v>271</v>
      </c>
      <c r="Y61" s="163" t="s">
        <v>908</v>
      </c>
      <c r="Z61" s="151"/>
      <c r="AA61" s="151"/>
      <c r="AB61" s="151"/>
      <c r="AC61" s="151"/>
      <c r="AD61" s="151"/>
      <c r="AE61" s="151"/>
      <c r="AF61" s="151"/>
      <c r="AG61" s="151" t="s">
        <v>272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81">
        <v>51</v>
      </c>
      <c r="B62" s="182" t="s">
        <v>995</v>
      </c>
      <c r="C62" s="189" t="s">
        <v>996</v>
      </c>
      <c r="D62" s="183" t="s">
        <v>844</v>
      </c>
      <c r="E62" s="184">
        <v>1</v>
      </c>
      <c r="F62" s="185"/>
      <c r="G62" s="186">
        <f t="shared" si="14"/>
        <v>0</v>
      </c>
      <c r="H62" s="164"/>
      <c r="I62" s="163">
        <f t="shared" si="15"/>
        <v>0</v>
      </c>
      <c r="J62" s="164"/>
      <c r="K62" s="163">
        <f t="shared" si="16"/>
        <v>0</v>
      </c>
      <c r="L62" s="163">
        <v>21</v>
      </c>
      <c r="M62" s="163">
        <f t="shared" si="17"/>
        <v>0</v>
      </c>
      <c r="N62" s="162">
        <v>0</v>
      </c>
      <c r="O62" s="162">
        <f t="shared" si="18"/>
        <v>0</v>
      </c>
      <c r="P62" s="162">
        <v>0</v>
      </c>
      <c r="Q62" s="162">
        <f t="shared" si="19"/>
        <v>0</v>
      </c>
      <c r="R62" s="163"/>
      <c r="S62" s="163" t="s">
        <v>215</v>
      </c>
      <c r="T62" s="163" t="s">
        <v>216</v>
      </c>
      <c r="U62" s="163">
        <v>0</v>
      </c>
      <c r="V62" s="163">
        <f t="shared" si="20"/>
        <v>0</v>
      </c>
      <c r="W62" s="163"/>
      <c r="X62" s="163" t="s">
        <v>271</v>
      </c>
      <c r="Y62" s="163" t="s">
        <v>218</v>
      </c>
      <c r="Z62" s="151"/>
      <c r="AA62" s="151"/>
      <c r="AB62" s="151"/>
      <c r="AC62" s="151"/>
      <c r="AD62" s="151"/>
      <c r="AE62" s="151"/>
      <c r="AF62" s="151"/>
      <c r="AG62" s="151" t="s">
        <v>272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x14ac:dyDescent="0.2">
      <c r="A63" s="167" t="s">
        <v>212</v>
      </c>
      <c r="B63" s="168" t="s">
        <v>110</v>
      </c>
      <c r="C63" s="187" t="s">
        <v>180</v>
      </c>
      <c r="D63" s="169"/>
      <c r="E63" s="170"/>
      <c r="F63" s="171"/>
      <c r="G63" s="172">
        <f>SUMIF(AG64:AG65,"&lt;&gt;NOR",G64:G65)</f>
        <v>0</v>
      </c>
      <c r="H63" s="166"/>
      <c r="I63" s="166">
        <f>SUM(I64:I65)</f>
        <v>0</v>
      </c>
      <c r="J63" s="166"/>
      <c r="K63" s="166">
        <f>SUM(K64:K65)</f>
        <v>0</v>
      </c>
      <c r="L63" s="166"/>
      <c r="M63" s="166">
        <f>SUM(M64:M65)</f>
        <v>0</v>
      </c>
      <c r="N63" s="165"/>
      <c r="O63" s="165">
        <f>SUM(O64:O65)</f>
        <v>0</v>
      </c>
      <c r="P63" s="165"/>
      <c r="Q63" s="165">
        <f>SUM(Q64:Q65)</f>
        <v>0</v>
      </c>
      <c r="R63" s="166"/>
      <c r="S63" s="166"/>
      <c r="T63" s="166"/>
      <c r="U63" s="166"/>
      <c r="V63" s="166">
        <f>SUM(V64:V65)</f>
        <v>0</v>
      </c>
      <c r="W63" s="166"/>
      <c r="X63" s="166"/>
      <c r="Y63" s="166"/>
      <c r="AG63" t="s">
        <v>213</v>
      </c>
    </row>
    <row r="64" spans="1:60" outlineLevel="1" x14ac:dyDescent="0.2">
      <c r="A64" s="181">
        <v>52</v>
      </c>
      <c r="B64" s="182" t="s">
        <v>997</v>
      </c>
      <c r="C64" s="189" t="s">
        <v>998</v>
      </c>
      <c r="D64" s="183" t="s">
        <v>214</v>
      </c>
      <c r="E64" s="184">
        <v>1</v>
      </c>
      <c r="F64" s="185"/>
      <c r="G64" s="186">
        <f>ROUND(E64*F64,2)</f>
        <v>0</v>
      </c>
      <c r="H64" s="164"/>
      <c r="I64" s="163">
        <f>ROUND(E64*H64,2)</f>
        <v>0</v>
      </c>
      <c r="J64" s="164"/>
      <c r="K64" s="163">
        <f>ROUND(E64*J64,2)</f>
        <v>0</v>
      </c>
      <c r="L64" s="163">
        <v>21</v>
      </c>
      <c r="M64" s="163">
        <f>G64*(1+L64/100)</f>
        <v>0</v>
      </c>
      <c r="N64" s="162">
        <v>0</v>
      </c>
      <c r="O64" s="162">
        <f>ROUND(E64*N64,2)</f>
        <v>0</v>
      </c>
      <c r="P64" s="162">
        <v>0</v>
      </c>
      <c r="Q64" s="162">
        <f>ROUND(E64*P64,2)</f>
        <v>0</v>
      </c>
      <c r="R64" s="163"/>
      <c r="S64" s="163" t="s">
        <v>215</v>
      </c>
      <c r="T64" s="163" t="s">
        <v>216</v>
      </c>
      <c r="U64" s="163">
        <v>0</v>
      </c>
      <c r="V64" s="163">
        <f>ROUND(E64*U64,2)</f>
        <v>0</v>
      </c>
      <c r="W64" s="163"/>
      <c r="X64" s="163" t="s">
        <v>271</v>
      </c>
      <c r="Y64" s="163" t="s">
        <v>218</v>
      </c>
      <c r="Z64" s="151"/>
      <c r="AA64" s="151"/>
      <c r="AB64" s="151"/>
      <c r="AC64" s="151"/>
      <c r="AD64" s="151"/>
      <c r="AE64" s="151"/>
      <c r="AF64" s="151"/>
      <c r="AG64" s="151" t="s">
        <v>272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81">
        <v>53</v>
      </c>
      <c r="B65" s="182" t="s">
        <v>999</v>
      </c>
      <c r="C65" s="189" t="s">
        <v>1000</v>
      </c>
      <c r="D65" s="183" t="s">
        <v>214</v>
      </c>
      <c r="E65" s="184">
        <v>1</v>
      </c>
      <c r="F65" s="185"/>
      <c r="G65" s="186">
        <f>ROUND(E65*F65,2)</f>
        <v>0</v>
      </c>
      <c r="H65" s="164"/>
      <c r="I65" s="163">
        <f>ROUND(E65*H65,2)</f>
        <v>0</v>
      </c>
      <c r="J65" s="164"/>
      <c r="K65" s="163">
        <f>ROUND(E65*J65,2)</f>
        <v>0</v>
      </c>
      <c r="L65" s="163">
        <v>21</v>
      </c>
      <c r="M65" s="163">
        <f>G65*(1+L65/100)</f>
        <v>0</v>
      </c>
      <c r="N65" s="162">
        <v>0</v>
      </c>
      <c r="O65" s="162">
        <f>ROUND(E65*N65,2)</f>
        <v>0</v>
      </c>
      <c r="P65" s="162">
        <v>0</v>
      </c>
      <c r="Q65" s="162">
        <f>ROUND(E65*P65,2)</f>
        <v>0</v>
      </c>
      <c r="R65" s="163"/>
      <c r="S65" s="163" t="s">
        <v>215</v>
      </c>
      <c r="T65" s="163" t="s">
        <v>216</v>
      </c>
      <c r="U65" s="163">
        <v>0</v>
      </c>
      <c r="V65" s="163">
        <f>ROUND(E65*U65,2)</f>
        <v>0</v>
      </c>
      <c r="W65" s="163"/>
      <c r="X65" s="163" t="s">
        <v>271</v>
      </c>
      <c r="Y65" s="163" t="s">
        <v>218</v>
      </c>
      <c r="Z65" s="151"/>
      <c r="AA65" s="151"/>
      <c r="AB65" s="151"/>
      <c r="AC65" s="151"/>
      <c r="AD65" s="151"/>
      <c r="AE65" s="151"/>
      <c r="AF65" s="151"/>
      <c r="AG65" s="151" t="s">
        <v>272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x14ac:dyDescent="0.2">
      <c r="A66" s="167" t="s">
        <v>212</v>
      </c>
      <c r="B66" s="168" t="s">
        <v>108</v>
      </c>
      <c r="C66" s="187" t="s">
        <v>179</v>
      </c>
      <c r="D66" s="169"/>
      <c r="E66" s="170"/>
      <c r="F66" s="171"/>
      <c r="G66" s="172">
        <f>SUMIF(AG67:AG75,"&lt;&gt;NOR",G67:G75)</f>
        <v>0</v>
      </c>
      <c r="H66" s="166"/>
      <c r="I66" s="166">
        <f>SUM(I67:I75)</f>
        <v>0</v>
      </c>
      <c r="J66" s="166"/>
      <c r="K66" s="166">
        <f>SUM(K67:K75)</f>
        <v>0</v>
      </c>
      <c r="L66" s="166"/>
      <c r="M66" s="166">
        <f>SUM(M67:M75)</f>
        <v>0</v>
      </c>
      <c r="N66" s="165"/>
      <c r="O66" s="165">
        <f>SUM(O67:O75)</f>
        <v>0</v>
      </c>
      <c r="P66" s="165"/>
      <c r="Q66" s="165">
        <f>SUM(Q67:Q75)</f>
        <v>0</v>
      </c>
      <c r="R66" s="166"/>
      <c r="S66" s="166"/>
      <c r="T66" s="166"/>
      <c r="U66" s="166"/>
      <c r="V66" s="166">
        <f>SUM(V67:V75)</f>
        <v>0</v>
      </c>
      <c r="W66" s="166"/>
      <c r="X66" s="166"/>
      <c r="Y66" s="166"/>
      <c r="AG66" t="s">
        <v>213</v>
      </c>
    </row>
    <row r="67" spans="1:60" outlineLevel="1" x14ac:dyDescent="0.2">
      <c r="A67" s="181">
        <v>54</v>
      </c>
      <c r="B67" s="182" t="s">
        <v>1001</v>
      </c>
      <c r="C67" s="189" t="s">
        <v>1002</v>
      </c>
      <c r="D67" s="183" t="s">
        <v>791</v>
      </c>
      <c r="E67" s="184">
        <v>40</v>
      </c>
      <c r="F67" s="185"/>
      <c r="G67" s="186">
        <f t="shared" ref="G67:G75" si="21">ROUND(E67*F67,2)</f>
        <v>0</v>
      </c>
      <c r="H67" s="164"/>
      <c r="I67" s="163">
        <f t="shared" ref="I67:I75" si="22">ROUND(E67*H67,2)</f>
        <v>0</v>
      </c>
      <c r="J67" s="164"/>
      <c r="K67" s="163">
        <f t="shared" ref="K67:K75" si="23">ROUND(E67*J67,2)</f>
        <v>0</v>
      </c>
      <c r="L67" s="163">
        <v>21</v>
      </c>
      <c r="M67" s="163">
        <f t="shared" ref="M67:M75" si="24">G67*(1+L67/100)</f>
        <v>0</v>
      </c>
      <c r="N67" s="162">
        <v>0</v>
      </c>
      <c r="O67" s="162">
        <f t="shared" ref="O67:O75" si="25">ROUND(E67*N67,2)</f>
        <v>0</v>
      </c>
      <c r="P67" s="162">
        <v>0</v>
      </c>
      <c r="Q67" s="162">
        <f t="shared" ref="Q67:Q75" si="26">ROUND(E67*P67,2)</f>
        <v>0</v>
      </c>
      <c r="R67" s="163"/>
      <c r="S67" s="163" t="s">
        <v>215</v>
      </c>
      <c r="T67" s="163" t="s">
        <v>216</v>
      </c>
      <c r="U67" s="163">
        <v>0</v>
      </c>
      <c r="V67" s="163">
        <f t="shared" ref="V67:V75" si="27">ROUND(E67*U67,2)</f>
        <v>0</v>
      </c>
      <c r="W67" s="163"/>
      <c r="X67" s="163" t="s">
        <v>271</v>
      </c>
      <c r="Y67" s="163" t="s">
        <v>218</v>
      </c>
      <c r="Z67" s="151"/>
      <c r="AA67" s="151"/>
      <c r="AB67" s="151"/>
      <c r="AC67" s="151"/>
      <c r="AD67" s="151"/>
      <c r="AE67" s="151"/>
      <c r="AF67" s="151"/>
      <c r="AG67" s="151" t="s">
        <v>272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81">
        <v>55</v>
      </c>
      <c r="B68" s="182" t="s">
        <v>1003</v>
      </c>
      <c r="C68" s="189" t="s">
        <v>1004</v>
      </c>
      <c r="D68" s="183" t="s">
        <v>791</v>
      </c>
      <c r="E68" s="184">
        <v>8</v>
      </c>
      <c r="F68" s="185"/>
      <c r="G68" s="186">
        <f t="shared" si="21"/>
        <v>0</v>
      </c>
      <c r="H68" s="164"/>
      <c r="I68" s="163">
        <f t="shared" si="22"/>
        <v>0</v>
      </c>
      <c r="J68" s="164"/>
      <c r="K68" s="163">
        <f t="shared" si="23"/>
        <v>0</v>
      </c>
      <c r="L68" s="163">
        <v>21</v>
      </c>
      <c r="M68" s="163">
        <f t="shared" si="24"/>
        <v>0</v>
      </c>
      <c r="N68" s="162">
        <v>0</v>
      </c>
      <c r="O68" s="162">
        <f t="shared" si="25"/>
        <v>0</v>
      </c>
      <c r="P68" s="162">
        <v>0</v>
      </c>
      <c r="Q68" s="162">
        <f t="shared" si="26"/>
        <v>0</v>
      </c>
      <c r="R68" s="163"/>
      <c r="S68" s="163" t="s">
        <v>215</v>
      </c>
      <c r="T68" s="163" t="s">
        <v>216</v>
      </c>
      <c r="U68" s="163">
        <v>0</v>
      </c>
      <c r="V68" s="163">
        <f t="shared" si="27"/>
        <v>0</v>
      </c>
      <c r="W68" s="163"/>
      <c r="X68" s="163" t="s">
        <v>271</v>
      </c>
      <c r="Y68" s="163" t="s">
        <v>218</v>
      </c>
      <c r="Z68" s="151"/>
      <c r="AA68" s="151"/>
      <c r="AB68" s="151"/>
      <c r="AC68" s="151"/>
      <c r="AD68" s="151"/>
      <c r="AE68" s="151"/>
      <c r="AF68" s="151"/>
      <c r="AG68" s="151" t="s">
        <v>272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81">
        <v>56</v>
      </c>
      <c r="B69" s="182" t="s">
        <v>1005</v>
      </c>
      <c r="C69" s="189" t="s">
        <v>1006</v>
      </c>
      <c r="D69" s="183" t="s">
        <v>791</v>
      </c>
      <c r="E69" s="184">
        <v>16</v>
      </c>
      <c r="F69" s="185"/>
      <c r="G69" s="186">
        <f t="shared" si="21"/>
        <v>0</v>
      </c>
      <c r="H69" s="164"/>
      <c r="I69" s="163">
        <f t="shared" si="22"/>
        <v>0</v>
      </c>
      <c r="J69" s="164"/>
      <c r="K69" s="163">
        <f t="shared" si="23"/>
        <v>0</v>
      </c>
      <c r="L69" s="163">
        <v>21</v>
      </c>
      <c r="M69" s="163">
        <f t="shared" si="24"/>
        <v>0</v>
      </c>
      <c r="N69" s="162">
        <v>0</v>
      </c>
      <c r="O69" s="162">
        <f t="shared" si="25"/>
        <v>0</v>
      </c>
      <c r="P69" s="162">
        <v>0</v>
      </c>
      <c r="Q69" s="162">
        <f t="shared" si="26"/>
        <v>0</v>
      </c>
      <c r="R69" s="163"/>
      <c r="S69" s="163" t="s">
        <v>215</v>
      </c>
      <c r="T69" s="163" t="s">
        <v>216</v>
      </c>
      <c r="U69" s="163">
        <v>0</v>
      </c>
      <c r="V69" s="163">
        <f t="shared" si="27"/>
        <v>0</v>
      </c>
      <c r="W69" s="163"/>
      <c r="X69" s="163" t="s">
        <v>271</v>
      </c>
      <c r="Y69" s="163" t="s">
        <v>218</v>
      </c>
      <c r="Z69" s="151"/>
      <c r="AA69" s="151"/>
      <c r="AB69" s="151"/>
      <c r="AC69" s="151"/>
      <c r="AD69" s="151"/>
      <c r="AE69" s="151"/>
      <c r="AF69" s="151"/>
      <c r="AG69" s="151" t="s">
        <v>272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ht="22.5" outlineLevel="1" x14ac:dyDescent="0.2">
      <c r="A70" s="181">
        <v>57</v>
      </c>
      <c r="B70" s="182" t="s">
        <v>1007</v>
      </c>
      <c r="C70" s="189" t="s">
        <v>1008</v>
      </c>
      <c r="D70" s="183" t="s">
        <v>844</v>
      </c>
      <c r="E70" s="184">
        <v>1</v>
      </c>
      <c r="F70" s="185"/>
      <c r="G70" s="186">
        <f t="shared" si="21"/>
        <v>0</v>
      </c>
      <c r="H70" s="164"/>
      <c r="I70" s="163">
        <f t="shared" si="22"/>
        <v>0</v>
      </c>
      <c r="J70" s="164"/>
      <c r="K70" s="163">
        <f t="shared" si="23"/>
        <v>0</v>
      </c>
      <c r="L70" s="163">
        <v>21</v>
      </c>
      <c r="M70" s="163">
        <f t="shared" si="24"/>
        <v>0</v>
      </c>
      <c r="N70" s="162">
        <v>0</v>
      </c>
      <c r="O70" s="162">
        <f t="shared" si="25"/>
        <v>0</v>
      </c>
      <c r="P70" s="162">
        <v>0</v>
      </c>
      <c r="Q70" s="162">
        <f t="shared" si="26"/>
        <v>0</v>
      </c>
      <c r="R70" s="163"/>
      <c r="S70" s="163" t="s">
        <v>215</v>
      </c>
      <c r="T70" s="163" t="s">
        <v>216</v>
      </c>
      <c r="U70" s="163">
        <v>0</v>
      </c>
      <c r="V70" s="163">
        <f t="shared" si="27"/>
        <v>0</v>
      </c>
      <c r="W70" s="163"/>
      <c r="X70" s="163" t="s">
        <v>271</v>
      </c>
      <c r="Y70" s="163" t="s">
        <v>218</v>
      </c>
      <c r="Z70" s="151"/>
      <c r="AA70" s="151"/>
      <c r="AB70" s="151"/>
      <c r="AC70" s="151"/>
      <c r="AD70" s="151"/>
      <c r="AE70" s="151"/>
      <c r="AF70" s="151"/>
      <c r="AG70" s="151" t="s">
        <v>272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ht="22.5" outlineLevel="1" x14ac:dyDescent="0.2">
      <c r="A71" s="181">
        <v>58</v>
      </c>
      <c r="B71" s="182" t="s">
        <v>1009</v>
      </c>
      <c r="C71" s="189" t="s">
        <v>1010</v>
      </c>
      <c r="D71" s="183" t="s">
        <v>791</v>
      </c>
      <c r="E71" s="184">
        <v>64</v>
      </c>
      <c r="F71" s="185"/>
      <c r="G71" s="186">
        <f t="shared" si="21"/>
        <v>0</v>
      </c>
      <c r="H71" s="164"/>
      <c r="I71" s="163">
        <f t="shared" si="22"/>
        <v>0</v>
      </c>
      <c r="J71" s="164"/>
      <c r="K71" s="163">
        <f t="shared" si="23"/>
        <v>0</v>
      </c>
      <c r="L71" s="163">
        <v>21</v>
      </c>
      <c r="M71" s="163">
        <f t="shared" si="24"/>
        <v>0</v>
      </c>
      <c r="N71" s="162">
        <v>0</v>
      </c>
      <c r="O71" s="162">
        <f t="shared" si="25"/>
        <v>0</v>
      </c>
      <c r="P71" s="162">
        <v>0</v>
      </c>
      <c r="Q71" s="162">
        <f t="shared" si="26"/>
        <v>0</v>
      </c>
      <c r="R71" s="163"/>
      <c r="S71" s="163" t="s">
        <v>215</v>
      </c>
      <c r="T71" s="163" t="s">
        <v>216</v>
      </c>
      <c r="U71" s="163">
        <v>0</v>
      </c>
      <c r="V71" s="163">
        <f t="shared" si="27"/>
        <v>0</v>
      </c>
      <c r="W71" s="163"/>
      <c r="X71" s="163" t="s">
        <v>271</v>
      </c>
      <c r="Y71" s="163" t="s">
        <v>218</v>
      </c>
      <c r="Z71" s="151"/>
      <c r="AA71" s="151"/>
      <c r="AB71" s="151"/>
      <c r="AC71" s="151"/>
      <c r="AD71" s="151"/>
      <c r="AE71" s="151"/>
      <c r="AF71" s="151"/>
      <c r="AG71" s="151" t="s">
        <v>272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ht="22.5" outlineLevel="1" x14ac:dyDescent="0.2">
      <c r="A72" s="181">
        <v>59</v>
      </c>
      <c r="B72" s="182" t="s">
        <v>1011</v>
      </c>
      <c r="C72" s="189" t="s">
        <v>1012</v>
      </c>
      <c r="D72" s="183" t="s">
        <v>791</v>
      </c>
      <c r="E72" s="184">
        <v>16</v>
      </c>
      <c r="F72" s="185"/>
      <c r="G72" s="186">
        <f t="shared" si="21"/>
        <v>0</v>
      </c>
      <c r="H72" s="164"/>
      <c r="I72" s="163">
        <f t="shared" si="22"/>
        <v>0</v>
      </c>
      <c r="J72" s="164"/>
      <c r="K72" s="163">
        <f t="shared" si="23"/>
        <v>0</v>
      </c>
      <c r="L72" s="163">
        <v>21</v>
      </c>
      <c r="M72" s="163">
        <f t="shared" si="24"/>
        <v>0</v>
      </c>
      <c r="N72" s="162">
        <v>0</v>
      </c>
      <c r="O72" s="162">
        <f t="shared" si="25"/>
        <v>0</v>
      </c>
      <c r="P72" s="162">
        <v>0</v>
      </c>
      <c r="Q72" s="162">
        <f t="shared" si="26"/>
        <v>0</v>
      </c>
      <c r="R72" s="163"/>
      <c r="S72" s="163" t="s">
        <v>215</v>
      </c>
      <c r="T72" s="163" t="s">
        <v>216</v>
      </c>
      <c r="U72" s="163">
        <v>0</v>
      </c>
      <c r="V72" s="163">
        <f t="shared" si="27"/>
        <v>0</v>
      </c>
      <c r="W72" s="163"/>
      <c r="X72" s="163" t="s">
        <v>271</v>
      </c>
      <c r="Y72" s="163" t="s">
        <v>218</v>
      </c>
      <c r="Z72" s="151"/>
      <c r="AA72" s="151"/>
      <c r="AB72" s="151"/>
      <c r="AC72" s="151"/>
      <c r="AD72" s="151"/>
      <c r="AE72" s="151"/>
      <c r="AF72" s="151"/>
      <c r="AG72" s="151" t="s">
        <v>272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81">
        <v>60</v>
      </c>
      <c r="B73" s="182" t="s">
        <v>1013</v>
      </c>
      <c r="C73" s="189" t="s">
        <v>1014</v>
      </c>
      <c r="D73" s="183" t="s">
        <v>791</v>
      </c>
      <c r="E73" s="184">
        <v>16</v>
      </c>
      <c r="F73" s="185"/>
      <c r="G73" s="186">
        <f t="shared" si="21"/>
        <v>0</v>
      </c>
      <c r="H73" s="164"/>
      <c r="I73" s="163">
        <f t="shared" si="22"/>
        <v>0</v>
      </c>
      <c r="J73" s="164"/>
      <c r="K73" s="163">
        <f t="shared" si="23"/>
        <v>0</v>
      </c>
      <c r="L73" s="163">
        <v>21</v>
      </c>
      <c r="M73" s="163">
        <f t="shared" si="24"/>
        <v>0</v>
      </c>
      <c r="N73" s="162">
        <v>0</v>
      </c>
      <c r="O73" s="162">
        <f t="shared" si="25"/>
        <v>0</v>
      </c>
      <c r="P73" s="162">
        <v>0</v>
      </c>
      <c r="Q73" s="162">
        <f t="shared" si="26"/>
        <v>0</v>
      </c>
      <c r="R73" s="163"/>
      <c r="S73" s="163" t="s">
        <v>215</v>
      </c>
      <c r="T73" s="163" t="s">
        <v>216</v>
      </c>
      <c r="U73" s="163">
        <v>0</v>
      </c>
      <c r="V73" s="163">
        <f t="shared" si="27"/>
        <v>0</v>
      </c>
      <c r="W73" s="163"/>
      <c r="X73" s="163" t="s">
        <v>271</v>
      </c>
      <c r="Y73" s="163" t="s">
        <v>218</v>
      </c>
      <c r="Z73" s="151"/>
      <c r="AA73" s="151"/>
      <c r="AB73" s="151"/>
      <c r="AC73" s="151"/>
      <c r="AD73" s="151"/>
      <c r="AE73" s="151"/>
      <c r="AF73" s="151"/>
      <c r="AG73" s="151" t="s">
        <v>272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ht="22.5" outlineLevel="1" x14ac:dyDescent="0.2">
      <c r="A74" s="181">
        <v>61</v>
      </c>
      <c r="B74" s="182" t="s">
        <v>1015</v>
      </c>
      <c r="C74" s="189" t="s">
        <v>1016</v>
      </c>
      <c r="D74" s="183" t="s">
        <v>791</v>
      </c>
      <c r="E74" s="184">
        <v>16</v>
      </c>
      <c r="F74" s="185"/>
      <c r="G74" s="186">
        <f t="shared" si="21"/>
        <v>0</v>
      </c>
      <c r="H74" s="164"/>
      <c r="I74" s="163">
        <f t="shared" si="22"/>
        <v>0</v>
      </c>
      <c r="J74" s="164"/>
      <c r="K74" s="163">
        <f t="shared" si="23"/>
        <v>0</v>
      </c>
      <c r="L74" s="163">
        <v>21</v>
      </c>
      <c r="M74" s="163">
        <f t="shared" si="24"/>
        <v>0</v>
      </c>
      <c r="N74" s="162">
        <v>0</v>
      </c>
      <c r="O74" s="162">
        <f t="shared" si="25"/>
        <v>0</v>
      </c>
      <c r="P74" s="162">
        <v>0</v>
      </c>
      <c r="Q74" s="162">
        <f t="shared" si="26"/>
        <v>0</v>
      </c>
      <c r="R74" s="163"/>
      <c r="S74" s="163" t="s">
        <v>215</v>
      </c>
      <c r="T74" s="163" t="s">
        <v>216</v>
      </c>
      <c r="U74" s="163">
        <v>0</v>
      </c>
      <c r="V74" s="163">
        <f t="shared" si="27"/>
        <v>0</v>
      </c>
      <c r="W74" s="163"/>
      <c r="X74" s="163" t="s">
        <v>271</v>
      </c>
      <c r="Y74" s="163" t="s">
        <v>218</v>
      </c>
      <c r="Z74" s="151"/>
      <c r="AA74" s="151"/>
      <c r="AB74" s="151"/>
      <c r="AC74" s="151"/>
      <c r="AD74" s="151"/>
      <c r="AE74" s="151"/>
      <c r="AF74" s="151"/>
      <c r="AG74" s="151" t="s">
        <v>272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">
      <c r="A75" s="174">
        <v>62</v>
      </c>
      <c r="B75" s="175" t="s">
        <v>1017</v>
      </c>
      <c r="C75" s="188" t="s">
        <v>1018</v>
      </c>
      <c r="D75" s="176" t="s">
        <v>791</v>
      </c>
      <c r="E75" s="177">
        <v>8</v>
      </c>
      <c r="F75" s="178"/>
      <c r="G75" s="179">
        <f t="shared" si="21"/>
        <v>0</v>
      </c>
      <c r="H75" s="164"/>
      <c r="I75" s="163">
        <f t="shared" si="22"/>
        <v>0</v>
      </c>
      <c r="J75" s="164"/>
      <c r="K75" s="163">
        <f t="shared" si="23"/>
        <v>0</v>
      </c>
      <c r="L75" s="163">
        <v>21</v>
      </c>
      <c r="M75" s="163">
        <f t="shared" si="24"/>
        <v>0</v>
      </c>
      <c r="N75" s="162">
        <v>0</v>
      </c>
      <c r="O75" s="162">
        <f t="shared" si="25"/>
        <v>0</v>
      </c>
      <c r="P75" s="162">
        <v>0</v>
      </c>
      <c r="Q75" s="162">
        <f t="shared" si="26"/>
        <v>0</v>
      </c>
      <c r="R75" s="163"/>
      <c r="S75" s="163" t="s">
        <v>215</v>
      </c>
      <c r="T75" s="163" t="s">
        <v>216</v>
      </c>
      <c r="U75" s="163">
        <v>0</v>
      </c>
      <c r="V75" s="163">
        <f t="shared" si="27"/>
        <v>0</v>
      </c>
      <c r="W75" s="163"/>
      <c r="X75" s="163" t="s">
        <v>271</v>
      </c>
      <c r="Y75" s="163" t="s">
        <v>218</v>
      </c>
      <c r="Z75" s="151"/>
      <c r="AA75" s="151"/>
      <c r="AB75" s="151"/>
      <c r="AC75" s="151"/>
      <c r="AD75" s="151"/>
      <c r="AE75" s="151"/>
      <c r="AF75" s="151"/>
      <c r="AG75" s="151" t="s">
        <v>272</v>
      </c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x14ac:dyDescent="0.2">
      <c r="A76" s="3"/>
      <c r="B76" s="4"/>
      <c r="C76" s="190"/>
      <c r="D76" s="6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AE76">
        <v>15</v>
      </c>
      <c r="AF76">
        <v>21</v>
      </c>
      <c r="AG76" t="s">
        <v>198</v>
      </c>
    </row>
    <row r="77" spans="1:60" x14ac:dyDescent="0.2">
      <c r="A77" s="154"/>
      <c r="B77" s="155" t="s">
        <v>31</v>
      </c>
      <c r="C77" s="191"/>
      <c r="D77" s="156"/>
      <c r="E77" s="157"/>
      <c r="F77" s="157"/>
      <c r="G77" s="173">
        <f>G8+G15+G63+G66</f>
        <v>0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AE77">
        <f>SUMIF(L7:L75,AE76,G7:G75)</f>
        <v>0</v>
      </c>
      <c r="AF77">
        <f>SUMIF(L7:L75,AF76,G7:G75)</f>
        <v>0</v>
      </c>
      <c r="AG77" t="s">
        <v>248</v>
      </c>
    </row>
    <row r="78" spans="1:60" x14ac:dyDescent="0.2">
      <c r="A78" s="3"/>
      <c r="B78" s="4"/>
      <c r="C78" s="190"/>
      <c r="D78" s="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60" x14ac:dyDescent="0.2">
      <c r="A79" s="3"/>
      <c r="B79" s="4"/>
      <c r="C79" s="190"/>
      <c r="D79" s="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60" x14ac:dyDescent="0.2">
      <c r="A80" s="261" t="s">
        <v>249</v>
      </c>
      <c r="B80" s="261"/>
      <c r="C80" s="262"/>
      <c r="D80" s="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33" x14ac:dyDescent="0.2">
      <c r="A81" s="263"/>
      <c r="B81" s="264"/>
      <c r="C81" s="265"/>
      <c r="D81" s="264"/>
      <c r="E81" s="264"/>
      <c r="F81" s="264"/>
      <c r="G81" s="266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AG81" t="s">
        <v>250</v>
      </c>
    </row>
    <row r="82" spans="1:33" x14ac:dyDescent="0.2">
      <c r="A82" s="267"/>
      <c r="B82" s="268"/>
      <c r="C82" s="269"/>
      <c r="D82" s="268"/>
      <c r="E82" s="268"/>
      <c r="F82" s="268"/>
      <c r="G82" s="270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33" x14ac:dyDescent="0.2">
      <c r="A83" s="267"/>
      <c r="B83" s="268"/>
      <c r="C83" s="269"/>
      <c r="D83" s="268"/>
      <c r="E83" s="268"/>
      <c r="F83" s="268"/>
      <c r="G83" s="270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33" x14ac:dyDescent="0.2">
      <c r="A84" s="267"/>
      <c r="B84" s="268"/>
      <c r="C84" s="269"/>
      <c r="D84" s="268"/>
      <c r="E84" s="268"/>
      <c r="F84" s="268"/>
      <c r="G84" s="270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33" x14ac:dyDescent="0.2">
      <c r="A85" s="271"/>
      <c r="B85" s="272"/>
      <c r="C85" s="273"/>
      <c r="D85" s="272"/>
      <c r="E85" s="272"/>
      <c r="F85" s="272"/>
      <c r="G85" s="27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33" x14ac:dyDescent="0.2">
      <c r="A86" s="3"/>
      <c r="B86" s="4"/>
      <c r="C86" s="190"/>
      <c r="D86" s="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33" x14ac:dyDescent="0.2">
      <c r="C87" s="192"/>
      <c r="D87" s="10"/>
      <c r="AG87" t="s">
        <v>266</v>
      </c>
    </row>
    <row r="88" spans="1:33" x14ac:dyDescent="0.2">
      <c r="D88" s="10"/>
    </row>
    <row r="89" spans="1:33" x14ac:dyDescent="0.2">
      <c r="D89" s="10"/>
    </row>
    <row r="90" spans="1:33" x14ac:dyDescent="0.2">
      <c r="D90" s="10"/>
    </row>
    <row r="91" spans="1:33" x14ac:dyDescent="0.2">
      <c r="D91" s="10"/>
    </row>
    <row r="92" spans="1:33" x14ac:dyDescent="0.2">
      <c r="D92" s="10"/>
    </row>
    <row r="93" spans="1:33" x14ac:dyDescent="0.2">
      <c r="D93" s="10"/>
    </row>
    <row r="94" spans="1:33" x14ac:dyDescent="0.2">
      <c r="D94" s="10"/>
    </row>
    <row r="95" spans="1:33" x14ac:dyDescent="0.2">
      <c r="D95" s="10"/>
    </row>
    <row r="96" spans="1:33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8">
    <mergeCell ref="A81:G85"/>
    <mergeCell ref="C25:G25"/>
    <mergeCell ref="C27:G27"/>
    <mergeCell ref="A1:G1"/>
    <mergeCell ref="C2:G2"/>
    <mergeCell ref="C3:G3"/>
    <mergeCell ref="C4:G4"/>
    <mergeCell ref="A80:C80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62</vt:i4>
      </vt:variant>
    </vt:vector>
  </HeadingPairs>
  <TitlesOfParts>
    <vt:vector size="73" baseType="lpstr">
      <vt:lpstr>Pokyny pro vyplnění</vt:lpstr>
      <vt:lpstr>Stavba</vt:lpstr>
      <vt:lpstr>VzorPolozky</vt:lpstr>
      <vt:lpstr>D.1 D.1.0 Pol</vt:lpstr>
      <vt:lpstr>D.1 D.1.1, D.1.2 Pol</vt:lpstr>
      <vt:lpstr>D.1 D.1.4.1 Pol</vt:lpstr>
      <vt:lpstr>D.1 D.1.4.3 Pol</vt:lpstr>
      <vt:lpstr>D.1 D.1.4.3 P1</vt:lpstr>
      <vt:lpstr>D.1 D.1.4.4 Pol</vt:lpstr>
      <vt:lpstr>D.1 D.1.4.5 Pol</vt:lpstr>
      <vt:lpstr>D.2 D.2.1, D.2.2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'D.1 D.1.0 Pol'!Názvy_tisku</vt:lpstr>
      <vt:lpstr>'D.1 D.1.1, D.1.2 Pol'!Názvy_tisku</vt:lpstr>
      <vt:lpstr>'D.1 D.1.4.1 Pol'!Názvy_tisku</vt:lpstr>
      <vt:lpstr>'D.1 D.1.4.3 P1'!Názvy_tisku</vt:lpstr>
      <vt:lpstr>'D.1 D.1.4.3 Pol'!Názvy_tisku</vt:lpstr>
      <vt:lpstr>'D.1 D.1.4.4 Pol'!Názvy_tisku</vt:lpstr>
      <vt:lpstr>'D.1 D.1.4.5 Pol'!Názvy_tisku</vt:lpstr>
      <vt:lpstr>'D.2 D.2.1, D.2.2 Pol'!Názvy_tisku</vt:lpstr>
      <vt:lpstr>oadresa</vt:lpstr>
      <vt:lpstr>Stavba!Objednatel</vt:lpstr>
      <vt:lpstr>Stavba!Objekt</vt:lpstr>
      <vt:lpstr>'D.1 D.1.0 Pol'!Oblast_tisku</vt:lpstr>
      <vt:lpstr>'D.1 D.1.1, D.1.2 Pol'!Oblast_tisku</vt:lpstr>
      <vt:lpstr>'D.1 D.1.4.1 Pol'!Oblast_tisku</vt:lpstr>
      <vt:lpstr>'D.1 D.1.4.3 P1'!Oblast_tisku</vt:lpstr>
      <vt:lpstr>'D.1 D.1.4.3 Pol'!Oblast_tisku</vt:lpstr>
      <vt:lpstr>'D.1 D.1.4.4 Pol'!Oblast_tisku</vt:lpstr>
      <vt:lpstr>'D.1 D.1.4.5 Pol'!Oblast_tisku</vt:lpstr>
      <vt:lpstr>'D.2 D.2.1, D.2.2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kkubjato</dc:creator>
  <cp:lastModifiedBy>Uživatel systému Windows</cp:lastModifiedBy>
  <cp:lastPrinted>2019-03-19T12:27:02Z</cp:lastPrinted>
  <dcterms:created xsi:type="dcterms:W3CDTF">2009-04-08T07:15:50Z</dcterms:created>
  <dcterms:modified xsi:type="dcterms:W3CDTF">2023-03-30T11:39:22Z</dcterms:modified>
</cp:coreProperties>
</file>