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OH094 - Rekonstrukce byt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'DOH094 - Rekonstrukce byt...'!$C$116:$K$150</definedName>
    <definedName name="_xlnm.Print_Area" localSheetId="1">'DOH094 - Rekonstrukce byt...'!$C$4:$J$37,'DOH094 - Rekonstrukce byt...'!$C$50:$J$76,'DOH094 - Rekonstrukce byt...'!$C$82:$J$100,'DOH094 - Rekonstrukce byt...'!$C$106:$J$150</definedName>
    <definedName name="_xlnm.Print_Titles" localSheetId="1">'DOH094 - Rekonstrukce byt...'!$116:$116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50"/>
  <c r="BH150"/>
  <c r="BG150"/>
  <c r="BE150"/>
  <c r="T150"/>
  <c r="T149"/>
  <c r="R150"/>
  <c r="R149"/>
  <c r="P150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F111"/>
  <c r="E109"/>
  <c r="F87"/>
  <c r="E85"/>
  <c r="J22"/>
  <c r="E22"/>
  <c r="J90"/>
  <c r="J21"/>
  <c r="J19"/>
  <c r="E19"/>
  <c r="J113"/>
  <c r="J18"/>
  <c r="J16"/>
  <c r="E16"/>
  <c r="F90"/>
  <c r="J15"/>
  <c r="J13"/>
  <c r="E13"/>
  <c r="F113"/>
  <c r="J12"/>
  <c r="J10"/>
  <c r="J111"/>
  <c i="1" r="L90"/>
  <c r="AM90"/>
  <c r="AM89"/>
  <c r="L89"/>
  <c r="AM87"/>
  <c r="L87"/>
  <c r="L85"/>
  <c r="L84"/>
  <c i="2" r="BK144"/>
  <c r="J138"/>
  <c r="J136"/>
  <c r="J126"/>
  <c r="BK143"/>
  <c r="BK139"/>
  <c r="BK131"/>
  <c r="J125"/>
  <c r="BK120"/>
  <c r="J144"/>
  <c r="BK136"/>
  <c r="J131"/>
  <c r="J122"/>
  <c r="BK121"/>
  <c r="BK148"/>
  <c r="BK141"/>
  <c r="BK137"/>
  <c r="J128"/>
  <c r="J120"/>
  <c r="J145"/>
  <c r="BK140"/>
  <c r="BK128"/>
  <c r="J124"/>
  <c r="J146"/>
  <c r="J137"/>
  <c r="J132"/>
  <c r="BK123"/>
  <c r="BK125"/>
  <c r="BK145"/>
  <c r="J139"/>
  <c r="BK132"/>
  <c r="BK122"/>
  <c r="J150"/>
  <c r="J142"/>
  <c r="BK138"/>
  <c r="BK126"/>
  <c r="J121"/>
  <c r="J147"/>
  <c r="J143"/>
  <c r="BK135"/>
  <c r="BK129"/>
  <c r="J129"/>
  <c r="BK150"/>
  <c r="J140"/>
  <c r="J133"/>
  <c r="BK124"/>
  <c r="BK146"/>
  <c r="J141"/>
  <c r="J135"/>
  <c r="BK130"/>
  <c r="J123"/>
  <c r="J148"/>
  <c r="BK142"/>
  <c r="BK133"/>
  <c r="J130"/>
  <c r="BK147"/>
  <c i="1" r="AS94"/>
  <c i="2" l="1" r="T119"/>
  <c r="T127"/>
  <c r="BK134"/>
  <c r="J134"/>
  <c r="J98"/>
  <c r="R119"/>
  <c r="R127"/>
  <c r="T134"/>
  <c r="P119"/>
  <c r="P127"/>
  <c r="P134"/>
  <c r="BK119"/>
  <c r="J119"/>
  <c r="J96"/>
  <c r="BK127"/>
  <c r="J127"/>
  <c r="J97"/>
  <c r="R134"/>
  <c r="BK149"/>
  <c r="J149"/>
  <c r="J99"/>
  <c r="F89"/>
  <c r="F114"/>
  <c r="BF128"/>
  <c r="BF146"/>
  <c r="J87"/>
  <c r="J114"/>
  <c r="BF121"/>
  <c r="BF137"/>
  <c r="BF138"/>
  <c r="BF139"/>
  <c r="BF140"/>
  <c r="BF141"/>
  <c r="BF148"/>
  <c r="BF150"/>
  <c r="J89"/>
  <c r="BF120"/>
  <c r="BF122"/>
  <c r="BF123"/>
  <c r="BF124"/>
  <c r="BF131"/>
  <c r="BF132"/>
  <c r="BF135"/>
  <c r="BF136"/>
  <c r="BF143"/>
  <c r="BF147"/>
  <c r="BF125"/>
  <c r="BF126"/>
  <c r="BF129"/>
  <c r="BF130"/>
  <c r="BF133"/>
  <c r="BF142"/>
  <c r="BF144"/>
  <c r="BF145"/>
  <c r="F33"/>
  <c i="1" r="BB95"/>
  <c r="BB94"/>
  <c r="W31"/>
  <c i="2" r="F35"/>
  <c i="1" r="BD95"/>
  <c r="BD94"/>
  <c r="W33"/>
  <c i="2" r="J31"/>
  <c i="1" r="AV95"/>
  <c i="2" r="F34"/>
  <c i="1" r="BC95"/>
  <c r="BC94"/>
  <c r="AY94"/>
  <c i="2" r="F31"/>
  <c i="1" r="AZ95"/>
  <c r="AZ94"/>
  <c r="W29"/>
  <c i="2" l="1" r="P118"/>
  <c r="P117"/>
  <c i="1" r="AU95"/>
  <c i="2" r="R118"/>
  <c r="R117"/>
  <c r="T118"/>
  <c r="T117"/>
  <c r="BK118"/>
  <c r="BK117"/>
  <c r="J117"/>
  <c r="J94"/>
  <c i="1" r="AU94"/>
  <c r="AV94"/>
  <c r="AK29"/>
  <c i="2" r="J32"/>
  <c i="1" r="AW95"/>
  <c r="AT95"/>
  <c r="W32"/>
  <c r="AX94"/>
  <c i="2" r="F32"/>
  <c i="1" r="BA95"/>
  <c r="BA94"/>
  <c r="W30"/>
  <c i="2" l="1" r="J118"/>
  <c r="J95"/>
  <c r="J28"/>
  <c i="1" r="AG95"/>
  <c r="AG94"/>
  <c r="AK26"/>
  <c r="AW94"/>
  <c r="AK30"/>
  <c r="AK35"/>
  <c i="2" l="1" r="J37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<sst xmlns="http://schemas.openxmlformats.org/spreadsheetml/2006/main">
  <si>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</si>
  <si>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</si>
  <si>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</si>
  <si>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</si>
  <si>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</si>
  <si>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{8da214a9-61dd-4248-a3e7-e611b8a285a9}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</si>
  <si>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</si>
  <si>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</si>
  <si>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</si>
  <si>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</si>
  <si>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</si>
  <si>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</si>
  <si>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</si>
  <si>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</si>
  <si>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DOH094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</si>
  <si>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</si>
  <si>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</si>
  <si>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Rekonstrukce bytu v I n.p. budovy YB  ve FNOL - vytápění</t>
  </si>
  <si>
    <t>KSO:</t>
  </si>
  <si>
    <t>CC-CZ:</t>
  </si>
  <si>
    <t>Místo:</t>
  </si>
  <si>
    <t xml:space="preserve"> </t>
  </si>
  <si>
    <t>Datum:</t>
  </si>
  <si>
    <t>8. 12. 2022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</si>
  <si>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</si>
  <si>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</si>
  <si>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</si>
  <si>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</si>
  <si>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</si>
  <si>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</si>
  <si>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</si>
  <si>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</si>
  <si>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</si>
  <si>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</si>
  <si>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</si>
  <si>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</si>
  <si>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</si>
  <si>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</si>
  <si>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</si>
  <si>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</si>
  <si>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</si>
  <si>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</si>
  <si>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</si>
  <si>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</si>
  <si>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</si>
  <si>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</si>
  <si>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</si>
  <si>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</si>
  <si>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</si>
  <si>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</si>
  <si>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</si>
  <si>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</si>
  <si>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</si>
  <si>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</si>
  <si>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</si>
  <si>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</si>
  <si>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</si>
  <si>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</si>
  <si>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</si>
  <si>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</si>
  <si>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</si>
  <si>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</si>
  <si>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</si>
  <si>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</si>
  <si>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</si>
  <si>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</si>
  <si>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</si>
  <si>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</si>
  <si>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</si>
  <si>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</si>
  <si>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</si>
  <si>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</si>
  <si>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</si>
  <si>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</si>
  <si>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</si>
  <si>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</si>
  <si>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</si>
  <si>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</si>
  <si>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</si>
  <si>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</si>
  <si>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</si>
  <si>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</si>
  <si>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</si>
  <si>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</si>
  <si>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</si>
  <si>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</si>
  <si>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</si>
  <si>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</si>
  <si>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</si>
  <si>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</si>
  <si>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</si>
  <si>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</si>
  <si>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</si>
  <si>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</si>
  <si>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</si>
  <si>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</si>
  <si>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</si>
  <si>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</si>
  <si>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</si>
  <si>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</si>
  <si>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</si>
  <si>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</si>
  <si>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</si>
  <si>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</si>
  <si>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</si>
  <si>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</si>
  <si>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2</t>
  </si>
  <si>
    <t>ROZPOCET</t>
  </si>
  <si>
    <t>733</t>
  </si>
  <si>
    <t>Ústřední vytápění - rozvodné potrubí</t>
  </si>
  <si>
    <t>K</t>
  </si>
  <si>
    <t>733110806</t>
  </si>
  <si>
    <t>Demontáž potrubí ocelového závitového DN přes 15 do 32</t>
  </si>
  <si>
    <t>m</t>
  </si>
  <si>
    <t>16</t>
  </si>
  <si>
    <t>-1069558105</t>
  </si>
  <si>
    <t>733124113</t>
  </si>
  <si>
    <t>Příplatek k potrubí ocelovému hladkému za zhotovení přechodů z trubek hladkých kováním DN 25/15</t>
  </si>
  <si>
    <t>kus</t>
  </si>
  <si>
    <t>-2050868429</t>
  </si>
  <si>
    <t>3</t>
  </si>
  <si>
    <t>733221102</t>
  </si>
  <si>
    <t>Potrubí měděné měkké spojované měkkým pájením D 15x1 mm</t>
  </si>
  <si>
    <t>-1425938567</t>
  </si>
  <si>
    <t>4</t>
  </si>
  <si>
    <t>733221104</t>
  </si>
  <si>
    <t>Potrubí měděné měkké spojované měkkým pájením D 22x1 mm</t>
  </si>
  <si>
    <t>1820160683</t>
  </si>
  <si>
    <t>5</t>
  </si>
  <si>
    <t>733291101</t>
  </si>
  <si>
    <t>Zkouška těsnosti potrubí měděné D do 35x1,5</t>
  </si>
  <si>
    <t>499576278</t>
  </si>
  <si>
    <t>6</t>
  </si>
  <si>
    <t>733811221</t>
  </si>
  <si>
    <t>Ochrana potrubí ústředního vytápění termoizolačními trubicemi z PE tl přes 6 do 9 mm DN do 22 mm</t>
  </si>
  <si>
    <t>-1604954422</t>
  </si>
  <si>
    <t>7</t>
  </si>
  <si>
    <t>998733202</t>
  </si>
  <si>
    <t>Přesun hmot procentní pro rozvody potrubí v objektech v přes 6 do 12 m</t>
  </si>
  <si>
    <t>%</t>
  </si>
  <si>
    <t>1167077903</t>
  </si>
  <si>
    <t>734</t>
  </si>
  <si>
    <t>Ústřední vytápění - armatury</t>
  </si>
  <si>
    <t>8</t>
  </si>
  <si>
    <t>734200811</t>
  </si>
  <si>
    <t>Demontáž armatury závitové s jedním závitem přes G 1/2 do G 1/2</t>
  </si>
  <si>
    <t>2068101177</t>
  </si>
  <si>
    <t>9</t>
  </si>
  <si>
    <t>734221552</t>
  </si>
  <si>
    <t>Ventil závitový termostatický přímý dvouregulační G 1/2 PN 16 do 110°C bez hlavice ovládání</t>
  </si>
  <si>
    <t>-1268446200</t>
  </si>
  <si>
    <t>10</t>
  </si>
  <si>
    <t>734222812</t>
  </si>
  <si>
    <t>Ventil závitový termostatický přímý G 1/2 PN 16 do 110°C s ruční hlavou chromovaný</t>
  </si>
  <si>
    <t>1561343769</t>
  </si>
  <si>
    <t>11</t>
  </si>
  <si>
    <t>734261233</t>
  </si>
  <si>
    <t>Šroubení topenářské přímé G 1/2 PN 16 do 120°C</t>
  </si>
  <si>
    <t>-1458722574</t>
  </si>
  <si>
    <t>12</t>
  </si>
  <si>
    <t>734261402</t>
  </si>
  <si>
    <t>Armatura připojovací rohová G 1/2x18 PN 10 do 110°C radiátorů typu VK</t>
  </si>
  <si>
    <t>793932418</t>
  </si>
  <si>
    <t>13</t>
  </si>
  <si>
    <t>998734202</t>
  </si>
  <si>
    <t>Přesun hmot procentní pro armatury v objektech v přes 6 do 12 m</t>
  </si>
  <si>
    <t>-1345096755</t>
  </si>
  <si>
    <t>735</t>
  </si>
  <si>
    <t>Ústřední vytápění - otopná tělesa</t>
  </si>
  <si>
    <t>14</t>
  </si>
  <si>
    <t>735000912</t>
  </si>
  <si>
    <t>Vyregulování ventilu nebo kohoutu dvojregulačního s termostatickým ovládáním</t>
  </si>
  <si>
    <t>-344428604</t>
  </si>
  <si>
    <t>735111810</t>
  </si>
  <si>
    <t>Demontáž otopného tělesa litinového článkového</t>
  </si>
  <si>
    <t>m2</t>
  </si>
  <si>
    <t>-848100627</t>
  </si>
  <si>
    <t>735117110</t>
  </si>
  <si>
    <t>Odpojení a připojení otopného tělesa litinového po nátěru</t>
  </si>
  <si>
    <t>35166198</t>
  </si>
  <si>
    <t>17</t>
  </si>
  <si>
    <t>735119140</t>
  </si>
  <si>
    <t>Montáž otopného tělesa litinového článkového</t>
  </si>
  <si>
    <t>2112908185</t>
  </si>
  <si>
    <t>18</t>
  </si>
  <si>
    <t>735152473</t>
  </si>
  <si>
    <t>Otopné těleso panelové VK dvoudeskové 1 přídavná přestupní plocha výška/délka 600/600 mm výkon 773 W</t>
  </si>
  <si>
    <t>-1561070651</t>
  </si>
  <si>
    <t>19</t>
  </si>
  <si>
    <t>735152594</t>
  </si>
  <si>
    <t>Otopné těleso panelové VK dvoudeskové 2 přídavné přestupní plochy výška/délka 900/700 mm výkon 1619 W</t>
  </si>
  <si>
    <t>2035621543</t>
  </si>
  <si>
    <t>20</t>
  </si>
  <si>
    <t>735159210</t>
  </si>
  <si>
    <t>Montáž otopných těles panelových dvouřadých dl do 1140 mm</t>
  </si>
  <si>
    <t>-306982707</t>
  </si>
  <si>
    <t>M</t>
  </si>
  <si>
    <t>735901(R)</t>
  </si>
  <si>
    <t>otopné těleso trubkové - žebřík KLCM 1820.500mm</t>
  </si>
  <si>
    <t>ks</t>
  </si>
  <si>
    <t>32</t>
  </si>
  <si>
    <t>1594756477</t>
  </si>
  <si>
    <t>22</t>
  </si>
  <si>
    <t>735902(R)</t>
  </si>
  <si>
    <t>el. topné těleso k žebříku - příkon 700W</t>
  </si>
  <si>
    <t>-1101228244</t>
  </si>
  <si>
    <t>23</t>
  </si>
  <si>
    <t>735164512</t>
  </si>
  <si>
    <t>Montáž otopného tělesa trubkového na stěnu v tělesa přes 1500 mm</t>
  </si>
  <si>
    <t>2072761762</t>
  </si>
  <si>
    <t>24</t>
  </si>
  <si>
    <t>735191902</t>
  </si>
  <si>
    <t>Vyzkoušení otopných těles litinových po opravě tlakem</t>
  </si>
  <si>
    <t>2134857771</t>
  </si>
  <si>
    <t>25</t>
  </si>
  <si>
    <t>735191910</t>
  </si>
  <si>
    <t>Napuštění vody do otopných těles</t>
  </si>
  <si>
    <t>-1262185698</t>
  </si>
  <si>
    <t>26</t>
  </si>
  <si>
    <t>735494811</t>
  </si>
  <si>
    <t>Vypuštění vody z otopných těles</t>
  </si>
  <si>
    <t>-222339789</t>
  </si>
  <si>
    <t>27</t>
  </si>
  <si>
    <t>998735202</t>
  </si>
  <si>
    <t>Přesun hmot procentní pro otopná tělesa v objektech v přes 6 do 12 m</t>
  </si>
  <si>
    <t>1452605625</t>
  </si>
  <si>
    <t>HZS</t>
  </si>
  <si>
    <t>Hodinové zúčtovací sazby</t>
  </si>
  <si>
    <t>28</t>
  </si>
  <si>
    <t>HZS1</t>
  </si>
  <si>
    <t>Topná zkouška</t>
  </si>
  <si>
    <t>hod</t>
  </si>
  <si>
    <t>512</t>
  </si>
  <si>
    <t>1836345921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</si>
</sst>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DOH094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 xml:space="preserve">Rekonstrukce bytu v I n.p. budovy YB  ve FNOL - vytápění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8. 12. 2022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V94" s="114" t="s">
        <v>74</v>
      </c>
      <c r="BW94" s="114" t="s">
        <v>5</v>
      </c>
      <c r="BX94" s="114" t="s">
        <v>75</v>
      </c>
      <c r="CL94" s="114" t="s">
        <v>1</v>
      </c>
    </row>
    <row r="95" s="7" customFormat="1" ht="24.75" customHeight="1">
      <c r="A95" s="115" t="s">
        <v>76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'DOH094 - Rekonstrukce byt...'!J28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77</v>
      </c>
      <c r="AR95" s="122"/>
      <c r="AS95" s="123">
        <v>0</v>
      </c>
      <c r="AT95" s="124">
        <f>ROUND(SUM(AV95:AW95),2)</f>
        <v>0</v>
      </c>
      <c r="AU95" s="125">
        <f>'DOH094 - Rekonstrukce byt...'!P117</f>
        <v>0</v>
      </c>
      <c r="AV95" s="124">
        <f>'DOH094 - Rekonstrukce byt...'!J31</f>
        <v>0</v>
      </c>
      <c r="AW95" s="124">
        <f>'DOH094 - Rekonstrukce byt...'!J32</f>
        <v>0</v>
      </c>
      <c r="AX95" s="124">
        <f>'DOH094 - Rekonstrukce byt...'!J33</f>
        <v>0</v>
      </c>
      <c r="AY95" s="124">
        <f>'DOH094 - Rekonstrukce byt...'!J34</f>
        <v>0</v>
      </c>
      <c r="AZ95" s="124">
        <f>'DOH094 - Rekonstrukce byt...'!F31</f>
        <v>0</v>
      </c>
      <c r="BA95" s="124">
        <f>'DOH094 - Rekonstrukce byt...'!F32</f>
        <v>0</v>
      </c>
      <c r="BB95" s="124">
        <f>'DOH094 - Rekonstrukce byt...'!F33</f>
        <v>0</v>
      </c>
      <c r="BC95" s="124">
        <f>'DOH094 - Rekonstrukce byt...'!F34</f>
        <v>0</v>
      </c>
      <c r="BD95" s="126">
        <f>'DOH094 - Rekonstrukce byt...'!F35</f>
        <v>0</v>
      </c>
      <c r="BE95" s="7"/>
      <c r="BT95" s="127" t="s">
        <v>78</v>
      </c>
      <c r="BU95" s="127" t="s">
        <v>79</v>
      </c>
      <c r="BV95" s="127" t="s">
        <v>74</v>
      </c>
      <c r="BW95" s="127" t="s">
        <v>5</v>
      </c>
      <c r="BX95" s="127" t="s">
        <v>75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dXa0jt5J/cM5kWEpzZIaz2DI44icyShPkUjq4RUqrIpYhzFgpko8DRK29pluQnVY06/kYI3/RrHRrBmilNQXug==" hashValue="RIOUUSS+HC4njQuc0svpu+2IP0ceOFJ1B565pSF2eQTcYZ0JswuwJNgFBsuwfo+sarINb9/asGBSY9BLEVXpS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DOH094 - Rekonstrukce by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78</v>
      </c>
    </row>
    <row r="4" s="1" customFormat="1" ht="24.96" customHeight="1">
      <c r="B4" s="17"/>
      <c r="D4" s="130" t="s">
        <v>80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8. 12. 2022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tr">
        <f>IF('Rekapitulace stavby'!AN10="","",'Rekapitulace stavby'!AN10)</f>
        <v/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tr">
        <f>IF('Rekapitulace stavby'!E11="","",'Rekapitulace stavby'!E11)</f>
        <v xml:space="preserve"> </v>
      </c>
      <c r="F13" s="35"/>
      <c r="G13" s="35"/>
      <c r="H13" s="35"/>
      <c r="I13" s="132" t="s">
        <v>26</v>
      </c>
      <c r="J13" s="134" t="str">
        <f>IF('Rekapitulace stavby'!AN11="","",'Rekapitulace stavby'!AN11)</f>
        <v/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27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26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29</v>
      </c>
      <c r="E18" s="35"/>
      <c r="F18" s="35"/>
      <c r="G18" s="35"/>
      <c r="H18" s="35"/>
      <c r="I18" s="132" t="s">
        <v>25</v>
      </c>
      <c r="J18" s="134" t="str">
        <f>IF('Rekapitulace stavby'!AN16="","",'Rekapitulace stavby'!AN16)</f>
        <v/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tr">
        <f>IF('Rekapitulace stavby'!E17="","",'Rekapitulace stavby'!E17)</f>
        <v xml:space="preserve"> </v>
      </c>
      <c r="F19" s="35"/>
      <c r="G19" s="35"/>
      <c r="H19" s="35"/>
      <c r="I19" s="132" t="s">
        <v>26</v>
      </c>
      <c r="J19" s="134" t="str">
        <f>IF('Rekapitulace stavby'!AN17="","",'Rekapitulace stavby'!AN17)</f>
        <v/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31</v>
      </c>
      <c r="E21" s="35"/>
      <c r="F21" s="35"/>
      <c r="G21" s="35"/>
      <c r="H21" s="35"/>
      <c r="I21" s="132" t="s">
        <v>25</v>
      </c>
      <c r="J21" s="134" t="str">
        <f>IF('Rekapitulace stavby'!AN19="","",'Rekapitulace stavby'!AN19)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tr">
        <f>IF('Rekapitulace stavby'!E20="","",'Rekapitulace stavby'!E20)</f>
        <v xml:space="preserve"> </v>
      </c>
      <c r="F22" s="35"/>
      <c r="G22" s="35"/>
      <c r="H22" s="35"/>
      <c r="I22" s="132" t="s">
        <v>26</v>
      </c>
      <c r="J22" s="134" t="str">
        <f>IF('Rekapitulace stavby'!AN20="","",'Rekapitulace stavby'!AN20)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32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1" t="s">
        <v>33</v>
      </c>
      <c r="E28" s="35"/>
      <c r="F28" s="35"/>
      <c r="G28" s="35"/>
      <c r="H28" s="35"/>
      <c r="I28" s="35"/>
      <c r="J28" s="142">
        <f>ROUND(J117,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3" t="s">
        <v>35</v>
      </c>
      <c r="G30" s="35"/>
      <c r="H30" s="35"/>
      <c r="I30" s="143" t="s">
        <v>34</v>
      </c>
      <c r="J30" s="143" t="s">
        <v>36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4" t="s">
        <v>37</v>
      </c>
      <c r="E31" s="132" t="s">
        <v>38</v>
      </c>
      <c r="F31" s="145">
        <f>ROUND((SUM(BE117:BE150)),  2)</f>
        <v>0</v>
      </c>
      <c r="G31" s="35"/>
      <c r="H31" s="35"/>
      <c r="I31" s="146">
        <v>0.20999999999999999</v>
      </c>
      <c r="J31" s="145">
        <f>ROUND(((SUM(BE117:BE150))*I31),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2" t="s">
        <v>39</v>
      </c>
      <c r="F32" s="145">
        <f>ROUND((SUM(BF117:BF150)),  2)</f>
        <v>0</v>
      </c>
      <c r="G32" s="35"/>
      <c r="H32" s="35"/>
      <c r="I32" s="146">
        <v>0.14999999999999999</v>
      </c>
      <c r="J32" s="145">
        <f>ROUND(((SUM(BF117:BF150))*I32),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2" t="s">
        <v>40</v>
      </c>
      <c r="F33" s="145">
        <f>ROUND((SUM(BG117:BG150)),  2)</f>
        <v>0</v>
      </c>
      <c r="G33" s="35"/>
      <c r="H33" s="35"/>
      <c r="I33" s="146">
        <v>0.20999999999999999</v>
      </c>
      <c r="J33" s="145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41</v>
      </c>
      <c r="F34" s="145">
        <f>ROUND((SUM(BH117:BH150)),  2)</f>
        <v>0</v>
      </c>
      <c r="G34" s="35"/>
      <c r="H34" s="35"/>
      <c r="I34" s="146">
        <v>0.14999999999999999</v>
      </c>
      <c r="J34" s="145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42</v>
      </c>
      <c r="F35" s="145">
        <f>ROUND((SUM(BI117:BI150)),  2)</f>
        <v>0</v>
      </c>
      <c r="G35" s="35"/>
      <c r="H35" s="35"/>
      <c r="I35" s="146">
        <v>0</v>
      </c>
      <c r="J35" s="145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7"/>
      <c r="D37" s="148" t="s">
        <v>43</v>
      </c>
      <c r="E37" s="149"/>
      <c r="F37" s="149"/>
      <c r="G37" s="150" t="s">
        <v>44</v>
      </c>
      <c r="H37" s="151" t="s">
        <v>45</v>
      </c>
      <c r="I37" s="149"/>
      <c r="J37" s="152">
        <f>SUM(J28:J35)</f>
        <v>0</v>
      </c>
      <c r="K37" s="153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4" t="s">
        <v>46</v>
      </c>
      <c r="E50" s="155"/>
      <c r="F50" s="155"/>
      <c r="G50" s="154" t="s">
        <v>47</v>
      </c>
      <c r="H50" s="155"/>
      <c r="I50" s="155"/>
      <c r="J50" s="155"/>
      <c r="K50" s="15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6" t="s">
        <v>48</v>
      </c>
      <c r="E61" s="157"/>
      <c r="F61" s="158" t="s">
        <v>49</v>
      </c>
      <c r="G61" s="156" t="s">
        <v>48</v>
      </c>
      <c r="H61" s="157"/>
      <c r="I61" s="157"/>
      <c r="J61" s="159" t="s">
        <v>49</v>
      </c>
      <c r="K61" s="157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4" t="s">
        <v>50</v>
      </c>
      <c r="E65" s="160"/>
      <c r="F65" s="160"/>
      <c r="G65" s="154" t="s">
        <v>51</v>
      </c>
      <c r="H65" s="160"/>
      <c r="I65" s="160"/>
      <c r="J65" s="160"/>
      <c r="K65" s="16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6" t="s">
        <v>48</v>
      </c>
      <c r="E76" s="157"/>
      <c r="F76" s="158" t="s">
        <v>49</v>
      </c>
      <c r="G76" s="156" t="s">
        <v>48</v>
      </c>
      <c r="H76" s="157"/>
      <c r="I76" s="157"/>
      <c r="J76" s="159" t="s">
        <v>49</v>
      </c>
      <c r="K76" s="157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81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 xml:space="preserve">Rekonstrukce bytu v I n.p. budovy YB  ve FNOL - vytápění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 xml:space="preserve"> </v>
      </c>
      <c r="G87" s="37"/>
      <c r="H87" s="37"/>
      <c r="I87" s="29" t="s">
        <v>22</v>
      </c>
      <c r="J87" s="76" t="str">
        <f>IF(J10="","",J10)</f>
        <v>8. 12. 2022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 xml:space="preserve"> </v>
      </c>
      <c r="G89" s="37"/>
      <c r="H89" s="37"/>
      <c r="I89" s="29" t="s">
        <v>29</v>
      </c>
      <c r="J89" s="33" t="str">
        <f>E19</f>
        <v xml:space="preserve"> 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27</v>
      </c>
      <c r="D90" s="37"/>
      <c r="E90" s="37"/>
      <c r="F90" s="24" t="str">
        <f>IF(E16="","",E16)</f>
        <v>Vyplň údaj</v>
      </c>
      <c r="G90" s="37"/>
      <c r="H90" s="37"/>
      <c r="I90" s="29" t="s">
        <v>31</v>
      </c>
      <c r="J90" s="33" t="str">
        <f>E22</f>
        <v xml:space="preserve"> 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5" t="s">
        <v>82</v>
      </c>
      <c r="D92" s="166"/>
      <c r="E92" s="166"/>
      <c r="F92" s="166"/>
      <c r="G92" s="166"/>
      <c r="H92" s="166"/>
      <c r="I92" s="166"/>
      <c r="J92" s="167" t="s">
        <v>83</v>
      </c>
      <c r="K92" s="166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68" t="s">
        <v>84</v>
      </c>
      <c r="D94" s="37"/>
      <c r="E94" s="37"/>
      <c r="F94" s="37"/>
      <c r="G94" s="37"/>
      <c r="H94" s="37"/>
      <c r="I94" s="37"/>
      <c r="J94" s="107">
        <f>J117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85</v>
      </c>
    </row>
    <row r="95" s="9" customFormat="1" ht="24.96" customHeight="1">
      <c r="A95" s="9"/>
      <c r="B95" s="169"/>
      <c r="C95" s="170"/>
      <c r="D95" s="171" t="s">
        <v>86</v>
      </c>
      <c r="E95" s="172"/>
      <c r="F95" s="172"/>
      <c r="G95" s="172"/>
      <c r="H95" s="172"/>
      <c r="I95" s="172"/>
      <c r="J95" s="173">
        <f>J118</f>
        <v>0</v>
      </c>
      <c r="K95" s="170"/>
      <c r="L95" s="17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5"/>
      <c r="C96" s="176"/>
      <c r="D96" s="177" t="s">
        <v>87</v>
      </c>
      <c r="E96" s="178"/>
      <c r="F96" s="178"/>
      <c r="G96" s="178"/>
      <c r="H96" s="178"/>
      <c r="I96" s="178"/>
      <c r="J96" s="179">
        <f>J119</f>
        <v>0</v>
      </c>
      <c r="K96" s="176"/>
      <c r="L96" s="18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5"/>
      <c r="C97" s="176"/>
      <c r="D97" s="177" t="s">
        <v>88</v>
      </c>
      <c r="E97" s="178"/>
      <c r="F97" s="178"/>
      <c r="G97" s="178"/>
      <c r="H97" s="178"/>
      <c r="I97" s="178"/>
      <c r="J97" s="179">
        <f>J127</f>
        <v>0</v>
      </c>
      <c r="K97" s="176"/>
      <c r="L97" s="18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5"/>
      <c r="C98" s="176"/>
      <c r="D98" s="177" t="s">
        <v>89</v>
      </c>
      <c r="E98" s="178"/>
      <c r="F98" s="178"/>
      <c r="G98" s="178"/>
      <c r="H98" s="178"/>
      <c r="I98" s="178"/>
      <c r="J98" s="179">
        <f>J134</f>
        <v>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69"/>
      <c r="C99" s="170"/>
      <c r="D99" s="171" t="s">
        <v>90</v>
      </c>
      <c r="E99" s="172"/>
      <c r="F99" s="172"/>
      <c r="G99" s="172"/>
      <c r="H99" s="172"/>
      <c r="I99" s="172"/>
      <c r="J99" s="173">
        <f>J149</f>
        <v>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91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E7</f>
        <v xml:space="preserve">Rekonstrukce bytu v I n.p. budovy YB  ve FNOL - vytápění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F10</f>
        <v xml:space="preserve"> </v>
      </c>
      <c r="G111" s="37"/>
      <c r="H111" s="37"/>
      <c r="I111" s="29" t="s">
        <v>22</v>
      </c>
      <c r="J111" s="76" t="str">
        <f>IF(J10="","",J10)</f>
        <v>8. 12. 2022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E13</f>
        <v xml:space="preserve"> </v>
      </c>
      <c r="G113" s="37"/>
      <c r="H113" s="37"/>
      <c r="I113" s="29" t="s">
        <v>29</v>
      </c>
      <c r="J113" s="33" t="str">
        <f>E19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IF(E16="","",E16)</f>
        <v>Vyplň údaj</v>
      </c>
      <c r="G114" s="37"/>
      <c r="H114" s="37"/>
      <c r="I114" s="29" t="s">
        <v>31</v>
      </c>
      <c r="J114" s="33" t="str">
        <f>E22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1" customFormat="1" ht="29.28" customHeight="1">
      <c r="A116" s="181"/>
      <c r="B116" s="182"/>
      <c r="C116" s="183" t="s">
        <v>92</v>
      </c>
      <c r="D116" s="184" t="s">
        <v>58</v>
      </c>
      <c r="E116" s="184" t="s">
        <v>54</v>
      </c>
      <c r="F116" s="184" t="s">
        <v>55</v>
      </c>
      <c r="G116" s="184" t="s">
        <v>93</v>
      </c>
      <c r="H116" s="184" t="s">
        <v>94</v>
      </c>
      <c r="I116" s="184" t="s">
        <v>95</v>
      </c>
      <c r="J116" s="185" t="s">
        <v>83</v>
      </c>
      <c r="K116" s="186" t="s">
        <v>96</v>
      </c>
      <c r="L116" s="187"/>
      <c r="M116" s="97" t="s">
        <v>1</v>
      </c>
      <c r="N116" s="98" t="s">
        <v>37</v>
      </c>
      <c r="O116" s="98" t="s">
        <v>97</v>
      </c>
      <c r="P116" s="98" t="s">
        <v>98</v>
      </c>
      <c r="Q116" s="98" t="s">
        <v>99</v>
      </c>
      <c r="R116" s="98" t="s">
        <v>100</v>
      </c>
      <c r="S116" s="98" t="s">
        <v>101</v>
      </c>
      <c r="T116" s="99" t="s">
        <v>102</v>
      </c>
      <c r="U116" s="181"/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</row>
    <row r="117" s="2" customFormat="1" ht="22.8" customHeight="1">
      <c r="A117" s="35"/>
      <c r="B117" s="36"/>
      <c r="C117" s="104" t="s">
        <v>103</v>
      </c>
      <c r="D117" s="37"/>
      <c r="E117" s="37"/>
      <c r="F117" s="37"/>
      <c r="G117" s="37"/>
      <c r="H117" s="37"/>
      <c r="I117" s="37"/>
      <c r="J117" s="188">
        <f>BK117</f>
        <v>0</v>
      </c>
      <c r="K117" s="37"/>
      <c r="L117" s="41"/>
      <c r="M117" s="100"/>
      <c r="N117" s="189"/>
      <c r="O117" s="101"/>
      <c r="P117" s="190">
        <f>P118+P149</f>
        <v>0</v>
      </c>
      <c r="Q117" s="101"/>
      <c r="R117" s="190">
        <f>R118+R149</f>
        <v>0.15276375</v>
      </c>
      <c r="S117" s="101"/>
      <c r="T117" s="191">
        <f>T118+T149</f>
        <v>0.78885600000000011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85</v>
      </c>
      <c r="BK117" s="192">
        <f>BK118+BK149</f>
        <v>0</v>
      </c>
    </row>
    <row r="118" s="12" customFormat="1" ht="25.92" customHeight="1">
      <c r="A118" s="12"/>
      <c r="B118" s="193"/>
      <c r="C118" s="194"/>
      <c r="D118" s="195" t="s">
        <v>72</v>
      </c>
      <c r="E118" s="196" t="s">
        <v>104</v>
      </c>
      <c r="F118" s="196" t="s">
        <v>105</v>
      </c>
      <c r="G118" s="194"/>
      <c r="H118" s="194"/>
      <c r="I118" s="197"/>
      <c r="J118" s="198">
        <f>BK118</f>
        <v>0</v>
      </c>
      <c r="K118" s="194"/>
      <c r="L118" s="199"/>
      <c r="M118" s="200"/>
      <c r="N118" s="201"/>
      <c r="O118" s="201"/>
      <c r="P118" s="202">
        <f>P119+P127+P134</f>
        <v>0</v>
      </c>
      <c r="Q118" s="201"/>
      <c r="R118" s="202">
        <f>R119+R127+R134</f>
        <v>0.15276375</v>
      </c>
      <c r="S118" s="201"/>
      <c r="T118" s="203">
        <f>T119+T127+T134</f>
        <v>0.78885600000000011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4" t="s">
        <v>106</v>
      </c>
      <c r="AT118" s="205" t="s">
        <v>72</v>
      </c>
      <c r="AU118" s="205" t="s">
        <v>73</v>
      </c>
      <c r="AY118" s="204" t="s">
        <v>107</v>
      </c>
      <c r="BK118" s="206">
        <f>BK119+BK127+BK134</f>
        <v>0</v>
      </c>
    </row>
    <row r="119" s="12" customFormat="1" ht="22.8" customHeight="1">
      <c r="A119" s="12"/>
      <c r="B119" s="193"/>
      <c r="C119" s="194"/>
      <c r="D119" s="195" t="s">
        <v>72</v>
      </c>
      <c r="E119" s="207" t="s">
        <v>108</v>
      </c>
      <c r="F119" s="207" t="s">
        <v>109</v>
      </c>
      <c r="G119" s="194"/>
      <c r="H119" s="194"/>
      <c r="I119" s="197"/>
      <c r="J119" s="208">
        <f>BK119</f>
        <v>0</v>
      </c>
      <c r="K119" s="194"/>
      <c r="L119" s="199"/>
      <c r="M119" s="200"/>
      <c r="N119" s="201"/>
      <c r="O119" s="201"/>
      <c r="P119" s="202">
        <f>SUM(P120:P126)</f>
        <v>0</v>
      </c>
      <c r="Q119" s="201"/>
      <c r="R119" s="202">
        <f>SUM(R120:R126)</f>
        <v>0.058080000000000007</v>
      </c>
      <c r="S119" s="201"/>
      <c r="T119" s="203">
        <f>SUM(T120:T126)</f>
        <v>0.16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4" t="s">
        <v>106</v>
      </c>
      <c r="AT119" s="205" t="s">
        <v>72</v>
      </c>
      <c r="AU119" s="205" t="s">
        <v>78</v>
      </c>
      <c r="AY119" s="204" t="s">
        <v>107</v>
      </c>
      <c r="BK119" s="206">
        <f>SUM(BK120:BK126)</f>
        <v>0</v>
      </c>
    </row>
    <row r="120" s="2" customFormat="1" ht="16.5" customHeight="1">
      <c r="A120" s="35"/>
      <c r="B120" s="36"/>
      <c r="C120" s="209" t="s">
        <v>78</v>
      </c>
      <c r="D120" s="209" t="s">
        <v>110</v>
      </c>
      <c r="E120" s="210" t="s">
        <v>111</v>
      </c>
      <c r="F120" s="211" t="s">
        <v>112</v>
      </c>
      <c r="G120" s="212" t="s">
        <v>113</v>
      </c>
      <c r="H120" s="213">
        <v>50</v>
      </c>
      <c r="I120" s="214"/>
      <c r="J120" s="215">
        <f>ROUND(I120*H120,2)</f>
        <v>0</v>
      </c>
      <c r="K120" s="216"/>
      <c r="L120" s="41"/>
      <c r="M120" s="217" t="s">
        <v>1</v>
      </c>
      <c r="N120" s="218" t="s">
        <v>39</v>
      </c>
      <c r="O120" s="88"/>
      <c r="P120" s="219">
        <f>O120*H120</f>
        <v>0</v>
      </c>
      <c r="Q120" s="219">
        <v>2.0000000000000002E-05</v>
      </c>
      <c r="R120" s="219">
        <f>Q120*H120</f>
        <v>0.001</v>
      </c>
      <c r="S120" s="219">
        <v>0.0032000000000000002</v>
      </c>
      <c r="T120" s="220">
        <f>S120*H120</f>
        <v>0.16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1" t="s">
        <v>114</v>
      </c>
      <c r="AT120" s="221" t="s">
        <v>110</v>
      </c>
      <c r="AU120" s="221" t="s">
        <v>106</v>
      </c>
      <c r="AY120" s="14" t="s">
        <v>107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4" t="s">
        <v>106</v>
      </c>
      <c r="BK120" s="222">
        <f>ROUND(I120*H120,2)</f>
        <v>0</v>
      </c>
      <c r="BL120" s="14" t="s">
        <v>114</v>
      </c>
      <c r="BM120" s="221" t="s">
        <v>115</v>
      </c>
    </row>
    <row r="121" s="2" customFormat="1" ht="21.75" customHeight="1">
      <c r="A121" s="35"/>
      <c r="B121" s="36"/>
      <c r="C121" s="209" t="s">
        <v>106</v>
      </c>
      <c r="D121" s="209" t="s">
        <v>110</v>
      </c>
      <c r="E121" s="210" t="s">
        <v>116</v>
      </c>
      <c r="F121" s="211" t="s">
        <v>117</v>
      </c>
      <c r="G121" s="212" t="s">
        <v>118</v>
      </c>
      <c r="H121" s="213">
        <v>18</v>
      </c>
      <c r="I121" s="214"/>
      <c r="J121" s="215">
        <f>ROUND(I121*H121,2)</f>
        <v>0</v>
      </c>
      <c r="K121" s="216"/>
      <c r="L121" s="41"/>
      <c r="M121" s="217" t="s">
        <v>1</v>
      </c>
      <c r="N121" s="218" t="s">
        <v>39</v>
      </c>
      <c r="O121" s="88"/>
      <c r="P121" s="219">
        <f>O121*H121</f>
        <v>0</v>
      </c>
      <c r="Q121" s="219">
        <v>0.0010100000000000001</v>
      </c>
      <c r="R121" s="219">
        <f>Q121*H121</f>
        <v>0.018180000000000002</v>
      </c>
      <c r="S121" s="219">
        <v>0</v>
      </c>
      <c r="T121" s="220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1" t="s">
        <v>114</v>
      </c>
      <c r="AT121" s="221" t="s">
        <v>110</v>
      </c>
      <c r="AU121" s="221" t="s">
        <v>106</v>
      </c>
      <c r="AY121" s="14" t="s">
        <v>107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4" t="s">
        <v>106</v>
      </c>
      <c r="BK121" s="222">
        <f>ROUND(I121*H121,2)</f>
        <v>0</v>
      </c>
      <c r="BL121" s="14" t="s">
        <v>114</v>
      </c>
      <c r="BM121" s="221" t="s">
        <v>119</v>
      </c>
    </row>
    <row r="122" s="2" customFormat="1" ht="16.5" customHeight="1">
      <c r="A122" s="35"/>
      <c r="B122" s="36"/>
      <c r="C122" s="209" t="s">
        <v>120</v>
      </c>
      <c r="D122" s="209" t="s">
        <v>110</v>
      </c>
      <c r="E122" s="210" t="s">
        <v>121</v>
      </c>
      <c r="F122" s="211" t="s">
        <v>122</v>
      </c>
      <c r="G122" s="212" t="s">
        <v>113</v>
      </c>
      <c r="H122" s="213">
        <v>40</v>
      </c>
      <c r="I122" s="214"/>
      <c r="J122" s="215">
        <f>ROUND(I122*H122,2)</f>
        <v>0</v>
      </c>
      <c r="K122" s="216"/>
      <c r="L122" s="41"/>
      <c r="M122" s="217" t="s">
        <v>1</v>
      </c>
      <c r="N122" s="218" t="s">
        <v>39</v>
      </c>
      <c r="O122" s="88"/>
      <c r="P122" s="219">
        <f>O122*H122</f>
        <v>0</v>
      </c>
      <c r="Q122" s="219">
        <v>0.00046000000000000001</v>
      </c>
      <c r="R122" s="219">
        <f>Q122*H122</f>
        <v>0.0184</v>
      </c>
      <c r="S122" s="219">
        <v>0</v>
      </c>
      <c r="T122" s="220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1" t="s">
        <v>114</v>
      </c>
      <c r="AT122" s="221" t="s">
        <v>110</v>
      </c>
      <c r="AU122" s="221" t="s">
        <v>106</v>
      </c>
      <c r="AY122" s="14" t="s">
        <v>107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4" t="s">
        <v>106</v>
      </c>
      <c r="BK122" s="222">
        <f>ROUND(I122*H122,2)</f>
        <v>0</v>
      </c>
      <c r="BL122" s="14" t="s">
        <v>114</v>
      </c>
      <c r="BM122" s="221" t="s">
        <v>123</v>
      </c>
    </row>
    <row r="123" s="2" customFormat="1" ht="16.5" customHeight="1">
      <c r="A123" s="35"/>
      <c r="B123" s="36"/>
      <c r="C123" s="209" t="s">
        <v>124</v>
      </c>
      <c r="D123" s="209" t="s">
        <v>110</v>
      </c>
      <c r="E123" s="210" t="s">
        <v>125</v>
      </c>
      <c r="F123" s="211" t="s">
        <v>126</v>
      </c>
      <c r="G123" s="212" t="s">
        <v>113</v>
      </c>
      <c r="H123" s="213">
        <v>25</v>
      </c>
      <c r="I123" s="214"/>
      <c r="J123" s="215">
        <f>ROUND(I123*H123,2)</f>
        <v>0</v>
      </c>
      <c r="K123" s="216"/>
      <c r="L123" s="41"/>
      <c r="M123" s="217" t="s">
        <v>1</v>
      </c>
      <c r="N123" s="218" t="s">
        <v>39</v>
      </c>
      <c r="O123" s="88"/>
      <c r="P123" s="219">
        <f>O123*H123</f>
        <v>0</v>
      </c>
      <c r="Q123" s="219">
        <v>0.00069999999999999999</v>
      </c>
      <c r="R123" s="219">
        <f>Q123*H123</f>
        <v>0.017499999999999998</v>
      </c>
      <c r="S123" s="219">
        <v>0</v>
      </c>
      <c r="T123" s="220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1" t="s">
        <v>114</v>
      </c>
      <c r="AT123" s="221" t="s">
        <v>110</v>
      </c>
      <c r="AU123" s="221" t="s">
        <v>106</v>
      </c>
      <c r="AY123" s="14" t="s">
        <v>107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4" t="s">
        <v>106</v>
      </c>
      <c r="BK123" s="222">
        <f>ROUND(I123*H123,2)</f>
        <v>0</v>
      </c>
      <c r="BL123" s="14" t="s">
        <v>114</v>
      </c>
      <c r="BM123" s="221" t="s">
        <v>127</v>
      </c>
    </row>
    <row r="124" s="2" customFormat="1" ht="16.5" customHeight="1">
      <c r="A124" s="35"/>
      <c r="B124" s="36"/>
      <c r="C124" s="209" t="s">
        <v>128</v>
      </c>
      <c r="D124" s="209" t="s">
        <v>110</v>
      </c>
      <c r="E124" s="210" t="s">
        <v>129</v>
      </c>
      <c r="F124" s="211" t="s">
        <v>130</v>
      </c>
      <c r="G124" s="212" t="s">
        <v>113</v>
      </c>
      <c r="H124" s="213">
        <v>65</v>
      </c>
      <c r="I124" s="214"/>
      <c r="J124" s="215">
        <f>ROUND(I124*H124,2)</f>
        <v>0</v>
      </c>
      <c r="K124" s="216"/>
      <c r="L124" s="41"/>
      <c r="M124" s="217" t="s">
        <v>1</v>
      </c>
      <c r="N124" s="218" t="s">
        <v>39</v>
      </c>
      <c r="O124" s="88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1" t="s">
        <v>114</v>
      </c>
      <c r="AT124" s="221" t="s">
        <v>110</v>
      </c>
      <c r="AU124" s="221" t="s">
        <v>106</v>
      </c>
      <c r="AY124" s="14" t="s">
        <v>107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4" t="s">
        <v>106</v>
      </c>
      <c r="BK124" s="222">
        <f>ROUND(I124*H124,2)</f>
        <v>0</v>
      </c>
      <c r="BL124" s="14" t="s">
        <v>114</v>
      </c>
      <c r="BM124" s="221" t="s">
        <v>131</v>
      </c>
    </row>
    <row r="125" s="2" customFormat="1" ht="21.75" customHeight="1">
      <c r="A125" s="35"/>
      <c r="B125" s="36"/>
      <c r="C125" s="209" t="s">
        <v>132</v>
      </c>
      <c r="D125" s="209" t="s">
        <v>110</v>
      </c>
      <c r="E125" s="210" t="s">
        <v>133</v>
      </c>
      <c r="F125" s="211" t="s">
        <v>134</v>
      </c>
      <c r="G125" s="212" t="s">
        <v>113</v>
      </c>
      <c r="H125" s="213">
        <v>60</v>
      </c>
      <c r="I125" s="214"/>
      <c r="J125" s="215">
        <f>ROUND(I125*H125,2)</f>
        <v>0</v>
      </c>
      <c r="K125" s="216"/>
      <c r="L125" s="41"/>
      <c r="M125" s="217" t="s">
        <v>1</v>
      </c>
      <c r="N125" s="218" t="s">
        <v>39</v>
      </c>
      <c r="O125" s="88"/>
      <c r="P125" s="219">
        <f>O125*H125</f>
        <v>0</v>
      </c>
      <c r="Q125" s="219">
        <v>5.0000000000000002E-05</v>
      </c>
      <c r="R125" s="219">
        <f>Q125*H125</f>
        <v>0.0030000000000000001</v>
      </c>
      <c r="S125" s="219">
        <v>0</v>
      </c>
      <c r="T125" s="22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1" t="s">
        <v>114</v>
      </c>
      <c r="AT125" s="221" t="s">
        <v>110</v>
      </c>
      <c r="AU125" s="221" t="s">
        <v>106</v>
      </c>
      <c r="AY125" s="14" t="s">
        <v>107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4" t="s">
        <v>106</v>
      </c>
      <c r="BK125" s="222">
        <f>ROUND(I125*H125,2)</f>
        <v>0</v>
      </c>
      <c r="BL125" s="14" t="s">
        <v>114</v>
      </c>
      <c r="BM125" s="221" t="s">
        <v>135</v>
      </c>
    </row>
    <row r="126" s="2" customFormat="1" ht="16.5" customHeight="1">
      <c r="A126" s="35"/>
      <c r="B126" s="36"/>
      <c r="C126" s="209" t="s">
        <v>136</v>
      </c>
      <c r="D126" s="209" t="s">
        <v>110</v>
      </c>
      <c r="E126" s="210" t="s">
        <v>137</v>
      </c>
      <c r="F126" s="211" t="s">
        <v>138</v>
      </c>
      <c r="G126" s="212" t="s">
        <v>139</v>
      </c>
      <c r="H126" s="223"/>
      <c r="I126" s="214"/>
      <c r="J126" s="215">
        <f>ROUND(I126*H126,2)</f>
        <v>0</v>
      </c>
      <c r="K126" s="216"/>
      <c r="L126" s="41"/>
      <c r="M126" s="217" t="s">
        <v>1</v>
      </c>
      <c r="N126" s="218" t="s">
        <v>39</v>
      </c>
      <c r="O126" s="88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1" t="s">
        <v>114</v>
      </c>
      <c r="AT126" s="221" t="s">
        <v>110</v>
      </c>
      <c r="AU126" s="221" t="s">
        <v>106</v>
      </c>
      <c r="AY126" s="14" t="s">
        <v>107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4" t="s">
        <v>106</v>
      </c>
      <c r="BK126" s="222">
        <f>ROUND(I126*H126,2)</f>
        <v>0</v>
      </c>
      <c r="BL126" s="14" t="s">
        <v>114</v>
      </c>
      <c r="BM126" s="221" t="s">
        <v>140</v>
      </c>
    </row>
    <row r="127" s="12" customFormat="1" ht="22.8" customHeight="1">
      <c r="A127" s="12"/>
      <c r="B127" s="193"/>
      <c r="C127" s="194"/>
      <c r="D127" s="195" t="s">
        <v>72</v>
      </c>
      <c r="E127" s="207" t="s">
        <v>141</v>
      </c>
      <c r="F127" s="207" t="s">
        <v>142</v>
      </c>
      <c r="G127" s="194"/>
      <c r="H127" s="194"/>
      <c r="I127" s="197"/>
      <c r="J127" s="208">
        <f>BK127</f>
        <v>0</v>
      </c>
      <c r="K127" s="194"/>
      <c r="L127" s="199"/>
      <c r="M127" s="200"/>
      <c r="N127" s="201"/>
      <c r="O127" s="201"/>
      <c r="P127" s="202">
        <f>SUM(P128:P133)</f>
        <v>0</v>
      </c>
      <c r="Q127" s="201"/>
      <c r="R127" s="202">
        <f>SUM(R128:R133)</f>
        <v>0.0087499999999999991</v>
      </c>
      <c r="S127" s="201"/>
      <c r="T127" s="203">
        <f>SUM(T128:T133)</f>
        <v>0.0071999999999999998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4" t="s">
        <v>106</v>
      </c>
      <c r="AT127" s="205" t="s">
        <v>72</v>
      </c>
      <c r="AU127" s="205" t="s">
        <v>78</v>
      </c>
      <c r="AY127" s="204" t="s">
        <v>107</v>
      </c>
      <c r="BK127" s="206">
        <f>SUM(BK128:BK133)</f>
        <v>0</v>
      </c>
    </row>
    <row r="128" s="2" customFormat="1" ht="16.5" customHeight="1">
      <c r="A128" s="35"/>
      <c r="B128" s="36"/>
      <c r="C128" s="209" t="s">
        <v>143</v>
      </c>
      <c r="D128" s="209" t="s">
        <v>110</v>
      </c>
      <c r="E128" s="210" t="s">
        <v>144</v>
      </c>
      <c r="F128" s="211" t="s">
        <v>145</v>
      </c>
      <c r="G128" s="212" t="s">
        <v>118</v>
      </c>
      <c r="H128" s="213">
        <v>16</v>
      </c>
      <c r="I128" s="214"/>
      <c r="J128" s="215">
        <f>ROUND(I128*H128,2)</f>
        <v>0</v>
      </c>
      <c r="K128" s="216"/>
      <c r="L128" s="41"/>
      <c r="M128" s="217" t="s">
        <v>1</v>
      </c>
      <c r="N128" s="218" t="s">
        <v>39</v>
      </c>
      <c r="O128" s="88"/>
      <c r="P128" s="219">
        <f>O128*H128</f>
        <v>0</v>
      </c>
      <c r="Q128" s="219">
        <v>4.0000000000000003E-05</v>
      </c>
      <c r="R128" s="219">
        <f>Q128*H128</f>
        <v>0.00064000000000000005</v>
      </c>
      <c r="S128" s="219">
        <v>0.00044999999999999999</v>
      </c>
      <c r="T128" s="220">
        <f>S128*H128</f>
        <v>0.0071999999999999998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1" t="s">
        <v>114</v>
      </c>
      <c r="AT128" s="221" t="s">
        <v>110</v>
      </c>
      <c r="AU128" s="221" t="s">
        <v>106</v>
      </c>
      <c r="AY128" s="14" t="s">
        <v>107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4" t="s">
        <v>106</v>
      </c>
      <c r="BK128" s="222">
        <f>ROUND(I128*H128,2)</f>
        <v>0</v>
      </c>
      <c r="BL128" s="14" t="s">
        <v>114</v>
      </c>
      <c r="BM128" s="221" t="s">
        <v>146</v>
      </c>
    </row>
    <row r="129" s="2" customFormat="1" ht="16.5" customHeight="1">
      <c r="A129" s="35"/>
      <c r="B129" s="36"/>
      <c r="C129" s="209" t="s">
        <v>147</v>
      </c>
      <c r="D129" s="209" t="s">
        <v>110</v>
      </c>
      <c r="E129" s="210" t="s">
        <v>148</v>
      </c>
      <c r="F129" s="211" t="s">
        <v>149</v>
      </c>
      <c r="G129" s="212" t="s">
        <v>118</v>
      </c>
      <c r="H129" s="213">
        <v>5</v>
      </c>
      <c r="I129" s="214"/>
      <c r="J129" s="215">
        <f>ROUND(I129*H129,2)</f>
        <v>0</v>
      </c>
      <c r="K129" s="216"/>
      <c r="L129" s="41"/>
      <c r="M129" s="217" t="s">
        <v>1</v>
      </c>
      <c r="N129" s="218" t="s">
        <v>39</v>
      </c>
      <c r="O129" s="88"/>
      <c r="P129" s="219">
        <f>O129*H129</f>
        <v>0</v>
      </c>
      <c r="Q129" s="219">
        <v>0.00029</v>
      </c>
      <c r="R129" s="219">
        <f>Q129*H129</f>
        <v>0.0014499999999999999</v>
      </c>
      <c r="S129" s="219">
        <v>0</v>
      </c>
      <c r="T129" s="22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1" t="s">
        <v>114</v>
      </c>
      <c r="AT129" s="221" t="s">
        <v>110</v>
      </c>
      <c r="AU129" s="221" t="s">
        <v>106</v>
      </c>
      <c r="AY129" s="14" t="s">
        <v>107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4" t="s">
        <v>106</v>
      </c>
      <c r="BK129" s="222">
        <f>ROUND(I129*H129,2)</f>
        <v>0</v>
      </c>
      <c r="BL129" s="14" t="s">
        <v>114</v>
      </c>
      <c r="BM129" s="221" t="s">
        <v>150</v>
      </c>
    </row>
    <row r="130" s="2" customFormat="1" ht="16.5" customHeight="1">
      <c r="A130" s="35"/>
      <c r="B130" s="36"/>
      <c r="C130" s="209" t="s">
        <v>151</v>
      </c>
      <c r="D130" s="209" t="s">
        <v>110</v>
      </c>
      <c r="E130" s="210" t="s">
        <v>152</v>
      </c>
      <c r="F130" s="211" t="s">
        <v>153</v>
      </c>
      <c r="G130" s="212" t="s">
        <v>118</v>
      </c>
      <c r="H130" s="213">
        <v>9</v>
      </c>
      <c r="I130" s="214"/>
      <c r="J130" s="215">
        <f>ROUND(I130*H130,2)</f>
        <v>0</v>
      </c>
      <c r="K130" s="216"/>
      <c r="L130" s="41"/>
      <c r="M130" s="217" t="s">
        <v>1</v>
      </c>
      <c r="N130" s="218" t="s">
        <v>39</v>
      </c>
      <c r="O130" s="88"/>
      <c r="P130" s="219">
        <f>O130*H130</f>
        <v>0</v>
      </c>
      <c r="Q130" s="219">
        <v>0.00029</v>
      </c>
      <c r="R130" s="219">
        <f>Q130*H130</f>
        <v>0.0026099999999999999</v>
      </c>
      <c r="S130" s="219">
        <v>0</v>
      </c>
      <c r="T130" s="22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1" t="s">
        <v>114</v>
      </c>
      <c r="AT130" s="221" t="s">
        <v>110</v>
      </c>
      <c r="AU130" s="221" t="s">
        <v>106</v>
      </c>
      <c r="AY130" s="14" t="s">
        <v>107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4" t="s">
        <v>106</v>
      </c>
      <c r="BK130" s="222">
        <f>ROUND(I130*H130,2)</f>
        <v>0</v>
      </c>
      <c r="BL130" s="14" t="s">
        <v>114</v>
      </c>
      <c r="BM130" s="221" t="s">
        <v>154</v>
      </c>
    </row>
    <row r="131" s="2" customFormat="1" ht="16.5" customHeight="1">
      <c r="A131" s="35"/>
      <c r="B131" s="36"/>
      <c r="C131" s="209" t="s">
        <v>155</v>
      </c>
      <c r="D131" s="209" t="s">
        <v>110</v>
      </c>
      <c r="E131" s="210" t="s">
        <v>156</v>
      </c>
      <c r="F131" s="211" t="s">
        <v>157</v>
      </c>
      <c r="G131" s="212" t="s">
        <v>118</v>
      </c>
      <c r="H131" s="213">
        <v>5</v>
      </c>
      <c r="I131" s="214"/>
      <c r="J131" s="215">
        <f>ROUND(I131*H131,2)</f>
        <v>0</v>
      </c>
      <c r="K131" s="216"/>
      <c r="L131" s="41"/>
      <c r="M131" s="217" t="s">
        <v>1</v>
      </c>
      <c r="N131" s="218" t="s">
        <v>39</v>
      </c>
      <c r="O131" s="88"/>
      <c r="P131" s="219">
        <f>O131*H131</f>
        <v>0</v>
      </c>
      <c r="Q131" s="219">
        <v>0.00025000000000000001</v>
      </c>
      <c r="R131" s="219">
        <f>Q131*H131</f>
        <v>0.00125</v>
      </c>
      <c r="S131" s="219">
        <v>0</v>
      </c>
      <c r="T131" s="22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1" t="s">
        <v>114</v>
      </c>
      <c r="AT131" s="221" t="s">
        <v>110</v>
      </c>
      <c r="AU131" s="221" t="s">
        <v>106</v>
      </c>
      <c r="AY131" s="14" t="s">
        <v>107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4" t="s">
        <v>106</v>
      </c>
      <c r="BK131" s="222">
        <f>ROUND(I131*H131,2)</f>
        <v>0</v>
      </c>
      <c r="BL131" s="14" t="s">
        <v>114</v>
      </c>
      <c r="BM131" s="221" t="s">
        <v>158</v>
      </c>
    </row>
    <row r="132" s="2" customFormat="1" ht="16.5" customHeight="1">
      <c r="A132" s="35"/>
      <c r="B132" s="36"/>
      <c r="C132" s="209" t="s">
        <v>159</v>
      </c>
      <c r="D132" s="209" t="s">
        <v>110</v>
      </c>
      <c r="E132" s="210" t="s">
        <v>160</v>
      </c>
      <c r="F132" s="211" t="s">
        <v>161</v>
      </c>
      <c r="G132" s="212" t="s">
        <v>118</v>
      </c>
      <c r="H132" s="213">
        <v>4</v>
      </c>
      <c r="I132" s="214"/>
      <c r="J132" s="215">
        <f>ROUND(I132*H132,2)</f>
        <v>0</v>
      </c>
      <c r="K132" s="216"/>
      <c r="L132" s="41"/>
      <c r="M132" s="217" t="s">
        <v>1</v>
      </c>
      <c r="N132" s="218" t="s">
        <v>39</v>
      </c>
      <c r="O132" s="88"/>
      <c r="P132" s="219">
        <f>O132*H132</f>
        <v>0</v>
      </c>
      <c r="Q132" s="219">
        <v>0.00069999999999999999</v>
      </c>
      <c r="R132" s="219">
        <f>Q132*H132</f>
        <v>0.0028</v>
      </c>
      <c r="S132" s="219">
        <v>0</v>
      </c>
      <c r="T132" s="22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1" t="s">
        <v>114</v>
      </c>
      <c r="AT132" s="221" t="s">
        <v>110</v>
      </c>
      <c r="AU132" s="221" t="s">
        <v>106</v>
      </c>
      <c r="AY132" s="14" t="s">
        <v>107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4" t="s">
        <v>106</v>
      </c>
      <c r="BK132" s="222">
        <f>ROUND(I132*H132,2)</f>
        <v>0</v>
      </c>
      <c r="BL132" s="14" t="s">
        <v>114</v>
      </c>
      <c r="BM132" s="221" t="s">
        <v>162</v>
      </c>
    </row>
    <row r="133" s="2" customFormat="1" ht="16.5" customHeight="1">
      <c r="A133" s="35"/>
      <c r="B133" s="36"/>
      <c r="C133" s="209" t="s">
        <v>163</v>
      </c>
      <c r="D133" s="209" t="s">
        <v>110</v>
      </c>
      <c r="E133" s="210" t="s">
        <v>164</v>
      </c>
      <c r="F133" s="211" t="s">
        <v>165</v>
      </c>
      <c r="G133" s="212" t="s">
        <v>139</v>
      </c>
      <c r="H133" s="223"/>
      <c r="I133" s="214"/>
      <c r="J133" s="215">
        <f>ROUND(I133*H133,2)</f>
        <v>0</v>
      </c>
      <c r="K133" s="216"/>
      <c r="L133" s="41"/>
      <c r="M133" s="217" t="s">
        <v>1</v>
      </c>
      <c r="N133" s="218" t="s">
        <v>39</v>
      </c>
      <c r="O133" s="88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1" t="s">
        <v>114</v>
      </c>
      <c r="AT133" s="221" t="s">
        <v>110</v>
      </c>
      <c r="AU133" s="221" t="s">
        <v>106</v>
      </c>
      <c r="AY133" s="14" t="s">
        <v>107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4" t="s">
        <v>106</v>
      </c>
      <c r="BK133" s="222">
        <f>ROUND(I133*H133,2)</f>
        <v>0</v>
      </c>
      <c r="BL133" s="14" t="s">
        <v>114</v>
      </c>
      <c r="BM133" s="221" t="s">
        <v>166</v>
      </c>
    </row>
    <row r="134" s="12" customFormat="1" ht="22.8" customHeight="1">
      <c r="A134" s="12"/>
      <c r="B134" s="193"/>
      <c r="C134" s="194"/>
      <c r="D134" s="195" t="s">
        <v>72</v>
      </c>
      <c r="E134" s="207" t="s">
        <v>167</v>
      </c>
      <c r="F134" s="207" t="s">
        <v>168</v>
      </c>
      <c r="G134" s="194"/>
      <c r="H134" s="194"/>
      <c r="I134" s="197"/>
      <c r="J134" s="208">
        <f>BK134</f>
        <v>0</v>
      </c>
      <c r="K134" s="194"/>
      <c r="L134" s="199"/>
      <c r="M134" s="200"/>
      <c r="N134" s="201"/>
      <c r="O134" s="201"/>
      <c r="P134" s="202">
        <f>SUM(P135:P148)</f>
        <v>0</v>
      </c>
      <c r="Q134" s="201"/>
      <c r="R134" s="202">
        <f>SUM(R135:R148)</f>
        <v>0.085933750000000003</v>
      </c>
      <c r="S134" s="201"/>
      <c r="T134" s="203">
        <f>SUM(T135:T148)</f>
        <v>0.6216560000000001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4" t="s">
        <v>106</v>
      </c>
      <c r="AT134" s="205" t="s">
        <v>72</v>
      </c>
      <c r="AU134" s="205" t="s">
        <v>78</v>
      </c>
      <c r="AY134" s="204" t="s">
        <v>107</v>
      </c>
      <c r="BK134" s="206">
        <f>SUM(BK135:BK148)</f>
        <v>0</v>
      </c>
    </row>
    <row r="135" s="2" customFormat="1" ht="16.5" customHeight="1">
      <c r="A135" s="35"/>
      <c r="B135" s="36"/>
      <c r="C135" s="209" t="s">
        <v>169</v>
      </c>
      <c r="D135" s="209" t="s">
        <v>110</v>
      </c>
      <c r="E135" s="210" t="s">
        <v>170</v>
      </c>
      <c r="F135" s="211" t="s">
        <v>171</v>
      </c>
      <c r="G135" s="212" t="s">
        <v>118</v>
      </c>
      <c r="H135" s="213">
        <v>5</v>
      </c>
      <c r="I135" s="214"/>
      <c r="J135" s="215">
        <f>ROUND(I135*H135,2)</f>
        <v>0</v>
      </c>
      <c r="K135" s="216"/>
      <c r="L135" s="41"/>
      <c r="M135" s="217" t="s">
        <v>1</v>
      </c>
      <c r="N135" s="218" t="s">
        <v>39</v>
      </c>
      <c r="O135" s="88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1" t="s">
        <v>114</v>
      </c>
      <c r="AT135" s="221" t="s">
        <v>110</v>
      </c>
      <c r="AU135" s="221" t="s">
        <v>106</v>
      </c>
      <c r="AY135" s="14" t="s">
        <v>107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4" t="s">
        <v>106</v>
      </c>
      <c r="BK135" s="222">
        <f>ROUND(I135*H135,2)</f>
        <v>0</v>
      </c>
      <c r="BL135" s="14" t="s">
        <v>114</v>
      </c>
      <c r="BM135" s="221" t="s">
        <v>172</v>
      </c>
    </row>
    <row r="136" s="2" customFormat="1" ht="16.5" customHeight="1">
      <c r="A136" s="35"/>
      <c r="B136" s="36"/>
      <c r="C136" s="209" t="s">
        <v>8</v>
      </c>
      <c r="D136" s="209" t="s">
        <v>110</v>
      </c>
      <c r="E136" s="210" t="s">
        <v>173</v>
      </c>
      <c r="F136" s="211" t="s">
        <v>174</v>
      </c>
      <c r="G136" s="212" t="s">
        <v>175</v>
      </c>
      <c r="H136" s="213">
        <v>26.120000000000001</v>
      </c>
      <c r="I136" s="214"/>
      <c r="J136" s="215">
        <f>ROUND(I136*H136,2)</f>
        <v>0</v>
      </c>
      <c r="K136" s="216"/>
      <c r="L136" s="41"/>
      <c r="M136" s="217" t="s">
        <v>1</v>
      </c>
      <c r="N136" s="218" t="s">
        <v>39</v>
      </c>
      <c r="O136" s="88"/>
      <c r="P136" s="219">
        <f>O136*H136</f>
        <v>0</v>
      </c>
      <c r="Q136" s="219">
        <v>0</v>
      </c>
      <c r="R136" s="219">
        <f>Q136*H136</f>
        <v>0</v>
      </c>
      <c r="S136" s="219">
        <v>0.023800000000000002</v>
      </c>
      <c r="T136" s="220">
        <f>S136*H136</f>
        <v>0.6216560000000001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1" t="s">
        <v>114</v>
      </c>
      <c r="AT136" s="221" t="s">
        <v>110</v>
      </c>
      <c r="AU136" s="221" t="s">
        <v>106</v>
      </c>
      <c r="AY136" s="14" t="s">
        <v>107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4" t="s">
        <v>106</v>
      </c>
      <c r="BK136" s="222">
        <f>ROUND(I136*H136,2)</f>
        <v>0</v>
      </c>
      <c r="BL136" s="14" t="s">
        <v>114</v>
      </c>
      <c r="BM136" s="221" t="s">
        <v>176</v>
      </c>
    </row>
    <row r="137" s="2" customFormat="1" ht="16.5" customHeight="1">
      <c r="A137" s="35"/>
      <c r="B137" s="36"/>
      <c r="C137" s="209" t="s">
        <v>114</v>
      </c>
      <c r="D137" s="209" t="s">
        <v>110</v>
      </c>
      <c r="E137" s="210" t="s">
        <v>177</v>
      </c>
      <c r="F137" s="211" t="s">
        <v>178</v>
      </c>
      <c r="G137" s="212" t="s">
        <v>175</v>
      </c>
      <c r="H137" s="213">
        <v>19.125</v>
      </c>
      <c r="I137" s="214"/>
      <c r="J137" s="215">
        <f>ROUND(I137*H137,2)</f>
        <v>0</v>
      </c>
      <c r="K137" s="216"/>
      <c r="L137" s="41"/>
      <c r="M137" s="217" t="s">
        <v>1</v>
      </c>
      <c r="N137" s="218" t="s">
        <v>39</v>
      </c>
      <c r="O137" s="88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1" t="s">
        <v>114</v>
      </c>
      <c r="AT137" s="221" t="s">
        <v>110</v>
      </c>
      <c r="AU137" s="221" t="s">
        <v>106</v>
      </c>
      <c r="AY137" s="14" t="s">
        <v>107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4" t="s">
        <v>106</v>
      </c>
      <c r="BK137" s="222">
        <f>ROUND(I137*H137,2)</f>
        <v>0</v>
      </c>
      <c r="BL137" s="14" t="s">
        <v>114</v>
      </c>
      <c r="BM137" s="221" t="s">
        <v>179</v>
      </c>
    </row>
    <row r="138" s="2" customFormat="1" ht="16.5" customHeight="1">
      <c r="A138" s="35"/>
      <c r="B138" s="36"/>
      <c r="C138" s="209" t="s">
        <v>180</v>
      </c>
      <c r="D138" s="209" t="s">
        <v>110</v>
      </c>
      <c r="E138" s="210" t="s">
        <v>181</v>
      </c>
      <c r="F138" s="211" t="s">
        <v>182</v>
      </c>
      <c r="G138" s="212" t="s">
        <v>175</v>
      </c>
      <c r="H138" s="213">
        <v>19.125</v>
      </c>
      <c r="I138" s="214"/>
      <c r="J138" s="215">
        <f>ROUND(I138*H138,2)</f>
        <v>0</v>
      </c>
      <c r="K138" s="216"/>
      <c r="L138" s="41"/>
      <c r="M138" s="217" t="s">
        <v>1</v>
      </c>
      <c r="N138" s="218" t="s">
        <v>39</v>
      </c>
      <c r="O138" s="88"/>
      <c r="P138" s="219">
        <f>O138*H138</f>
        <v>0</v>
      </c>
      <c r="Q138" s="219">
        <v>0.00139</v>
      </c>
      <c r="R138" s="219">
        <f>Q138*H138</f>
        <v>0.02658375</v>
      </c>
      <c r="S138" s="219">
        <v>0</v>
      </c>
      <c r="T138" s="22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1" t="s">
        <v>114</v>
      </c>
      <c r="AT138" s="221" t="s">
        <v>110</v>
      </c>
      <c r="AU138" s="221" t="s">
        <v>106</v>
      </c>
      <c r="AY138" s="14" t="s">
        <v>107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4" t="s">
        <v>106</v>
      </c>
      <c r="BK138" s="222">
        <f>ROUND(I138*H138,2)</f>
        <v>0</v>
      </c>
      <c r="BL138" s="14" t="s">
        <v>114</v>
      </c>
      <c r="BM138" s="221" t="s">
        <v>183</v>
      </c>
    </row>
    <row r="139" s="2" customFormat="1" ht="21.75" customHeight="1">
      <c r="A139" s="35"/>
      <c r="B139" s="36"/>
      <c r="C139" s="209" t="s">
        <v>184</v>
      </c>
      <c r="D139" s="209" t="s">
        <v>110</v>
      </c>
      <c r="E139" s="210" t="s">
        <v>185</v>
      </c>
      <c r="F139" s="211" t="s">
        <v>186</v>
      </c>
      <c r="G139" s="212" t="s">
        <v>118</v>
      </c>
      <c r="H139" s="213">
        <v>1</v>
      </c>
      <c r="I139" s="214"/>
      <c r="J139" s="215">
        <f>ROUND(I139*H139,2)</f>
        <v>0</v>
      </c>
      <c r="K139" s="216"/>
      <c r="L139" s="41"/>
      <c r="M139" s="217" t="s">
        <v>1</v>
      </c>
      <c r="N139" s="218" t="s">
        <v>39</v>
      </c>
      <c r="O139" s="88"/>
      <c r="P139" s="219">
        <f>O139*H139</f>
        <v>0</v>
      </c>
      <c r="Q139" s="219">
        <v>0.01942</v>
      </c>
      <c r="R139" s="219">
        <f>Q139*H139</f>
        <v>0.01942</v>
      </c>
      <c r="S139" s="219">
        <v>0</v>
      </c>
      <c r="T139" s="22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1" t="s">
        <v>114</v>
      </c>
      <c r="AT139" s="221" t="s">
        <v>110</v>
      </c>
      <c r="AU139" s="221" t="s">
        <v>106</v>
      </c>
      <c r="AY139" s="14" t="s">
        <v>107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4" t="s">
        <v>106</v>
      </c>
      <c r="BK139" s="222">
        <f>ROUND(I139*H139,2)</f>
        <v>0</v>
      </c>
      <c r="BL139" s="14" t="s">
        <v>114</v>
      </c>
      <c r="BM139" s="221" t="s">
        <v>187</v>
      </c>
    </row>
    <row r="140" s="2" customFormat="1" ht="21.75" customHeight="1">
      <c r="A140" s="35"/>
      <c r="B140" s="36"/>
      <c r="C140" s="209" t="s">
        <v>188</v>
      </c>
      <c r="D140" s="209" t="s">
        <v>110</v>
      </c>
      <c r="E140" s="210" t="s">
        <v>189</v>
      </c>
      <c r="F140" s="211" t="s">
        <v>190</v>
      </c>
      <c r="G140" s="212" t="s">
        <v>118</v>
      </c>
      <c r="H140" s="213">
        <v>1</v>
      </c>
      <c r="I140" s="214"/>
      <c r="J140" s="215">
        <f>ROUND(I140*H140,2)</f>
        <v>0</v>
      </c>
      <c r="K140" s="216"/>
      <c r="L140" s="41"/>
      <c r="M140" s="217" t="s">
        <v>1</v>
      </c>
      <c r="N140" s="218" t="s">
        <v>39</v>
      </c>
      <c r="O140" s="88"/>
      <c r="P140" s="219">
        <f>O140*H140</f>
        <v>0</v>
      </c>
      <c r="Q140" s="219">
        <v>0.03993</v>
      </c>
      <c r="R140" s="219">
        <f>Q140*H140</f>
        <v>0.03993</v>
      </c>
      <c r="S140" s="219">
        <v>0</v>
      </c>
      <c r="T140" s="22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1" t="s">
        <v>114</v>
      </c>
      <c r="AT140" s="221" t="s">
        <v>110</v>
      </c>
      <c r="AU140" s="221" t="s">
        <v>106</v>
      </c>
      <c r="AY140" s="14" t="s">
        <v>107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4" t="s">
        <v>106</v>
      </c>
      <c r="BK140" s="222">
        <f>ROUND(I140*H140,2)</f>
        <v>0</v>
      </c>
      <c r="BL140" s="14" t="s">
        <v>114</v>
      </c>
      <c r="BM140" s="221" t="s">
        <v>191</v>
      </c>
    </row>
    <row r="141" s="2" customFormat="1" ht="16.5" customHeight="1">
      <c r="A141" s="35"/>
      <c r="B141" s="36"/>
      <c r="C141" s="209" t="s">
        <v>192</v>
      </c>
      <c r="D141" s="209" t="s">
        <v>110</v>
      </c>
      <c r="E141" s="210" t="s">
        <v>193</v>
      </c>
      <c r="F141" s="211" t="s">
        <v>194</v>
      </c>
      <c r="G141" s="212" t="s">
        <v>118</v>
      </c>
      <c r="H141" s="213">
        <v>2</v>
      </c>
      <c r="I141" s="214"/>
      <c r="J141" s="215">
        <f>ROUND(I141*H141,2)</f>
        <v>0</v>
      </c>
      <c r="K141" s="216"/>
      <c r="L141" s="41"/>
      <c r="M141" s="217" t="s">
        <v>1</v>
      </c>
      <c r="N141" s="218" t="s">
        <v>39</v>
      </c>
      <c r="O141" s="88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1" t="s">
        <v>114</v>
      </c>
      <c r="AT141" s="221" t="s">
        <v>110</v>
      </c>
      <c r="AU141" s="221" t="s">
        <v>106</v>
      </c>
      <c r="AY141" s="14" t="s">
        <v>107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4" t="s">
        <v>106</v>
      </c>
      <c r="BK141" s="222">
        <f>ROUND(I141*H141,2)</f>
        <v>0</v>
      </c>
      <c r="BL141" s="14" t="s">
        <v>114</v>
      </c>
      <c r="BM141" s="221" t="s">
        <v>195</v>
      </c>
    </row>
    <row r="142" s="2" customFormat="1" ht="16.5" customHeight="1">
      <c r="A142" s="35"/>
      <c r="B142" s="36"/>
      <c r="C142" s="224" t="s">
        <v>7</v>
      </c>
      <c r="D142" s="224" t="s">
        <v>196</v>
      </c>
      <c r="E142" s="225" t="s">
        <v>197</v>
      </c>
      <c r="F142" s="226" t="s">
        <v>198</v>
      </c>
      <c r="G142" s="227" t="s">
        <v>199</v>
      </c>
      <c r="H142" s="228">
        <v>2</v>
      </c>
      <c r="I142" s="229"/>
      <c r="J142" s="230">
        <f>ROUND(I142*H142,2)</f>
        <v>0</v>
      </c>
      <c r="K142" s="231"/>
      <c r="L142" s="232"/>
      <c r="M142" s="233" t="s">
        <v>1</v>
      </c>
      <c r="N142" s="234" t="s">
        <v>39</v>
      </c>
      <c r="O142" s="88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1" t="s">
        <v>200</v>
      </c>
      <c r="AT142" s="221" t="s">
        <v>196</v>
      </c>
      <c r="AU142" s="221" t="s">
        <v>106</v>
      </c>
      <c r="AY142" s="14" t="s">
        <v>107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4" t="s">
        <v>106</v>
      </c>
      <c r="BK142" s="222">
        <f>ROUND(I142*H142,2)</f>
        <v>0</v>
      </c>
      <c r="BL142" s="14" t="s">
        <v>114</v>
      </c>
      <c r="BM142" s="221" t="s">
        <v>201</v>
      </c>
    </row>
    <row r="143" s="2" customFormat="1" ht="16.5" customHeight="1">
      <c r="A143" s="35"/>
      <c r="B143" s="36"/>
      <c r="C143" s="224" t="s">
        <v>202</v>
      </c>
      <c r="D143" s="224" t="s">
        <v>196</v>
      </c>
      <c r="E143" s="225" t="s">
        <v>203</v>
      </c>
      <c r="F143" s="226" t="s">
        <v>204</v>
      </c>
      <c r="G143" s="227" t="s">
        <v>199</v>
      </c>
      <c r="H143" s="228">
        <v>2</v>
      </c>
      <c r="I143" s="229"/>
      <c r="J143" s="230">
        <f>ROUND(I143*H143,2)</f>
        <v>0</v>
      </c>
      <c r="K143" s="231"/>
      <c r="L143" s="232"/>
      <c r="M143" s="233" t="s">
        <v>1</v>
      </c>
      <c r="N143" s="234" t="s">
        <v>39</v>
      </c>
      <c r="O143" s="88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1" t="s">
        <v>200</v>
      </c>
      <c r="AT143" s="221" t="s">
        <v>196</v>
      </c>
      <c r="AU143" s="221" t="s">
        <v>106</v>
      </c>
      <c r="AY143" s="14" t="s">
        <v>107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4" t="s">
        <v>106</v>
      </c>
      <c r="BK143" s="222">
        <f>ROUND(I143*H143,2)</f>
        <v>0</v>
      </c>
      <c r="BL143" s="14" t="s">
        <v>114</v>
      </c>
      <c r="BM143" s="221" t="s">
        <v>205</v>
      </c>
    </row>
    <row r="144" s="2" customFormat="1" ht="16.5" customHeight="1">
      <c r="A144" s="35"/>
      <c r="B144" s="36"/>
      <c r="C144" s="209" t="s">
        <v>206</v>
      </c>
      <c r="D144" s="209" t="s">
        <v>110</v>
      </c>
      <c r="E144" s="210" t="s">
        <v>207</v>
      </c>
      <c r="F144" s="211" t="s">
        <v>208</v>
      </c>
      <c r="G144" s="212" t="s">
        <v>118</v>
      </c>
      <c r="H144" s="213">
        <v>2</v>
      </c>
      <c r="I144" s="214"/>
      <c r="J144" s="215">
        <f>ROUND(I144*H144,2)</f>
        <v>0</v>
      </c>
      <c r="K144" s="216"/>
      <c r="L144" s="41"/>
      <c r="M144" s="217" t="s">
        <v>1</v>
      </c>
      <c r="N144" s="218" t="s">
        <v>39</v>
      </c>
      <c r="O144" s="88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1" t="s">
        <v>114</v>
      </c>
      <c r="AT144" s="221" t="s">
        <v>110</v>
      </c>
      <c r="AU144" s="221" t="s">
        <v>106</v>
      </c>
      <c r="AY144" s="14" t="s">
        <v>107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4" t="s">
        <v>106</v>
      </c>
      <c r="BK144" s="222">
        <f>ROUND(I144*H144,2)</f>
        <v>0</v>
      </c>
      <c r="BL144" s="14" t="s">
        <v>114</v>
      </c>
      <c r="BM144" s="221" t="s">
        <v>209</v>
      </c>
    </row>
    <row r="145" s="2" customFormat="1" ht="16.5" customHeight="1">
      <c r="A145" s="35"/>
      <c r="B145" s="36"/>
      <c r="C145" s="209" t="s">
        <v>210</v>
      </c>
      <c r="D145" s="209" t="s">
        <v>110</v>
      </c>
      <c r="E145" s="210" t="s">
        <v>211</v>
      </c>
      <c r="F145" s="211" t="s">
        <v>212</v>
      </c>
      <c r="G145" s="212" t="s">
        <v>175</v>
      </c>
      <c r="H145" s="213">
        <v>19.125</v>
      </c>
      <c r="I145" s="214"/>
      <c r="J145" s="215">
        <f>ROUND(I145*H145,2)</f>
        <v>0</v>
      </c>
      <c r="K145" s="216"/>
      <c r="L145" s="41"/>
      <c r="M145" s="217" t="s">
        <v>1</v>
      </c>
      <c r="N145" s="218" t="s">
        <v>39</v>
      </c>
      <c r="O145" s="88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1" t="s">
        <v>114</v>
      </c>
      <c r="AT145" s="221" t="s">
        <v>110</v>
      </c>
      <c r="AU145" s="221" t="s">
        <v>106</v>
      </c>
      <c r="AY145" s="14" t="s">
        <v>107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4" t="s">
        <v>106</v>
      </c>
      <c r="BK145" s="222">
        <f>ROUND(I145*H145,2)</f>
        <v>0</v>
      </c>
      <c r="BL145" s="14" t="s">
        <v>114</v>
      </c>
      <c r="BM145" s="221" t="s">
        <v>213</v>
      </c>
    </row>
    <row r="146" s="2" customFormat="1" ht="16.5" customHeight="1">
      <c r="A146" s="35"/>
      <c r="B146" s="36"/>
      <c r="C146" s="209" t="s">
        <v>214</v>
      </c>
      <c r="D146" s="209" t="s">
        <v>110</v>
      </c>
      <c r="E146" s="210" t="s">
        <v>215</v>
      </c>
      <c r="F146" s="211" t="s">
        <v>216</v>
      </c>
      <c r="G146" s="212" t="s">
        <v>175</v>
      </c>
      <c r="H146" s="213">
        <v>25</v>
      </c>
      <c r="I146" s="214"/>
      <c r="J146" s="215">
        <f>ROUND(I146*H146,2)</f>
        <v>0</v>
      </c>
      <c r="K146" s="216"/>
      <c r="L146" s="41"/>
      <c r="M146" s="217" t="s">
        <v>1</v>
      </c>
      <c r="N146" s="218" t="s">
        <v>39</v>
      </c>
      <c r="O146" s="88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1" t="s">
        <v>114</v>
      </c>
      <c r="AT146" s="221" t="s">
        <v>110</v>
      </c>
      <c r="AU146" s="221" t="s">
        <v>106</v>
      </c>
      <c r="AY146" s="14" t="s">
        <v>107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4" t="s">
        <v>106</v>
      </c>
      <c r="BK146" s="222">
        <f>ROUND(I146*H146,2)</f>
        <v>0</v>
      </c>
      <c r="BL146" s="14" t="s">
        <v>114</v>
      </c>
      <c r="BM146" s="221" t="s">
        <v>217</v>
      </c>
    </row>
    <row r="147" s="2" customFormat="1" ht="16.5" customHeight="1">
      <c r="A147" s="35"/>
      <c r="B147" s="36"/>
      <c r="C147" s="209" t="s">
        <v>218</v>
      </c>
      <c r="D147" s="209" t="s">
        <v>110</v>
      </c>
      <c r="E147" s="210" t="s">
        <v>219</v>
      </c>
      <c r="F147" s="211" t="s">
        <v>220</v>
      </c>
      <c r="G147" s="212" t="s">
        <v>175</v>
      </c>
      <c r="H147" s="213">
        <v>26.120000000000001</v>
      </c>
      <c r="I147" s="214"/>
      <c r="J147" s="215">
        <f>ROUND(I147*H147,2)</f>
        <v>0</v>
      </c>
      <c r="K147" s="216"/>
      <c r="L147" s="41"/>
      <c r="M147" s="217" t="s">
        <v>1</v>
      </c>
      <c r="N147" s="218" t="s">
        <v>39</v>
      </c>
      <c r="O147" s="88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1" t="s">
        <v>114</v>
      </c>
      <c r="AT147" s="221" t="s">
        <v>110</v>
      </c>
      <c r="AU147" s="221" t="s">
        <v>106</v>
      </c>
      <c r="AY147" s="14" t="s">
        <v>107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4" t="s">
        <v>106</v>
      </c>
      <c r="BK147" s="222">
        <f>ROUND(I147*H147,2)</f>
        <v>0</v>
      </c>
      <c r="BL147" s="14" t="s">
        <v>114</v>
      </c>
      <c r="BM147" s="221" t="s">
        <v>221</v>
      </c>
    </row>
    <row r="148" s="2" customFormat="1" ht="16.5" customHeight="1">
      <c r="A148" s="35"/>
      <c r="B148" s="36"/>
      <c r="C148" s="209" t="s">
        <v>222</v>
      </c>
      <c r="D148" s="209" t="s">
        <v>110</v>
      </c>
      <c r="E148" s="210" t="s">
        <v>223</v>
      </c>
      <c r="F148" s="211" t="s">
        <v>224</v>
      </c>
      <c r="G148" s="212" t="s">
        <v>139</v>
      </c>
      <c r="H148" s="223"/>
      <c r="I148" s="214"/>
      <c r="J148" s="215">
        <f>ROUND(I148*H148,2)</f>
        <v>0</v>
      </c>
      <c r="K148" s="216"/>
      <c r="L148" s="41"/>
      <c r="M148" s="217" t="s">
        <v>1</v>
      </c>
      <c r="N148" s="218" t="s">
        <v>39</v>
      </c>
      <c r="O148" s="88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1" t="s">
        <v>114</v>
      </c>
      <c r="AT148" s="221" t="s">
        <v>110</v>
      </c>
      <c r="AU148" s="221" t="s">
        <v>106</v>
      </c>
      <c r="AY148" s="14" t="s">
        <v>107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4" t="s">
        <v>106</v>
      </c>
      <c r="BK148" s="222">
        <f>ROUND(I148*H148,2)</f>
        <v>0</v>
      </c>
      <c r="BL148" s="14" t="s">
        <v>114</v>
      </c>
      <c r="BM148" s="221" t="s">
        <v>225</v>
      </c>
    </row>
    <row r="149" s="12" customFormat="1" ht="25.92" customHeight="1">
      <c r="A149" s="12"/>
      <c r="B149" s="193"/>
      <c r="C149" s="194"/>
      <c r="D149" s="195" t="s">
        <v>72</v>
      </c>
      <c r="E149" s="196" t="s">
        <v>226</v>
      </c>
      <c r="F149" s="196" t="s">
        <v>227</v>
      </c>
      <c r="G149" s="194"/>
      <c r="H149" s="194"/>
      <c r="I149" s="197"/>
      <c r="J149" s="198">
        <f>BK149</f>
        <v>0</v>
      </c>
      <c r="K149" s="194"/>
      <c r="L149" s="199"/>
      <c r="M149" s="200"/>
      <c r="N149" s="201"/>
      <c r="O149" s="201"/>
      <c r="P149" s="202">
        <f>P150</f>
        <v>0</v>
      </c>
      <c r="Q149" s="201"/>
      <c r="R149" s="202">
        <f>R150</f>
        <v>0</v>
      </c>
      <c r="S149" s="201"/>
      <c r="T149" s="203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4" t="s">
        <v>124</v>
      </c>
      <c r="AT149" s="205" t="s">
        <v>72</v>
      </c>
      <c r="AU149" s="205" t="s">
        <v>73</v>
      </c>
      <c r="AY149" s="204" t="s">
        <v>107</v>
      </c>
      <c r="BK149" s="206">
        <f>BK150</f>
        <v>0</v>
      </c>
    </row>
    <row r="150" s="2" customFormat="1" ht="16.5" customHeight="1">
      <c r="A150" s="35"/>
      <c r="B150" s="36"/>
      <c r="C150" s="209" t="s">
        <v>228</v>
      </c>
      <c r="D150" s="209" t="s">
        <v>110</v>
      </c>
      <c r="E150" s="210" t="s">
        <v>229</v>
      </c>
      <c r="F150" s="211" t="s">
        <v>230</v>
      </c>
      <c r="G150" s="212" t="s">
        <v>231</v>
      </c>
      <c r="H150" s="213">
        <v>24</v>
      </c>
      <c r="I150" s="214"/>
      <c r="J150" s="215">
        <f>ROUND(I150*H150,2)</f>
        <v>0</v>
      </c>
      <c r="K150" s="216"/>
      <c r="L150" s="41"/>
      <c r="M150" s="235" t="s">
        <v>1</v>
      </c>
      <c r="N150" s="236" t="s">
        <v>39</v>
      </c>
      <c r="O150" s="237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1" t="s">
        <v>232</v>
      </c>
      <c r="AT150" s="221" t="s">
        <v>110</v>
      </c>
      <c r="AU150" s="221" t="s">
        <v>78</v>
      </c>
      <c r="AY150" s="14" t="s">
        <v>107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4" t="s">
        <v>106</v>
      </c>
      <c r="BK150" s="222">
        <f>ROUND(I150*H150,2)</f>
        <v>0</v>
      </c>
      <c r="BL150" s="14" t="s">
        <v>232</v>
      </c>
      <c r="BM150" s="221" t="s">
        <v>233</v>
      </c>
    </row>
    <row r="151" s="2" customFormat="1" ht="6.96" customHeight="1">
      <c r="A151" s="35"/>
      <c r="B151" s="63"/>
      <c r="C151" s="64"/>
      <c r="D151" s="64"/>
      <c r="E151" s="64"/>
      <c r="F151" s="64"/>
      <c r="G151" s="64"/>
      <c r="H151" s="64"/>
      <c r="I151" s="64"/>
      <c r="J151" s="64"/>
      <c r="K151" s="64"/>
      <c r="L151" s="41"/>
      <c r="M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</row>
  </sheetData>
  <sheetProtection sheet="1" autoFilter="0" formatColumns="0" formatRows="0" objects="1" scenarios="1" spinCount="100000" saltValue="bbxW8wGG5ucyTdglxZCP2N+NJtveQMifuOYkFsvJsoX8s5hJqtaOr+Cm47xVEjLt5lbDoWDXpVbNcyqc0Z0/eQ==" hashValue="/0I0P8aDUuPdKUNbGP2KzzilBKfo0fUPybNOj/6eCWNJmWykfJbKHwkv2SSUZou4YEY0GLEp0rqv/jDVs4NGhQ==" algorithmName="SHA-512" password="CC35"/>
  <autoFilter ref="C116:K150"/>
  <mergeCells count="6">
    <mergeCell ref="E7:H7"/>
    <mergeCell ref="E16:H16"/>
    <mergeCell ref="E25:H25"/>
    <mergeCell ref="E85:H85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pc\počítač</dc:creator>
  <cp:lastModifiedBy>pc\počítač</cp:lastModifiedBy>
  <dcterms:created xsi:type="dcterms:W3CDTF">2022-12-08T15:12:56Z</dcterms:created>
  <dcterms:modified xsi:type="dcterms:W3CDTF">2022-12-08T15:12:59Z</dcterms:modified>
</cp:coreProperties>
</file>