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O:\Z výběry\AKCE\2024\04 - AYH1,2 - Výměna vstupních dveří + chodbová okna\Příprava VZ\VZ\Změna Výakazu výměr\"/>
    </mc:Choice>
  </mc:AlternateContent>
  <xr:revisionPtr revIDLastSave="0" documentId="8_{9BD52AB8-54DC-45D1-ABEA-17078D6264FB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Rekapitulace stavby" sheetId="1" state="veryHidden" r:id="rId1"/>
    <sheet name="MT-24-002 -  VÝMĚNA OKEN ..." sheetId="2" r:id="rId2"/>
  </sheets>
  <definedNames>
    <definedName name="_xlnm._FilterDatabase" localSheetId="1" hidden="1">'MT-24-002 -  VÝMĚNA OKEN ...'!$C$81:$K$421</definedName>
    <definedName name="_xlnm.Print_Titles" localSheetId="1">'MT-24-002 -  VÝMĚNA OKEN ...'!$81:$81</definedName>
    <definedName name="_xlnm.Print_Titles" localSheetId="0">'Rekapitulace stavby'!$52:$52</definedName>
    <definedName name="_xlnm.Print_Area" localSheetId="1">'MT-24-002 -  VÝMĚNA OKEN ...'!$C$4:$J$37,'MT-24-002 -  VÝMĚNA OKEN ...'!$C$71:$J$421</definedName>
    <definedName name="_xlnm.Print_Area" localSheetId="0">'Rekapitulace stavby'!$D$4:$AO$36,'Rekapitulace stavby'!$C$42:$AQ$56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55" i="1"/>
  <c r="J33" i="2"/>
  <c r="AX55" i="1" s="1"/>
  <c r="BI419" i="2"/>
  <c r="BH419" i="2"/>
  <c r="BG419" i="2"/>
  <c r="BF419" i="2"/>
  <c r="T419" i="2"/>
  <c r="R419" i="2"/>
  <c r="P419" i="2"/>
  <c r="BI399" i="2"/>
  <c r="BH399" i="2"/>
  <c r="BG399" i="2"/>
  <c r="BF399" i="2"/>
  <c r="T399" i="2"/>
  <c r="R399" i="2"/>
  <c r="P399" i="2"/>
  <c r="BI395" i="2"/>
  <c r="BH395" i="2"/>
  <c r="BG395" i="2"/>
  <c r="BF395" i="2"/>
  <c r="T395" i="2"/>
  <c r="R395" i="2"/>
  <c r="P395" i="2"/>
  <c r="BI392" i="2"/>
  <c r="BH392" i="2"/>
  <c r="BG392" i="2"/>
  <c r="BF392" i="2"/>
  <c r="T392" i="2"/>
  <c r="R392" i="2"/>
  <c r="P392" i="2"/>
  <c r="BI382" i="2"/>
  <c r="BH382" i="2"/>
  <c r="BG382" i="2"/>
  <c r="BF382" i="2"/>
  <c r="T382" i="2"/>
  <c r="R382" i="2"/>
  <c r="P382" i="2"/>
  <c r="BI372" i="2"/>
  <c r="BH372" i="2"/>
  <c r="BG372" i="2"/>
  <c r="BF372" i="2"/>
  <c r="T372" i="2"/>
  <c r="R372" i="2"/>
  <c r="P372" i="2"/>
  <c r="BI361" i="2"/>
  <c r="BH361" i="2"/>
  <c r="BG361" i="2"/>
  <c r="BF361" i="2"/>
  <c r="T361" i="2"/>
  <c r="R361" i="2"/>
  <c r="P361" i="2"/>
  <c r="BI350" i="2"/>
  <c r="BH350" i="2"/>
  <c r="BG350" i="2"/>
  <c r="BF350" i="2"/>
  <c r="T350" i="2"/>
  <c r="R350" i="2"/>
  <c r="P350" i="2"/>
  <c r="BI348" i="2"/>
  <c r="BH348" i="2"/>
  <c r="BG348" i="2"/>
  <c r="BF348" i="2"/>
  <c r="T348" i="2"/>
  <c r="R348" i="2"/>
  <c r="P348" i="2"/>
  <c r="BI338" i="2"/>
  <c r="BH338" i="2"/>
  <c r="BG338" i="2"/>
  <c r="BF338" i="2"/>
  <c r="T338" i="2"/>
  <c r="R338" i="2"/>
  <c r="P338" i="2"/>
  <c r="BI336" i="2"/>
  <c r="BH336" i="2"/>
  <c r="BG336" i="2"/>
  <c r="BF336" i="2"/>
  <c r="T336" i="2"/>
  <c r="R336" i="2"/>
  <c r="P336" i="2"/>
  <c r="BI328" i="2"/>
  <c r="BH328" i="2"/>
  <c r="BG328" i="2"/>
  <c r="BF328" i="2"/>
  <c r="T328" i="2"/>
  <c r="R328" i="2"/>
  <c r="P328" i="2"/>
  <c r="BI321" i="2"/>
  <c r="BH321" i="2"/>
  <c r="BG321" i="2"/>
  <c r="BF321" i="2"/>
  <c r="T321" i="2"/>
  <c r="R321" i="2"/>
  <c r="P321" i="2"/>
  <c r="BI310" i="2"/>
  <c r="BH310" i="2"/>
  <c r="BG310" i="2"/>
  <c r="BF310" i="2"/>
  <c r="T310" i="2"/>
  <c r="R310" i="2"/>
  <c r="P310" i="2"/>
  <c r="BI297" i="2"/>
  <c r="BH297" i="2"/>
  <c r="BG297" i="2"/>
  <c r="BF297" i="2"/>
  <c r="T297" i="2"/>
  <c r="R297" i="2"/>
  <c r="P297" i="2"/>
  <c r="BI286" i="2"/>
  <c r="BH286" i="2"/>
  <c r="BG286" i="2"/>
  <c r="BF286" i="2"/>
  <c r="T286" i="2"/>
  <c r="R286" i="2"/>
  <c r="P286" i="2"/>
  <c r="BI282" i="2"/>
  <c r="BH282" i="2"/>
  <c r="BG282" i="2"/>
  <c r="BF282" i="2"/>
  <c r="T282" i="2"/>
  <c r="R282" i="2"/>
  <c r="P282" i="2"/>
  <c r="BI279" i="2"/>
  <c r="BH279" i="2"/>
  <c r="BG279" i="2"/>
  <c r="BF279" i="2"/>
  <c r="T279" i="2"/>
  <c r="R279" i="2"/>
  <c r="P279" i="2"/>
  <c r="BI276" i="2"/>
  <c r="BH276" i="2"/>
  <c r="BG276" i="2"/>
  <c r="BF276" i="2"/>
  <c r="T276" i="2"/>
  <c r="R276" i="2"/>
  <c r="P276" i="2"/>
  <c r="BI265" i="2"/>
  <c r="BH265" i="2"/>
  <c r="BG265" i="2"/>
  <c r="BF265" i="2"/>
  <c r="T265" i="2"/>
  <c r="R265" i="2"/>
  <c r="P265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3" i="2"/>
  <c r="BH253" i="2"/>
  <c r="BG253" i="2"/>
  <c r="BF253" i="2"/>
  <c r="T253" i="2"/>
  <c r="R253" i="2"/>
  <c r="P253" i="2"/>
  <c r="BI249" i="2"/>
  <c r="BH249" i="2"/>
  <c r="BG249" i="2"/>
  <c r="BF249" i="2"/>
  <c r="T249" i="2"/>
  <c r="R249" i="2"/>
  <c r="P249" i="2"/>
  <c r="BI246" i="2"/>
  <c r="BH246" i="2"/>
  <c r="BG246" i="2"/>
  <c r="BF246" i="2"/>
  <c r="T246" i="2"/>
  <c r="R246" i="2"/>
  <c r="P246" i="2"/>
  <c r="BI243" i="2"/>
  <c r="BH243" i="2"/>
  <c r="BG243" i="2"/>
  <c r="BF243" i="2"/>
  <c r="T243" i="2"/>
  <c r="R243" i="2"/>
  <c r="P243" i="2"/>
  <c r="BI226" i="2"/>
  <c r="BH226" i="2"/>
  <c r="BG226" i="2"/>
  <c r="BF226" i="2"/>
  <c r="T226" i="2"/>
  <c r="R226" i="2"/>
  <c r="P226" i="2"/>
  <c r="BI210" i="2"/>
  <c r="BH210" i="2"/>
  <c r="BG210" i="2"/>
  <c r="BF210" i="2"/>
  <c r="T210" i="2"/>
  <c r="R210" i="2"/>
  <c r="P210" i="2"/>
  <c r="BI194" i="2"/>
  <c r="BH194" i="2"/>
  <c r="BG194" i="2"/>
  <c r="BF194" i="2"/>
  <c r="T194" i="2"/>
  <c r="R194" i="2"/>
  <c r="P194" i="2"/>
  <c r="BI186" i="2"/>
  <c r="BH186" i="2"/>
  <c r="BG186" i="2"/>
  <c r="BF186" i="2"/>
  <c r="T186" i="2"/>
  <c r="R186" i="2"/>
  <c r="P186" i="2"/>
  <c r="BI175" i="2"/>
  <c r="BH175" i="2"/>
  <c r="BG175" i="2"/>
  <c r="BF175" i="2"/>
  <c r="T175" i="2"/>
  <c r="R175" i="2"/>
  <c r="P175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6" i="2"/>
  <c r="BH156" i="2"/>
  <c r="BG156" i="2"/>
  <c r="BF156" i="2"/>
  <c r="T156" i="2"/>
  <c r="R156" i="2"/>
  <c r="P156" i="2"/>
  <c r="BI147" i="2"/>
  <c r="BH147" i="2"/>
  <c r="BG147" i="2"/>
  <c r="BF147" i="2"/>
  <c r="T147" i="2"/>
  <c r="R147" i="2"/>
  <c r="P147" i="2"/>
  <c r="BI139" i="2"/>
  <c r="BH139" i="2"/>
  <c r="BG139" i="2"/>
  <c r="BF139" i="2"/>
  <c r="T139" i="2"/>
  <c r="R139" i="2"/>
  <c r="P139" i="2"/>
  <c r="BI136" i="2"/>
  <c r="BH136" i="2"/>
  <c r="BG136" i="2"/>
  <c r="BF136" i="2"/>
  <c r="T136" i="2"/>
  <c r="R136" i="2"/>
  <c r="P136" i="2"/>
  <c r="BI127" i="2"/>
  <c r="BH127" i="2"/>
  <c r="BG127" i="2"/>
  <c r="BF127" i="2"/>
  <c r="T127" i="2"/>
  <c r="R127" i="2"/>
  <c r="P127" i="2"/>
  <c r="BI119" i="2"/>
  <c r="BH119" i="2"/>
  <c r="BG119" i="2"/>
  <c r="BF119" i="2"/>
  <c r="T119" i="2"/>
  <c r="R119" i="2"/>
  <c r="P119" i="2"/>
  <c r="BI101" i="2"/>
  <c r="BH101" i="2"/>
  <c r="BG101" i="2"/>
  <c r="BF101" i="2"/>
  <c r="T101" i="2"/>
  <c r="T84" i="2" s="1"/>
  <c r="R101" i="2"/>
  <c r="P101" i="2"/>
  <c r="BI85" i="2"/>
  <c r="BH85" i="2"/>
  <c r="BG85" i="2"/>
  <c r="BF85" i="2"/>
  <c r="T85" i="2"/>
  <c r="R85" i="2"/>
  <c r="R84" i="2" s="1"/>
  <c r="P85" i="2"/>
  <c r="P84" i="2" s="1"/>
  <c r="J79" i="2"/>
  <c r="F79" i="2"/>
  <c r="J78" i="2"/>
  <c r="F78" i="2"/>
  <c r="F76" i="2"/>
  <c r="E74" i="2"/>
  <c r="J51" i="2"/>
  <c r="F51" i="2"/>
  <c r="J50" i="2"/>
  <c r="F50" i="2"/>
  <c r="F48" i="2"/>
  <c r="E46" i="2"/>
  <c r="J10" i="2"/>
  <c r="J48" i="2"/>
  <c r="L50" i="1"/>
  <c r="AM50" i="1"/>
  <c r="AM49" i="1"/>
  <c r="L49" i="1"/>
  <c r="AM47" i="1"/>
  <c r="L47" i="1"/>
  <c r="L45" i="1"/>
  <c r="L44" i="1"/>
  <c r="J147" i="2"/>
  <c r="BK175" i="2"/>
  <c r="J276" i="2"/>
  <c r="BK286" i="2"/>
  <c r="J175" i="2"/>
  <c r="J350" i="2"/>
  <c r="BK276" i="2"/>
  <c r="J119" i="2"/>
  <c r="J321" i="2"/>
  <c r="BK226" i="2"/>
  <c r="J253" i="2"/>
  <c r="J286" i="2"/>
  <c r="J243" i="2"/>
  <c r="J260" i="2"/>
  <c r="BK243" i="2"/>
  <c r="J372" i="2"/>
  <c r="BK321" i="2"/>
  <c r="J139" i="2"/>
  <c r="J361" i="2"/>
  <c r="BK338" i="2"/>
  <c r="BK156" i="2"/>
  <c r="BK260" i="2"/>
  <c r="BK253" i="2"/>
  <c r="BK194" i="2"/>
  <c r="J265" i="2"/>
  <c r="BK246" i="2"/>
  <c r="BK119" i="2"/>
  <c r="J328" i="2"/>
  <c r="J399" i="2"/>
  <c r="BK382" i="2"/>
  <c r="BK336" i="2"/>
  <c r="BK159" i="2"/>
  <c r="J85" i="2"/>
  <c r="BK101" i="2"/>
  <c r="BK186" i="2"/>
  <c r="J249" i="2"/>
  <c r="BK85" i="2"/>
  <c r="J127" i="2"/>
  <c r="J336" i="2"/>
  <c r="BK249" i="2"/>
  <c r="BK419" i="2"/>
  <c r="BK372" i="2"/>
  <c r="BK348" i="2"/>
  <c r="BK328" i="2"/>
  <c r="BK136" i="2"/>
  <c r="BK127" i="2"/>
  <c r="BK147" i="2"/>
  <c r="J257" i="2"/>
  <c r="BK139" i="2"/>
  <c r="J382" i="2"/>
  <c r="J297" i="2"/>
  <c r="J101" i="2"/>
  <c r="BK395" i="2"/>
  <c r="BK350" i="2"/>
  <c r="J210" i="2"/>
  <c r="BK297" i="2"/>
  <c r="J194" i="2"/>
  <c r="BK282" i="2"/>
  <c r="BK162" i="2"/>
  <c r="J156" i="2"/>
  <c r="J338" i="2"/>
  <c r="J136" i="2"/>
  <c r="BK399" i="2"/>
  <c r="BK310" i="2"/>
  <c r="BK265" i="2"/>
  <c r="J282" i="2"/>
  <c r="AS54" i="1"/>
  <c r="J279" i="2"/>
  <c r="J159" i="2"/>
  <c r="BK279" i="2"/>
  <c r="J392" i="2"/>
  <c r="J348" i="2"/>
  <c r="J246" i="2"/>
  <c r="J419" i="2"/>
  <c r="J395" i="2"/>
  <c r="BK392" i="2"/>
  <c r="J186" i="2"/>
  <c r="BK257" i="2"/>
  <c r="J162" i="2"/>
  <c r="J226" i="2"/>
  <c r="BK210" i="2"/>
  <c r="BK361" i="2"/>
  <c r="J310" i="2"/>
  <c r="R256" i="2" l="1"/>
  <c r="BK242" i="2"/>
  <c r="J242" i="2"/>
  <c r="J59" i="2"/>
  <c r="P264" i="2"/>
  <c r="R118" i="2"/>
  <c r="BK256" i="2"/>
  <c r="J256" i="2" s="1"/>
  <c r="J60" i="2" s="1"/>
  <c r="T256" i="2"/>
  <c r="R264" i="2"/>
  <c r="BK118" i="2"/>
  <c r="J118" i="2" s="1"/>
  <c r="J58" i="2" s="1"/>
  <c r="P242" i="2"/>
  <c r="P83" i="2" s="1"/>
  <c r="T285" i="2"/>
  <c r="P118" i="2"/>
  <c r="P256" i="2"/>
  <c r="R285" i="2"/>
  <c r="P398" i="2"/>
  <c r="R242" i="2"/>
  <c r="R83" i="2" s="1"/>
  <c r="P285" i="2"/>
  <c r="R398" i="2"/>
  <c r="BK285" i="2"/>
  <c r="J285" i="2" s="1"/>
  <c r="J63" i="2" s="1"/>
  <c r="BK398" i="2"/>
  <c r="J398" i="2" s="1"/>
  <c r="J64" i="2" s="1"/>
  <c r="T118" i="2"/>
  <c r="T83" i="2" s="1"/>
  <c r="T82" i="2" s="1"/>
  <c r="T242" i="2"/>
  <c r="BK264" i="2"/>
  <c r="J264" i="2" s="1"/>
  <c r="J62" i="2" s="1"/>
  <c r="T264" i="2"/>
  <c r="T263" i="2"/>
  <c r="T398" i="2"/>
  <c r="BK84" i="2"/>
  <c r="J84" i="2" s="1"/>
  <c r="J57" i="2" s="1"/>
  <c r="J76" i="2"/>
  <c r="BE139" i="2"/>
  <c r="BE243" i="2"/>
  <c r="BE321" i="2"/>
  <c r="BE328" i="2"/>
  <c r="BE336" i="2"/>
  <c r="BE338" i="2"/>
  <c r="BE350" i="2"/>
  <c r="BE361" i="2"/>
  <c r="BE372" i="2"/>
  <c r="BE382" i="2"/>
  <c r="BE392" i="2"/>
  <c r="BE395" i="2"/>
  <c r="BE399" i="2"/>
  <c r="BE419" i="2"/>
  <c r="BE147" i="2"/>
  <c r="BE162" i="2"/>
  <c r="BE175" i="2"/>
  <c r="BE210" i="2"/>
  <c r="BE297" i="2"/>
  <c r="BE348" i="2"/>
  <c r="BE101" i="2"/>
  <c r="BE186" i="2"/>
  <c r="BE194" i="2"/>
  <c r="BE226" i="2"/>
  <c r="BE257" i="2"/>
  <c r="BE282" i="2"/>
  <c r="BE156" i="2"/>
  <c r="BE246" i="2"/>
  <c r="BE253" i="2"/>
  <c r="BE279" i="2"/>
  <c r="BE260" i="2"/>
  <c r="BE85" i="2"/>
  <c r="BE119" i="2"/>
  <c r="BE136" i="2"/>
  <c r="BE159" i="2"/>
  <c r="BE249" i="2"/>
  <c r="BE265" i="2"/>
  <c r="BE276" i="2"/>
  <c r="BE286" i="2"/>
  <c r="BE127" i="2"/>
  <c r="BE310" i="2"/>
  <c r="F35" i="2"/>
  <c r="BD55" i="1" s="1"/>
  <c r="BD54" i="1" s="1"/>
  <c r="W33" i="1" s="1"/>
  <c r="F32" i="2"/>
  <c r="BA55" i="1" s="1"/>
  <c r="BA54" i="1" s="1"/>
  <c r="W30" i="1" s="1"/>
  <c r="F33" i="2"/>
  <c r="BB55" i="1" s="1"/>
  <c r="BB54" i="1" s="1"/>
  <c r="AX54" i="1" s="1"/>
  <c r="F34" i="2"/>
  <c r="BC55" i="1" s="1"/>
  <c r="BC54" i="1" s="1"/>
  <c r="AY54" i="1" s="1"/>
  <c r="J32" i="2"/>
  <c r="AW55" i="1" s="1"/>
  <c r="R263" i="2" l="1"/>
  <c r="R82" i="2"/>
  <c r="P263" i="2"/>
  <c r="P82" i="2"/>
  <c r="AU55" i="1" s="1"/>
  <c r="AU54" i="1" s="1"/>
  <c r="BK263" i="2"/>
  <c r="J263" i="2"/>
  <c r="J61" i="2"/>
  <c r="BK83" i="2"/>
  <c r="J83" i="2" s="1"/>
  <c r="J56" i="2" s="1"/>
  <c r="W32" i="1"/>
  <c r="J31" i="2"/>
  <c r="AV55" i="1" s="1"/>
  <c r="AT55" i="1" s="1"/>
  <c r="W31" i="1"/>
  <c r="F31" i="2"/>
  <c r="AZ55" i="1" s="1"/>
  <c r="AZ54" i="1" s="1"/>
  <c r="W29" i="1" s="1"/>
  <c r="AW54" i="1"/>
  <c r="AK30" i="1" s="1"/>
  <c r="BK82" i="2" l="1"/>
  <c r="J82" i="2" s="1"/>
  <c r="J55" i="2" s="1"/>
  <c r="AV54" i="1"/>
  <c r="AK29" i="1" s="1"/>
  <c r="J28" i="2" l="1"/>
  <c r="AG55" i="1"/>
  <c r="AG54" i="1" s="1"/>
  <c r="AK26" i="1" s="1"/>
  <c r="AT54" i="1"/>
  <c r="J37" i="2" l="1"/>
  <c r="AN54" i="1"/>
  <c r="AN55" i="1"/>
  <c r="AK35" i="1"/>
</calcChain>
</file>

<file path=xl/sharedStrings.xml><?xml version="1.0" encoding="utf-8"?>
<sst xmlns="http://schemas.openxmlformats.org/spreadsheetml/2006/main" count="3218" uniqueCount="418">
  <si>
    <t>Export Komplet</t>
  </si>
  <si>
    <t>VZ</t>
  </si>
  <si>
    <t>2.0</t>
  </si>
  <si>
    <t/>
  </si>
  <si>
    <t>False</t>
  </si>
  <si>
    <t>{1ca2a83c-db95-4b39-a74c-d44655cb4f8b}</t>
  </si>
  <si>
    <t>&gt;&gt;  skryté sloupce  &lt;&lt;</t>
  </si>
  <si>
    <t>0,01</t>
  </si>
  <si>
    <t>21</t>
  </si>
  <si>
    <t>12</t>
  </si>
  <si>
    <t>REKAPITULACE STAVBY</t>
  </si>
  <si>
    <t>v ---  níže se nacházejí doplnkové a pomocné údaje k sestavám  --- v</t>
  </si>
  <si>
    <t>0,001</t>
  </si>
  <si>
    <t>Kód:</t>
  </si>
  <si>
    <t>MT-24-002</t>
  </si>
  <si>
    <t>Stavba:</t>
  </si>
  <si>
    <t xml:space="preserve"> VÝMĚNA OKEN A VNĚJŠÍCH DVEŘÍ V CHODBĚ</t>
  </si>
  <si>
    <t>KSO:</t>
  </si>
  <si>
    <t>803 1</t>
  </si>
  <si>
    <t>CC-CZ:</t>
  </si>
  <si>
    <t>112</t>
  </si>
  <si>
    <t>Místo:</t>
  </si>
  <si>
    <t xml:space="preserve"> ul. Albertova 1100/24 a 1100/26 </t>
  </si>
  <si>
    <t>Datum:</t>
  </si>
  <si>
    <t>8. 2. 2024</t>
  </si>
  <si>
    <t>CZ-CPV:</t>
  </si>
  <si>
    <t>45000000-7</t>
  </si>
  <si>
    <t>CZ-CPA:</t>
  </si>
  <si>
    <t>41.00.1</t>
  </si>
  <si>
    <t>Zadavatel:</t>
  </si>
  <si>
    <t>IČ:</t>
  </si>
  <si>
    <t>00098892</t>
  </si>
  <si>
    <t>Fakultní nemocnice Olomouc</t>
  </si>
  <si>
    <t>DIČ:</t>
  </si>
  <si>
    <t>Zhotovitel:</t>
  </si>
  <si>
    <t>Na základě výběrového řízení</t>
  </si>
  <si>
    <t>Projektant:</t>
  </si>
  <si>
    <t>28924879</t>
  </si>
  <si>
    <t>Ing. Martin Trokan</t>
  </si>
  <si>
    <t>CZ 680408015</t>
  </si>
  <si>
    <t>True</t>
  </si>
  <si>
    <t>Zpracovatel:</t>
  </si>
  <si>
    <t>Tomáš Slíva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</si>
  <si>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</si>
  <si>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</si>
  <si>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</si>
  <si>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</si>
  <si>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</si>
  <si>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</si>
  <si>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</si>
  <si>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</si>
  <si>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</si>
  <si>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</si>
  <si>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</si>
  <si>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</si>
  <si>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</si>
  <si>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</si>
  <si>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</si>
  <si>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</si>
  <si>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</si>
  <si>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</si>
  <si>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</si>
  <si>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</si>
  <si>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</si>
  <si>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</si>
  <si>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</si>
  <si>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</si>
  <si>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</si>
  <si>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</si>
  <si>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</si>
  <si>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</si>
  <si>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</si>
  <si>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</si>
  <si>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</si>
  <si>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</si>
  <si>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</si>
  <si>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</si>
  <si>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</si>
  <si>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</si>
  <si>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</si>
  <si>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</si>
  <si>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</si>
  <si>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</si>
  <si>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</si>
  <si>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</si>
  <si>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</si>
  <si>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</si>
  <si>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</si>
  <si>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</si>
  <si>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</si>
  <si>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</si>
  <si>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</si>
  <si>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</si>
  <si>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</si>
  <si>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</si>
  <si>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</si>
  <si>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</si>
  <si>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</si>
  <si>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</si>
  <si>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766 - Konstrukce truhlářské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</si>
  <si>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</si>
  <si>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</si>
  <si>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</si>
  <si>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</si>
  <si>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</si>
  <si>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</si>
  <si>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</si>
  <si>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</si>
  <si>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</si>
  <si>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</si>
  <si>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</si>
  <si>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</si>
  <si>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</si>
  <si>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</si>
  <si>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</si>
  <si>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</si>
  <si>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</si>
  <si>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</si>
  <si>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</si>
  <si>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</si>
  <si>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612325302</t>
  </si>
  <si>
    <t>Vápenocementová štuková omítka ostění nebo nadpraží</t>
  </si>
  <si>
    <t>m2</t>
  </si>
  <si>
    <t>4</t>
  </si>
  <si>
    <t>771903935</t>
  </si>
  <si>
    <t>PP</t>
  </si>
  <si>
    <t>Vápenocementová omítka ostění nebo nadpraží štuková</t>
  </si>
  <si>
    <t>Online PSC</t>
  </si>
  <si>
    <t>https://podminky.urs.cz/item/CS_URS_2024_01/612325302</t>
  </si>
  <si>
    <t>VV</t>
  </si>
  <si>
    <t>Technická zpráva</t>
  </si>
  <si>
    <t>Výkres č. 2 - Půdorys 1 NP</t>
  </si>
  <si>
    <t xml:space="preserve">Výkres č. 3 - Půdorys typického podlaží </t>
  </si>
  <si>
    <t xml:space="preserve">Výkres č. 4 - Pohled uliční </t>
  </si>
  <si>
    <t>Vchod do BD</t>
  </si>
  <si>
    <t>(2,1+2,1+1,45)*0,3*2</t>
  </si>
  <si>
    <t>"1NP"</t>
  </si>
  <si>
    <t>(1,5+1,5+1,5+1,5)*0,3*2</t>
  </si>
  <si>
    <t>"2NP"</t>
  </si>
  <si>
    <t>"3NP"</t>
  </si>
  <si>
    <t>Součet</t>
  </si>
  <si>
    <t>619995001</t>
  </si>
  <si>
    <t>Začištění omítek kolem oken, dveří, podlah nebo obkladů</t>
  </si>
  <si>
    <t>m</t>
  </si>
  <si>
    <t>644624667</t>
  </si>
  <si>
    <t>Začištění omítek (s dodáním hmot) kolem oken, dveří, podlah, obkladů apod.</t>
  </si>
  <si>
    <t>https://podminky.urs.cz/item/CS_URS_2024_01/619995001</t>
  </si>
  <si>
    <t>Vnější zapravení</t>
  </si>
  <si>
    <t>(2,1+2,1+1,45)*2</t>
  </si>
  <si>
    <t>(1,5+1,5+1,5+1,5)*2</t>
  </si>
  <si>
    <t>9</t>
  </si>
  <si>
    <t>Ostatní konstrukce a práce, bourání</t>
  </si>
  <si>
    <t>3</t>
  </si>
  <si>
    <t>941111112</t>
  </si>
  <si>
    <t>Montáž lešení řadového trubkového lehkého s podlahami zatížení do 200 kg/m2 š od 0,6 do 0,9 m v přes 10 do 25 m</t>
  </si>
  <si>
    <t>-1945167085</t>
  </si>
  <si>
    <t>Lešení řadové trubkové lehké pracovní s podlahami s provozním zatížením tř. 3 do 200 kg/m2 šířky tř. W06 od 0,6 do 0,9 m výšky přes 10 do 25 m montáž</t>
  </si>
  <si>
    <t>https://podminky.urs.cz/item/CS_URS_2024_01/941111112</t>
  </si>
  <si>
    <t>3*12*2</t>
  </si>
  <si>
    <t>941111212</t>
  </si>
  <si>
    <t>Příplatek k lešení řadovému trubkovému lehkému s podlahami do 200 kg/m2 š od 0,6 do 0,9 m v přes 10 do 25 m za každý den použití</t>
  </si>
  <si>
    <t>2091265051</t>
  </si>
  <si>
    <t>Lešení řadové trubkové lehké pracovní s podlahami s provozním zatížením tř. 3 do 200 kg/m2 šířky tř. W06 od 0,6 do 0,9 m výšky přes 10 do 25 m příplatek k ceně za každý den použití</t>
  </si>
  <si>
    <t>https://podminky.urs.cz/item/CS_URS_2024_01/941111212</t>
  </si>
  <si>
    <t>MAX 10 dní</t>
  </si>
  <si>
    <t>3*12*2*10</t>
  </si>
  <si>
    <t>5</t>
  </si>
  <si>
    <t>941111812</t>
  </si>
  <si>
    <t>Demontáž lešení řadového trubkového lehkého s podlahami zatížení do 200 kg/m2 š od 0,6 do 0,9 m v přes 10 do 25 m</t>
  </si>
  <si>
    <t>-1726150461</t>
  </si>
  <si>
    <t>Lešení řadové trubkové lehké pracovní s podlahami s provozním zatížením tř. 3 do 200 kg/m2 šířky tř. W06 od 0,6 do 0,9 m výšky přes 10 do 25 m demontáž</t>
  </si>
  <si>
    <t>https://podminky.urs.cz/item/CS_URS_2024_01/941111812</t>
  </si>
  <si>
    <t>944511111</t>
  </si>
  <si>
    <t>Montáž ochranné sítě z textilie z umělých vláken</t>
  </si>
  <si>
    <t>-1372198790</t>
  </si>
  <si>
    <t>Síť ochranná zavěšená na konstrukci lešení z textilie z umělých vláken montáž</t>
  </si>
  <si>
    <t>https://podminky.urs.cz/item/CS_URS_2024_01/944511111</t>
  </si>
  <si>
    <t>(1+3+1)*12*2</t>
  </si>
  <si>
    <t>7</t>
  </si>
  <si>
    <t>944511211</t>
  </si>
  <si>
    <t>Příplatek k ochranné síti za každý den použití</t>
  </si>
  <si>
    <t>1761842514</t>
  </si>
  <si>
    <t>Síť ochranná zavěšená na konstrukci lešení z textilie z umělých vláken příplatek k ceně za každý den použití</t>
  </si>
  <si>
    <t>https://podminky.urs.cz/item/CS_URS_2024_01/944511211</t>
  </si>
  <si>
    <t>(1+3+1)*12*2*10</t>
  </si>
  <si>
    <t>8</t>
  </si>
  <si>
    <t>944511811</t>
  </si>
  <si>
    <t>Demontáž ochranné sítě z textilie z umělých vláken</t>
  </si>
  <si>
    <t>713438625</t>
  </si>
  <si>
    <t>Síť ochranná zavěšená na konstrukci lešení z textilie z umělých vláken demontáž</t>
  </si>
  <si>
    <t>https://podminky.urs.cz/item/CS_URS_2024_01/944511811</t>
  </si>
  <si>
    <t>993111111</t>
  </si>
  <si>
    <t>Dovoz a odvoz lešení řadového do 10 km včetně naložení a složení</t>
  </si>
  <si>
    <t>1980718978</t>
  </si>
  <si>
    <t>Dovoz a odvoz lešení včetně naložení a složení řadového, na vzdálenost do 10 km</t>
  </si>
  <si>
    <t>https://podminky.urs.cz/item/CS_URS_2024_01/993111111</t>
  </si>
  <si>
    <t>10</t>
  </si>
  <si>
    <t>949101111</t>
  </si>
  <si>
    <t>Lešení pomocné pro objekty pozemních staveb s lešeňovou podlahou v do 1,9 m zatížení do 150 kg/m2</t>
  </si>
  <si>
    <t>263477953</t>
  </si>
  <si>
    <t>Lešení pomocné pracovní pro objekty pozemních staveb pro zatížení do 150 kg/m2, o výšce lešeňové podlahy do 1,9 m</t>
  </si>
  <si>
    <t>https://podminky.urs.cz/item/CS_URS_2024_01/949101111</t>
  </si>
  <si>
    <t>2*1,5</t>
  </si>
  <si>
    <t>"1NP"2*1,5*2</t>
  </si>
  <si>
    <t>"2NP"2*1,5*2</t>
  </si>
  <si>
    <t>"3NP"2*1,5*2</t>
  </si>
  <si>
    <t>11</t>
  </si>
  <si>
    <t>968062355</t>
  </si>
  <si>
    <t>Vybourání dřevěných rámů oken dvojitých včetně křídel pl do 2 m2</t>
  </si>
  <si>
    <t>-1266396648</t>
  </si>
  <si>
    <t>Vybourání dřevěných rámů oken s křídly, dveřních zárubní, vrat, stěn, ostění nebo obkladů rámů oken s křídly dvojitých, plochy do 2 m2</t>
  </si>
  <si>
    <t>https://podminky.urs.cz/item/CS_URS_2024_01/968062355</t>
  </si>
  <si>
    <t>"1NP"1,5*1,5*2</t>
  </si>
  <si>
    <t>"2NP"1,5*1,5*2</t>
  </si>
  <si>
    <t>"3NP"1,5*1,5*2</t>
  </si>
  <si>
    <t>968072456</t>
  </si>
  <si>
    <t>Vybourání kovových dveřních zárubní pl přes 2 m2</t>
  </si>
  <si>
    <t>-84079934</t>
  </si>
  <si>
    <t>Vybourání kovových rámů oken s křídly, dveřních zárubní, vrat, stěn, ostění nebo obkladů dveřních zárubní, plochy přes 2 m2</t>
  </si>
  <si>
    <t>https://podminky.urs.cz/item/CS_URS_2024_01/968072456</t>
  </si>
  <si>
    <t>(1,45*2,1)*2</t>
  </si>
  <si>
    <t>13</t>
  </si>
  <si>
    <t>978013191</t>
  </si>
  <si>
    <t>Otlučení (osekání) vnitřní vápenné nebo vápenocementové omítky stěn v rozsahu přes 50 do 100 %</t>
  </si>
  <si>
    <t>1340887884</t>
  </si>
  <si>
    <t>Otlučení vápenných nebo vápenocementových omítek vnitřních ploch stěn s vyškrabáním spar, s očištěním zdiva, v rozsahu přes 50 do 100 %</t>
  </si>
  <si>
    <t>https://podminky.urs.cz/item/CS_URS_2024_01/978013191</t>
  </si>
  <si>
    <t>14</t>
  </si>
  <si>
    <t>978015341</t>
  </si>
  <si>
    <t>Otlučení (osekání) vnější vápenné nebo vápenocementové omítky stupně členitosti 1 a 2 v rozsahu přes 20 do 30 %</t>
  </si>
  <si>
    <t>1838871635</t>
  </si>
  <si>
    <t>Otlučení vápenných nebo vápenocementových omítek vnějších ploch s vyškrabáním spar a s očištěním zdiva stupně členitosti 1 a 2, v rozsahu přes 10 do 30 %</t>
  </si>
  <si>
    <t>https://podminky.urs.cz/item/CS_URS_2024_01/978015341</t>
  </si>
  <si>
    <t>(2,1+2,1+1,45)*0,2*2</t>
  </si>
  <si>
    <t>(1,5+1,5+1,5+1,5)*0,2*2</t>
  </si>
  <si>
    <t>15</t>
  </si>
  <si>
    <t>952901111</t>
  </si>
  <si>
    <t>Vyčištění budov bytové a občanské výstavby při výšce podlaží do 4 m</t>
  </si>
  <si>
    <t>590720173</t>
  </si>
  <si>
    <t>Vyčištění budov nebo objektů před předáním do užívání budov bytové nebo občanské výstavby, světlé výšky podlaží do 4 m</t>
  </si>
  <si>
    <t>https://podminky.urs.cz/item/CS_URS_2024_01/952901111</t>
  </si>
  <si>
    <t>3,4*5,9*2</t>
  </si>
  <si>
    <t>997</t>
  </si>
  <si>
    <t>Přesun sutě</t>
  </si>
  <si>
    <t>16</t>
  </si>
  <si>
    <t>997013213</t>
  </si>
  <si>
    <t>Vnitrostaveništní doprava suti a vybouraných hmot pro budovy v přes 9 do 12 m ručně</t>
  </si>
  <si>
    <t>t</t>
  </si>
  <si>
    <t>519041975</t>
  </si>
  <si>
    <t>Vnitrostaveništní doprava suti a vybouraných hmot vodorovně do 50 m s naložením ručně pro budovy a haly výšky přes 9 do 12 m</t>
  </si>
  <si>
    <t>https://podminky.urs.cz/item/CS_URS_2024_01/997013213</t>
  </si>
  <si>
    <t>17</t>
  </si>
  <si>
    <t>997013501</t>
  </si>
  <si>
    <t>Odvoz suti a vybouraných hmot na skládku nebo meziskládku do 1 km se složením</t>
  </si>
  <si>
    <t>1037601339</t>
  </si>
  <si>
    <t>Odvoz suti a vybouraných hmot na skládku nebo meziskládku se složením, na vzdálenost do 1 km</t>
  </si>
  <si>
    <t>https://podminky.urs.cz/item/CS_URS_2024_01/997013501</t>
  </si>
  <si>
    <t>18</t>
  </si>
  <si>
    <t>997013511</t>
  </si>
  <si>
    <t>Odvoz suti a vybouraných hmot z meziskládky na skládku do 1 km s naložením a se složením</t>
  </si>
  <si>
    <t>1196326991</t>
  </si>
  <si>
    <t>Odvoz suti a vybouraných hmot z meziskládky na skládku s naložením a se složením, na vzdálenost do 1 km</t>
  </si>
  <si>
    <t>https://podminky.urs.cz/item/CS_URS_2024_01/997013511</t>
  </si>
  <si>
    <t>2,058*15 'Přepočtené koeficientem množství</t>
  </si>
  <si>
    <t>19</t>
  </si>
  <si>
    <t>997013631</t>
  </si>
  <si>
    <t>Poplatek za uložení na skládce (skládkovné) stavebního odpadu směsného kód odpadu 17 09 04</t>
  </si>
  <si>
    <t>-661045560</t>
  </si>
  <si>
    <t>Poplatek za uložení stavebního odpadu na skládce (skládkovné) směsného stavebního a demoličního zatříděného do Katalogu odpadů pod kódem 17 09 04</t>
  </si>
  <si>
    <t>https://podminky.urs.cz/item/CS_URS_2024_01/997013631</t>
  </si>
  <si>
    <t>998</t>
  </si>
  <si>
    <t>Přesun hmot</t>
  </si>
  <si>
    <t>20</t>
  </si>
  <si>
    <t>998012034</t>
  </si>
  <si>
    <t>Příplatek k přesunu hmot pro budovy monolitické za zvětšený přesun do 500 m</t>
  </si>
  <si>
    <t>1498370736</t>
  </si>
  <si>
    <t>Přesun hmot pro budovy občanské výstavby, bydlení, výrobu a služby s nosnou svislou konstrukcí monolitickou betonovou tyčovou nebo plošnou s jakýkoliv obvodovým pláštěm kromě vyzdívaného Příplatek k cenám za zvětšený přesun přes vymezenou vodorovnou dopravní vzdálenost do 500 m</t>
  </si>
  <si>
    <t>https://podminky.urs.cz/item/CS_URS_2024_01/998012034</t>
  </si>
  <si>
    <t>998012042</t>
  </si>
  <si>
    <t>Přesun hmot pro budovy monolitické s omezením mechanizace pro budovy v přes 6 do 12 m</t>
  </si>
  <si>
    <t>1282235857</t>
  </si>
  <si>
    <t>Přesun hmot pro budovy občanské výstavby, bydlení, výrobu a služby s nosnou svislou konstrukcí monolitickou betonovou tyčovou nebo plošnou s jakýkoliv obvodovým pláštěm kromě vyzdívaného vodorovná dopravní vzdálenost do 100 m s omezením mechanizace pro budovy výšky přes 6 do 12 m</t>
  </si>
  <si>
    <t>https://podminky.urs.cz/item/CS_URS_2024_01/998012042</t>
  </si>
  <si>
    <t>PSV</t>
  </si>
  <si>
    <t>Práce a dodávky PSV</t>
  </si>
  <si>
    <t>764</t>
  </si>
  <si>
    <t>Konstrukce klempířské</t>
  </si>
  <si>
    <t>22</t>
  </si>
  <si>
    <t>764002851</t>
  </si>
  <si>
    <t>Demontáž oplechování parapetů do suti</t>
  </si>
  <si>
    <t>-1168105772</t>
  </si>
  <si>
    <t>Demontáž klempířských konstrukcí oplechování parapetů do suti</t>
  </si>
  <si>
    <t>https://podminky.urs.cz/item/CS_URS_2024_01/764002851</t>
  </si>
  <si>
    <t>"1NP"1,5*2</t>
  </si>
  <si>
    <t>"2NP"1,5*2</t>
  </si>
  <si>
    <t>"3NP"1,5*2</t>
  </si>
  <si>
    <t>23</t>
  </si>
  <si>
    <t>764216645</t>
  </si>
  <si>
    <t>Oplechování rovných parapetů celoplošně lepené z Pz s povrchovou úpravou rš 400 mm</t>
  </si>
  <si>
    <t>-1808006739</t>
  </si>
  <si>
    <t>Oplechování parapetů z pozinkovaného plechu s povrchovou úpravou rovných celoplošně lepené, bez rohů rš 400 mm</t>
  </si>
  <si>
    <t>https://podminky.urs.cz/item/CS_URS_2024_01/764216645</t>
  </si>
  <si>
    <t>24</t>
  </si>
  <si>
    <t>998764112</t>
  </si>
  <si>
    <t>Přesun hmot tonážní pro konstrukce klempířské s omezením mechanizace v objektech v přes 6 do 12 m</t>
  </si>
  <si>
    <t>-783769403</t>
  </si>
  <si>
    <t>Přesun hmot pro konstrukce klempířské stanovený z hmotnosti přesunovaného materiálu vodorovná dopravní vzdálenost do 50 m s omezením mechanizace v objektech výšky přes 6 do 12 m</t>
  </si>
  <si>
    <t>https://podminky.urs.cz/item/CS_URS_2024_01/998764112</t>
  </si>
  <si>
    <t>25</t>
  </si>
  <si>
    <t>998764192</t>
  </si>
  <si>
    <t>Příplatek k přesunu hmot tonážnímu pro konstrukce klempířské za zvětšený přesun do 100 m</t>
  </si>
  <si>
    <t>1118120767</t>
  </si>
  <si>
    <t>Přesun hmot pro konstrukce klempířské stanovený z hmotnosti přesunovaného materiálu vodorovná dopravní vzdálenost do 50 m Příplatek k cenám za zvětšený přesun přes vymezenou vodorovnou dopravní vzdálenost do 100 m</t>
  </si>
  <si>
    <t>https://podminky.urs.cz/item/CS_URS_2024_01/998764192</t>
  </si>
  <si>
    <t>766</t>
  </si>
  <si>
    <t>Konstrukce truhlářské</t>
  </si>
  <si>
    <t>26</t>
  </si>
  <si>
    <t>766622131</t>
  </si>
  <si>
    <t>Montáž plastových oken plochy přes 1 m2 otevíravých v do 1,5 m s rámem do zdiva</t>
  </si>
  <si>
    <t>-1749206558</t>
  </si>
  <si>
    <t>Montáž oken plastových včetně montáže rámu plochy přes 1 m2 otevíravých do zdiva, výšky do 1,5 m</t>
  </si>
  <si>
    <t>https://podminky.urs.cz/item/CS_URS_2024_01/766622131</t>
  </si>
  <si>
    <t>27</t>
  </si>
  <si>
    <t>M</t>
  </si>
  <si>
    <t>61140052</t>
  </si>
  <si>
    <t>32</t>
  </si>
  <si>
    <t>-890732748</t>
  </si>
  <si>
    <t>Výpis truhlářských výrobků</t>
  </si>
  <si>
    <t>Označení - 02</t>
  </si>
  <si>
    <t>Okno dvoukřídlé plastové, otevíravé a výklopné</t>
  </si>
  <si>
    <t>28</t>
  </si>
  <si>
    <t>766660451</t>
  </si>
  <si>
    <t>Montáž vchodových dveří včetně rámu dvoukřídlových bez nadsvětlíku do zdiva</t>
  </si>
  <si>
    <t>kus</t>
  </si>
  <si>
    <t>-1831964229</t>
  </si>
  <si>
    <t>Montáž vchodových dveří včetně rámu do zdiva dvoukřídlových bez nadsvětlíku</t>
  </si>
  <si>
    <t>https://podminky.urs.cz/item/CS_URS_2024_01/766660451</t>
  </si>
  <si>
    <t>Označení - 01</t>
  </si>
  <si>
    <t>Vchodové dveře dvoukřídlé otočné 2/3 prosklené</t>
  </si>
  <si>
    <t>1+1</t>
  </si>
  <si>
    <t>29</t>
  </si>
  <si>
    <t>61140510</t>
  </si>
  <si>
    <t>dveře dvoukřídlé plastové bílé prosklené max rozměru otvoru 4,84m2 bezpečnostní třídy RC2</t>
  </si>
  <si>
    <t>458382796</t>
  </si>
  <si>
    <t>30</t>
  </si>
  <si>
    <t>766660717</t>
  </si>
  <si>
    <t>Montáž samozavírače na ocelovou zárubeň a dveřní křídlo</t>
  </si>
  <si>
    <t>-67460544</t>
  </si>
  <si>
    <t>Montáž dveřních doplňků samozavírače na zárubeň ocelovou</t>
  </si>
  <si>
    <t>https://podminky.urs.cz/item/CS_URS_2024_01/766660717</t>
  </si>
  <si>
    <t>31</t>
  </si>
  <si>
    <t>54917250</t>
  </si>
  <si>
    <t>samozavírač dveří hydraulický</t>
  </si>
  <si>
    <t>218290990</t>
  </si>
  <si>
    <t>766660734</t>
  </si>
  <si>
    <t>Montáž dveřního bezpečnostního kování - panikového</t>
  </si>
  <si>
    <t>-1686570139</t>
  </si>
  <si>
    <t>Montáž dveřních doplňků dveřního kování bezpečnostního panikového kování</t>
  </si>
  <si>
    <t>https://podminky.urs.cz/item/CS_URS_2024_01/766660734</t>
  </si>
  <si>
    <t>33</t>
  </si>
  <si>
    <t>54914136</t>
  </si>
  <si>
    <t>kování  madlo/klika pro vchodové dveře</t>
  </si>
  <si>
    <t>949378829</t>
  </si>
  <si>
    <t>34</t>
  </si>
  <si>
    <t>766691811</t>
  </si>
  <si>
    <t>Demontáž parapetních desek dřevěných nebo plastových šířky do 300 mm</t>
  </si>
  <si>
    <t>275464254</t>
  </si>
  <si>
    <t>Demontáž parapetních desek šířky do 300 mm</t>
  </si>
  <si>
    <t>https://podminky.urs.cz/item/CS_URS_2024_01/766691811</t>
  </si>
  <si>
    <t>35</t>
  </si>
  <si>
    <t>766694116</t>
  </si>
  <si>
    <t>Montáž parapetních desek dřevěných nebo plastových š do 30 cm</t>
  </si>
  <si>
    <t>303135966</t>
  </si>
  <si>
    <t>Montáž ostatních truhlářských konstrukcí parapetních desek dřevěných nebo plastových šířky do 300 mm</t>
  </si>
  <si>
    <t>https://podminky.urs.cz/item/CS_URS_2024_01/766694116</t>
  </si>
  <si>
    <t>36</t>
  </si>
  <si>
    <t>61144403</t>
  </si>
  <si>
    <t>parapet plastový vnitřní š 350mm</t>
  </si>
  <si>
    <t>-509289480</t>
  </si>
  <si>
    <t>37</t>
  </si>
  <si>
    <t>61144019</t>
  </si>
  <si>
    <t>koncovka k parapetu plastovému vnitřnímu 1 pár</t>
  </si>
  <si>
    <t>sada</t>
  </si>
  <si>
    <t>1302204665</t>
  </si>
  <si>
    <t>"1NP"2</t>
  </si>
  <si>
    <t>"2NP"2</t>
  </si>
  <si>
    <t>"3NP"2</t>
  </si>
  <si>
    <t>38</t>
  </si>
  <si>
    <t>998766122</t>
  </si>
  <si>
    <t>Přesun hmot tonážní pro kce truhlářské ruční v objektech v přes 6 do 12 m</t>
  </si>
  <si>
    <t>1663602394</t>
  </si>
  <si>
    <t>Přesun hmot pro konstrukce truhlářské stanovený z hmotnosti přesunovaného materiálu vodorovná dopravní vzdálenost do 50 m ruční (bez užití mechanizace) v objektech výšky přes 6 do 12 m</t>
  </si>
  <si>
    <t>https://podminky.urs.cz/item/CS_URS_2024_01/998766122</t>
  </si>
  <si>
    <t>39</t>
  </si>
  <si>
    <t>998766129</t>
  </si>
  <si>
    <t>Příplatek k ručnímu přesunu hmot tonážnímu pro kce truhlářské za zvětšený přesun ZKD 50 m</t>
  </si>
  <si>
    <t>686787691</t>
  </si>
  <si>
    <t>Přesun hmot pro konstrukce truhlářské stanovený z hmotnosti přesunovaného materiálu vodorovná dopravní vzdálenost do 50 m Příplatek k cenám za ruční zvětšený přesun přes vymezenou vodorovnou dopravní vzdálenost za každých dalších započatých 50 m</t>
  </si>
  <si>
    <t>https://podminky.urs.cz/item/CS_URS_2024_01/998766129</t>
  </si>
  <si>
    <t>784</t>
  </si>
  <si>
    <t>Dokončovací práce - malby a tapety</t>
  </si>
  <si>
    <t>40</t>
  </si>
  <si>
    <t>784181101</t>
  </si>
  <si>
    <t>Základní akrylátová jednonásobná bezbarvá penetrace podkladu v místnostech v do 3,80 m</t>
  </si>
  <si>
    <t>-180195753</t>
  </si>
  <si>
    <t>Penetrace podkladu jednonásobná základní akrylátová bezbarvá v místnostech výšky do 3,80 m</t>
  </si>
  <si>
    <t>https://podminky.urs.cz/item/CS_URS_2024_01/784181101</t>
  </si>
  <si>
    <t>3,4*3*2</t>
  </si>
  <si>
    <t>(1,5+1,5+1,5)*0,3*2</t>
  </si>
  <si>
    <t>41</t>
  </si>
  <si>
    <t>784221101</t>
  </si>
  <si>
    <t>Dvojnásobné bílé malby ze směsí za sucha dobře otěruvzdorných v místnostech do 3,80 m</t>
  </si>
  <si>
    <t>1938141425</t>
  </si>
  <si>
    <t>Malby z malířských směsí otěruvzdorných za sucha dvojnásobné, bílé za sucha otěruvzdorné dobře v místnostech výšky do 3,80 m</t>
  </si>
  <si>
    <t>https://podminky.urs.cz/item/CS_URS_2024_01/784221101</t>
  </si>
  <si>
    <t>okno plastové otevíravé/sklopné dvojsklo přes plochu 1m2 do v 1,5m</t>
  </si>
  <si>
    <t>Uchazeč:</t>
  </si>
  <si>
    <t>Vyplň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</si>
</sst>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8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1" applyFont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4" fontId="19" fillId="5" borderId="22" xfId="0" applyNumberFormat="1" applyFont="1" applyFill="1" applyBorder="1" applyAlignment="1" applyProtection="1">
      <alignment vertical="center"/>
      <protection locked="0"/>
    </xf>
    <xf numFmtId="4" fontId="34" fillId="5" borderId="22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4_01/944511811" TargetMode="External"/><Relationship Id="rId13" Type="http://schemas.openxmlformats.org/officeDocument/2006/relationships/hyperlink" Target="https://podminky.urs.cz/item/CS_URS_2024_01/978013191" TargetMode="External"/><Relationship Id="rId18" Type="http://schemas.openxmlformats.org/officeDocument/2006/relationships/hyperlink" Target="https://podminky.urs.cz/item/CS_URS_2024_01/997013511" TargetMode="External"/><Relationship Id="rId26" Type="http://schemas.openxmlformats.org/officeDocument/2006/relationships/hyperlink" Target="https://podminky.urs.cz/item/CS_URS_2024_01/766622131" TargetMode="External"/><Relationship Id="rId3" Type="http://schemas.openxmlformats.org/officeDocument/2006/relationships/hyperlink" Target="https://podminky.urs.cz/item/CS_URS_2024_01/941111112" TargetMode="External"/><Relationship Id="rId21" Type="http://schemas.openxmlformats.org/officeDocument/2006/relationships/hyperlink" Target="https://podminky.urs.cz/item/CS_URS_2024_01/998012042" TargetMode="External"/><Relationship Id="rId34" Type="http://schemas.openxmlformats.org/officeDocument/2006/relationships/hyperlink" Target="https://podminky.urs.cz/item/CS_URS_2024_01/784181101" TargetMode="External"/><Relationship Id="rId7" Type="http://schemas.openxmlformats.org/officeDocument/2006/relationships/hyperlink" Target="https://podminky.urs.cz/item/CS_URS_2024_01/944511211" TargetMode="External"/><Relationship Id="rId12" Type="http://schemas.openxmlformats.org/officeDocument/2006/relationships/hyperlink" Target="https://podminky.urs.cz/item/CS_URS_2024_01/968072456" TargetMode="External"/><Relationship Id="rId17" Type="http://schemas.openxmlformats.org/officeDocument/2006/relationships/hyperlink" Target="https://podminky.urs.cz/item/CS_URS_2024_01/997013501" TargetMode="External"/><Relationship Id="rId25" Type="http://schemas.openxmlformats.org/officeDocument/2006/relationships/hyperlink" Target="https://podminky.urs.cz/item/CS_URS_2024_01/998764192" TargetMode="External"/><Relationship Id="rId33" Type="http://schemas.openxmlformats.org/officeDocument/2006/relationships/hyperlink" Target="https://podminky.urs.cz/item/CS_URS_2024_01/998766129" TargetMode="External"/><Relationship Id="rId2" Type="http://schemas.openxmlformats.org/officeDocument/2006/relationships/hyperlink" Target="https://podminky.urs.cz/item/CS_URS_2024_01/619995001" TargetMode="External"/><Relationship Id="rId16" Type="http://schemas.openxmlformats.org/officeDocument/2006/relationships/hyperlink" Target="https://podminky.urs.cz/item/CS_URS_2024_01/997013213" TargetMode="External"/><Relationship Id="rId20" Type="http://schemas.openxmlformats.org/officeDocument/2006/relationships/hyperlink" Target="https://podminky.urs.cz/item/CS_URS_2024_01/998012034" TargetMode="External"/><Relationship Id="rId29" Type="http://schemas.openxmlformats.org/officeDocument/2006/relationships/hyperlink" Target="https://podminky.urs.cz/item/CS_URS_2024_01/766660734" TargetMode="External"/><Relationship Id="rId1" Type="http://schemas.openxmlformats.org/officeDocument/2006/relationships/hyperlink" Target="https://podminky.urs.cz/item/CS_URS_2024_01/612325302" TargetMode="External"/><Relationship Id="rId6" Type="http://schemas.openxmlformats.org/officeDocument/2006/relationships/hyperlink" Target="https://podminky.urs.cz/item/CS_URS_2024_01/944511111" TargetMode="External"/><Relationship Id="rId11" Type="http://schemas.openxmlformats.org/officeDocument/2006/relationships/hyperlink" Target="https://podminky.urs.cz/item/CS_URS_2024_01/968062355" TargetMode="External"/><Relationship Id="rId24" Type="http://schemas.openxmlformats.org/officeDocument/2006/relationships/hyperlink" Target="https://podminky.urs.cz/item/CS_URS_2024_01/998764112" TargetMode="External"/><Relationship Id="rId32" Type="http://schemas.openxmlformats.org/officeDocument/2006/relationships/hyperlink" Target="https://podminky.urs.cz/item/CS_URS_2024_01/998766122" TargetMode="External"/><Relationship Id="rId5" Type="http://schemas.openxmlformats.org/officeDocument/2006/relationships/hyperlink" Target="https://podminky.urs.cz/item/CS_URS_2024_01/941111812" TargetMode="External"/><Relationship Id="rId15" Type="http://schemas.openxmlformats.org/officeDocument/2006/relationships/hyperlink" Target="https://podminky.urs.cz/item/CS_URS_2024_01/952901111" TargetMode="External"/><Relationship Id="rId23" Type="http://schemas.openxmlformats.org/officeDocument/2006/relationships/hyperlink" Target="https://podminky.urs.cz/item/CS_URS_2024_01/764216645" TargetMode="External"/><Relationship Id="rId28" Type="http://schemas.openxmlformats.org/officeDocument/2006/relationships/hyperlink" Target="https://podminky.urs.cz/item/CS_URS_2024_01/766660717" TargetMode="External"/><Relationship Id="rId36" Type="http://schemas.openxmlformats.org/officeDocument/2006/relationships/drawing" Target="../drawings/drawing2.xml"/><Relationship Id="rId10" Type="http://schemas.openxmlformats.org/officeDocument/2006/relationships/hyperlink" Target="https://podminky.urs.cz/item/CS_URS_2024_01/949101111" TargetMode="External"/><Relationship Id="rId19" Type="http://schemas.openxmlformats.org/officeDocument/2006/relationships/hyperlink" Target="https://podminky.urs.cz/item/CS_URS_2024_01/997013631" TargetMode="External"/><Relationship Id="rId31" Type="http://schemas.openxmlformats.org/officeDocument/2006/relationships/hyperlink" Target="https://podminky.urs.cz/item/CS_URS_2024_01/766694116" TargetMode="External"/><Relationship Id="rId4" Type="http://schemas.openxmlformats.org/officeDocument/2006/relationships/hyperlink" Target="https://podminky.urs.cz/item/CS_URS_2024_01/941111212" TargetMode="External"/><Relationship Id="rId9" Type="http://schemas.openxmlformats.org/officeDocument/2006/relationships/hyperlink" Target="https://podminky.urs.cz/item/CS_URS_2024_01/993111111" TargetMode="External"/><Relationship Id="rId14" Type="http://schemas.openxmlformats.org/officeDocument/2006/relationships/hyperlink" Target="https://podminky.urs.cz/item/CS_URS_2024_01/978015341" TargetMode="External"/><Relationship Id="rId22" Type="http://schemas.openxmlformats.org/officeDocument/2006/relationships/hyperlink" Target="https://podminky.urs.cz/item/CS_URS_2024_01/764002851" TargetMode="External"/><Relationship Id="rId27" Type="http://schemas.openxmlformats.org/officeDocument/2006/relationships/hyperlink" Target="https://podminky.urs.cz/item/CS_URS_2024_01/766660451" TargetMode="External"/><Relationship Id="rId30" Type="http://schemas.openxmlformats.org/officeDocument/2006/relationships/hyperlink" Target="https://podminky.urs.cz/item/CS_URS_2024_01/766691811" TargetMode="External"/><Relationship Id="rId35" Type="http://schemas.openxmlformats.org/officeDocument/2006/relationships/hyperlink" Target="https://podminky.urs.cz/item/CS_URS_2024_01/784221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17" t="s">
        <v>6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7" t="s">
        <v>7</v>
      </c>
      <c r="BT2" s="17" t="s">
        <v>8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pans="1:74" s="1" customFormat="1" ht="24.95" customHeight="1">
      <c r="B4" s="20"/>
      <c r="D4" s="21" t="s">
        <v>10</v>
      </c>
      <c r="AR4" s="20"/>
      <c r="AS4" s="22" t="s">
        <v>11</v>
      </c>
      <c r="BS4" s="17" t="s">
        <v>12</v>
      </c>
    </row>
    <row r="5" spans="1:74" s="1" customFormat="1" ht="12" customHeight="1">
      <c r="B5" s="20"/>
      <c r="D5" s="23" t="s">
        <v>13</v>
      </c>
      <c r="K5" s="185" t="s">
        <v>14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R5" s="20"/>
      <c r="BS5" s="17" t="s">
        <v>7</v>
      </c>
    </row>
    <row r="6" spans="1:74" s="1" customFormat="1" ht="36.950000000000003" customHeight="1">
      <c r="B6" s="20"/>
      <c r="D6" s="25" t="s">
        <v>15</v>
      </c>
      <c r="K6" s="187" t="s">
        <v>16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R6" s="20"/>
      <c r="BS6" s="17" t="s">
        <v>7</v>
      </c>
    </row>
    <row r="7" spans="1:74" s="1" customFormat="1" ht="12" customHeight="1">
      <c r="B7" s="20"/>
      <c r="D7" s="26" t="s">
        <v>17</v>
      </c>
      <c r="K7" s="24" t="s">
        <v>18</v>
      </c>
      <c r="AK7" s="26" t="s">
        <v>19</v>
      </c>
      <c r="AN7" s="24" t="s">
        <v>20</v>
      </c>
      <c r="AR7" s="20"/>
      <c r="BS7" s="17" t="s">
        <v>7</v>
      </c>
    </row>
    <row r="8" spans="1:74" s="1" customFormat="1" ht="12" customHeight="1">
      <c r="B8" s="20"/>
      <c r="D8" s="26" t="s">
        <v>21</v>
      </c>
      <c r="K8" s="24" t="s">
        <v>22</v>
      </c>
      <c r="AK8" s="26" t="s">
        <v>23</v>
      </c>
      <c r="AN8" s="24" t="s">
        <v>24</v>
      </c>
      <c r="AR8" s="20"/>
      <c r="BS8" s="17" t="s">
        <v>7</v>
      </c>
    </row>
    <row r="9" spans="1:74" s="1" customFormat="1" ht="29.25" customHeight="1">
      <c r="B9" s="20"/>
      <c r="D9" s="23" t="s">
        <v>25</v>
      </c>
      <c r="K9" s="27" t="s">
        <v>26</v>
      </c>
      <c r="AK9" s="23" t="s">
        <v>27</v>
      </c>
      <c r="AN9" s="27" t="s">
        <v>28</v>
      </c>
      <c r="AR9" s="20"/>
      <c r="BS9" s="17" t="s">
        <v>7</v>
      </c>
    </row>
    <row r="10" spans="1:74" s="1" customFormat="1" ht="12" customHeight="1">
      <c r="B10" s="20"/>
      <c r="D10" s="26" t="s">
        <v>29</v>
      </c>
      <c r="AK10" s="26" t="s">
        <v>30</v>
      </c>
      <c r="AN10" s="24" t="s">
        <v>31</v>
      </c>
      <c r="AR10" s="20"/>
      <c r="BS10" s="17" t="s">
        <v>7</v>
      </c>
    </row>
    <row r="11" spans="1:74" s="1" customFormat="1" ht="18.399999999999999" customHeight="1">
      <c r="B11" s="20"/>
      <c r="E11" s="24" t="s">
        <v>32</v>
      </c>
      <c r="AK11" s="26" t="s">
        <v>33</v>
      </c>
      <c r="AN11" s="24" t="s">
        <v>3</v>
      </c>
      <c r="AR11" s="20"/>
      <c r="BS11" s="17" t="s">
        <v>7</v>
      </c>
    </row>
    <row r="12" spans="1:74" s="1" customFormat="1" ht="6.95" customHeight="1">
      <c r="B12" s="20"/>
      <c r="AR12" s="20"/>
      <c r="BS12" s="17" t="s">
        <v>7</v>
      </c>
    </row>
    <row r="13" spans="1:74" s="1" customFormat="1" ht="12" customHeight="1">
      <c r="B13" s="20"/>
      <c r="D13" s="26" t="s">
        <v>34</v>
      </c>
      <c r="AK13" s="26" t="s">
        <v>30</v>
      </c>
      <c r="AN13" s="24" t="s">
        <v>3</v>
      </c>
      <c r="AR13" s="20"/>
      <c r="BS13" s="17" t="s">
        <v>7</v>
      </c>
    </row>
    <row r="14" spans="1:74" ht="12.75">
      <c r="B14" s="20"/>
      <c r="E14" s="24" t="s">
        <v>35</v>
      </c>
      <c r="AK14" s="26" t="s">
        <v>33</v>
      </c>
      <c r="AN14" s="24" t="s">
        <v>3</v>
      </c>
      <c r="AR14" s="20"/>
      <c r="BS14" s="17" t="s">
        <v>7</v>
      </c>
    </row>
    <row r="15" spans="1:74" s="1" customFormat="1" ht="6.95" customHeight="1">
      <c r="B15" s="20"/>
      <c r="AR15" s="20"/>
      <c r="BS15" s="17" t="s">
        <v>4</v>
      </c>
    </row>
    <row r="16" spans="1:74" s="1" customFormat="1" ht="12" customHeight="1">
      <c r="B16" s="20"/>
      <c r="D16" s="26" t="s">
        <v>36</v>
      </c>
      <c r="AK16" s="26" t="s">
        <v>30</v>
      </c>
      <c r="AN16" s="24" t="s">
        <v>37</v>
      </c>
      <c r="AR16" s="20"/>
      <c r="BS16" s="17" t="s">
        <v>4</v>
      </c>
    </row>
    <row r="17" spans="1:71" s="1" customFormat="1" ht="18.399999999999999" customHeight="1">
      <c r="B17" s="20"/>
      <c r="E17" s="24" t="s">
        <v>38</v>
      </c>
      <c r="AK17" s="26" t="s">
        <v>33</v>
      </c>
      <c r="AN17" s="24" t="s">
        <v>39</v>
      </c>
      <c r="AR17" s="20"/>
      <c r="BS17" s="17" t="s">
        <v>40</v>
      </c>
    </row>
    <row r="18" spans="1:71" s="1" customFormat="1" ht="6.95" customHeight="1">
      <c r="B18" s="20"/>
      <c r="AR18" s="20"/>
      <c r="BS18" s="17" t="s">
        <v>7</v>
      </c>
    </row>
    <row r="19" spans="1:71" s="1" customFormat="1" ht="12" customHeight="1">
      <c r="B19" s="20"/>
      <c r="D19" s="26" t="s">
        <v>41</v>
      </c>
      <c r="AK19" s="26" t="s">
        <v>30</v>
      </c>
      <c r="AN19" s="24" t="s">
        <v>3</v>
      </c>
      <c r="AR19" s="20"/>
      <c r="BS19" s="17" t="s">
        <v>7</v>
      </c>
    </row>
    <row r="20" spans="1:71" s="1" customFormat="1" ht="18.399999999999999" customHeight="1">
      <c r="B20" s="20"/>
      <c r="E20" s="24" t="s">
        <v>42</v>
      </c>
      <c r="AK20" s="26" t="s">
        <v>33</v>
      </c>
      <c r="AN20" s="24" t="s">
        <v>3</v>
      </c>
      <c r="AR20" s="20"/>
      <c r="BS20" s="17" t="s">
        <v>40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43</v>
      </c>
      <c r="AR22" s="20"/>
    </row>
    <row r="23" spans="1:71" s="1" customFormat="1" ht="47.25" customHeight="1">
      <c r="B23" s="20"/>
      <c r="E23" s="188" t="s">
        <v>44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0"/>
    </row>
    <row r="26" spans="1:71" s="2" customFormat="1" ht="25.9" customHeight="1">
      <c r="A26" s="30"/>
      <c r="B26" s="31"/>
      <c r="C26" s="30"/>
      <c r="D26" s="32" t="s">
        <v>45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189">
        <f>ROUND(AG54,2)</f>
        <v>0</v>
      </c>
      <c r="AL26" s="190"/>
      <c r="AM26" s="190"/>
      <c r="AN26" s="190"/>
      <c r="AO26" s="190"/>
      <c r="AP26" s="30"/>
      <c r="AQ26" s="30"/>
      <c r="AR26" s="31"/>
      <c r="BE26" s="30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30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191" t="s">
        <v>46</v>
      </c>
      <c r="M28" s="191"/>
      <c r="N28" s="191"/>
      <c r="O28" s="191"/>
      <c r="P28" s="191"/>
      <c r="Q28" s="30"/>
      <c r="R28" s="30"/>
      <c r="S28" s="30"/>
      <c r="T28" s="30"/>
      <c r="U28" s="30"/>
      <c r="V28" s="30"/>
      <c r="W28" s="191" t="s">
        <v>47</v>
      </c>
      <c r="X28" s="191"/>
      <c r="Y28" s="191"/>
      <c r="Z28" s="191"/>
      <c r="AA28" s="191"/>
      <c r="AB28" s="191"/>
      <c r="AC28" s="191"/>
      <c r="AD28" s="191"/>
      <c r="AE28" s="191"/>
      <c r="AF28" s="30"/>
      <c r="AG28" s="30"/>
      <c r="AH28" s="30"/>
      <c r="AI28" s="30"/>
      <c r="AJ28" s="30"/>
      <c r="AK28" s="191" t="s">
        <v>48</v>
      </c>
      <c r="AL28" s="191"/>
      <c r="AM28" s="191"/>
      <c r="AN28" s="191"/>
      <c r="AO28" s="191"/>
      <c r="AP28" s="30"/>
      <c r="AQ28" s="30"/>
      <c r="AR28" s="31"/>
      <c r="BE28" s="30"/>
    </row>
    <row r="29" spans="1:71" s="3" customFormat="1" ht="14.45" customHeight="1">
      <c r="B29" s="35"/>
      <c r="D29" s="26" t="s">
        <v>49</v>
      </c>
      <c r="F29" s="26" t="s">
        <v>50</v>
      </c>
      <c r="L29" s="194">
        <v>0.21</v>
      </c>
      <c r="M29" s="193"/>
      <c r="N29" s="193"/>
      <c r="O29" s="193"/>
      <c r="P29" s="193"/>
      <c r="W29" s="192">
        <f>ROUND(AZ54, 2)</f>
        <v>0</v>
      </c>
      <c r="X29" s="193"/>
      <c r="Y29" s="193"/>
      <c r="Z29" s="193"/>
      <c r="AA29" s="193"/>
      <c r="AB29" s="193"/>
      <c r="AC29" s="193"/>
      <c r="AD29" s="193"/>
      <c r="AE29" s="193"/>
      <c r="AK29" s="192">
        <f>ROUND(AV54, 2)</f>
        <v>0</v>
      </c>
      <c r="AL29" s="193"/>
      <c r="AM29" s="193"/>
      <c r="AN29" s="193"/>
      <c r="AO29" s="193"/>
      <c r="AR29" s="35"/>
    </row>
    <row r="30" spans="1:71" s="3" customFormat="1" ht="14.45" customHeight="1">
      <c r="B30" s="35"/>
      <c r="F30" s="26" t="s">
        <v>51</v>
      </c>
      <c r="L30" s="194">
        <v>0.12</v>
      </c>
      <c r="M30" s="193"/>
      <c r="N30" s="193"/>
      <c r="O30" s="193"/>
      <c r="P30" s="193"/>
      <c r="W30" s="192">
        <f>ROUND(BA54, 2)</f>
        <v>0</v>
      </c>
      <c r="X30" s="193"/>
      <c r="Y30" s="193"/>
      <c r="Z30" s="193"/>
      <c r="AA30" s="193"/>
      <c r="AB30" s="193"/>
      <c r="AC30" s="193"/>
      <c r="AD30" s="193"/>
      <c r="AE30" s="193"/>
      <c r="AK30" s="192">
        <f>ROUND(AW54, 2)</f>
        <v>0</v>
      </c>
      <c r="AL30" s="193"/>
      <c r="AM30" s="193"/>
      <c r="AN30" s="193"/>
      <c r="AO30" s="193"/>
      <c r="AR30" s="35"/>
    </row>
    <row r="31" spans="1:71" s="3" customFormat="1" ht="14.45" hidden="1" customHeight="1">
      <c r="B31" s="35"/>
      <c r="F31" s="26" t="s">
        <v>52</v>
      </c>
      <c r="L31" s="194">
        <v>0.21</v>
      </c>
      <c r="M31" s="193"/>
      <c r="N31" s="193"/>
      <c r="O31" s="193"/>
      <c r="P31" s="193"/>
      <c r="W31" s="192">
        <f>ROUND(BB54,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2">
        <v>0</v>
      </c>
      <c r="AL31" s="193"/>
      <c r="AM31" s="193"/>
      <c r="AN31" s="193"/>
      <c r="AO31" s="193"/>
      <c r="AR31" s="35"/>
    </row>
    <row r="32" spans="1:71" s="3" customFormat="1" ht="14.45" hidden="1" customHeight="1">
      <c r="B32" s="35"/>
      <c r="F32" s="26" t="s">
        <v>53</v>
      </c>
      <c r="L32" s="194">
        <v>0.12</v>
      </c>
      <c r="M32" s="193"/>
      <c r="N32" s="193"/>
      <c r="O32" s="193"/>
      <c r="P32" s="193"/>
      <c r="W32" s="192">
        <f>ROUND(BC54,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2">
        <v>0</v>
      </c>
      <c r="AL32" s="193"/>
      <c r="AM32" s="193"/>
      <c r="AN32" s="193"/>
      <c r="AO32" s="193"/>
      <c r="AR32" s="35"/>
    </row>
    <row r="33" spans="1:57" s="3" customFormat="1" ht="14.45" hidden="1" customHeight="1">
      <c r="B33" s="35"/>
      <c r="F33" s="26" t="s">
        <v>54</v>
      </c>
      <c r="L33" s="194">
        <v>0</v>
      </c>
      <c r="M33" s="193"/>
      <c r="N33" s="193"/>
      <c r="O33" s="193"/>
      <c r="P33" s="193"/>
      <c r="W33" s="192">
        <f>ROUND(BD54, 2)</f>
        <v>0</v>
      </c>
      <c r="X33" s="193"/>
      <c r="Y33" s="193"/>
      <c r="Z33" s="193"/>
      <c r="AA33" s="193"/>
      <c r="AB33" s="193"/>
      <c r="AC33" s="193"/>
      <c r="AD33" s="193"/>
      <c r="AE33" s="193"/>
      <c r="AK33" s="192">
        <v>0</v>
      </c>
      <c r="AL33" s="193"/>
      <c r="AM33" s="193"/>
      <c r="AN33" s="193"/>
      <c r="AO33" s="193"/>
      <c r="AR33" s="35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30"/>
    </row>
    <row r="35" spans="1:57" s="2" customFormat="1" ht="25.9" customHeight="1">
      <c r="A35" s="30"/>
      <c r="B35" s="31"/>
      <c r="C35" s="36"/>
      <c r="D35" s="37" t="s">
        <v>55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56</v>
      </c>
      <c r="U35" s="38"/>
      <c r="V35" s="38"/>
      <c r="W35" s="38"/>
      <c r="X35" s="195" t="s">
        <v>57</v>
      </c>
      <c r="Y35" s="196"/>
      <c r="Z35" s="196"/>
      <c r="AA35" s="196"/>
      <c r="AB35" s="196"/>
      <c r="AC35" s="38"/>
      <c r="AD35" s="38"/>
      <c r="AE35" s="38"/>
      <c r="AF35" s="38"/>
      <c r="AG35" s="38"/>
      <c r="AH35" s="38"/>
      <c r="AI35" s="38"/>
      <c r="AJ35" s="38"/>
      <c r="AK35" s="197">
        <f>SUM(AK26:AK33)</f>
        <v>0</v>
      </c>
      <c r="AL35" s="196"/>
      <c r="AM35" s="196"/>
      <c r="AN35" s="196"/>
      <c r="AO35" s="198"/>
      <c r="AP35" s="36"/>
      <c r="AQ35" s="36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6.95" customHeight="1">
      <c r="A37" s="30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1"/>
      <c r="BE37" s="30"/>
    </row>
    <row r="41" spans="1:57" s="2" customFormat="1" ht="6.95" customHeight="1">
      <c r="A41" s="30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31"/>
      <c r="BE41" s="30"/>
    </row>
    <row r="42" spans="1:57" s="2" customFormat="1" ht="24.95" customHeight="1">
      <c r="A42" s="30"/>
      <c r="B42" s="31"/>
      <c r="C42" s="21" t="s">
        <v>58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1"/>
      <c r="BE42" s="30"/>
    </row>
    <row r="43" spans="1:57" s="2" customFormat="1" ht="6.95" customHeight="1">
      <c r="A43" s="30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1"/>
      <c r="BE43" s="30"/>
    </row>
    <row r="44" spans="1:57" s="4" customFormat="1" ht="12" customHeight="1">
      <c r="B44" s="44"/>
      <c r="C44" s="26" t="s">
        <v>13</v>
      </c>
      <c r="L44" s="4" t="str">
        <f>K5</f>
        <v>MT-24-002</v>
      </c>
      <c r="AR44" s="44"/>
    </row>
    <row r="45" spans="1:57" s="5" customFormat="1" ht="36.950000000000003" customHeight="1">
      <c r="B45" s="45"/>
      <c r="C45" s="46" t="s">
        <v>15</v>
      </c>
      <c r="L45" s="199" t="str">
        <f>K6</f>
        <v xml:space="preserve"> VÝMĚNA OKEN A VNĚJŠÍCH DVEŘÍ V CHODBĚ</v>
      </c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R45" s="45"/>
    </row>
    <row r="46" spans="1:57" s="2" customFormat="1" ht="6.95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1"/>
      <c r="BE46" s="30"/>
    </row>
    <row r="47" spans="1:57" s="2" customFormat="1" ht="12" customHeight="1">
      <c r="A47" s="30"/>
      <c r="B47" s="31"/>
      <c r="C47" s="26" t="s">
        <v>21</v>
      </c>
      <c r="D47" s="30"/>
      <c r="E47" s="30"/>
      <c r="F47" s="30"/>
      <c r="G47" s="30"/>
      <c r="H47" s="30"/>
      <c r="I47" s="30"/>
      <c r="J47" s="30"/>
      <c r="K47" s="30"/>
      <c r="L47" s="47" t="str">
        <f>IF(K8="","",K8)</f>
        <v xml:space="preserve"> ul. Albertova 1100/24 a 1100/26 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26" t="s">
        <v>23</v>
      </c>
      <c r="AJ47" s="30"/>
      <c r="AK47" s="30"/>
      <c r="AL47" s="30"/>
      <c r="AM47" s="201" t="str">
        <f>IF(AN8= "","",AN8)</f>
        <v>8. 2. 2024</v>
      </c>
      <c r="AN47" s="201"/>
      <c r="AO47" s="30"/>
      <c r="AP47" s="30"/>
      <c r="AQ47" s="30"/>
      <c r="AR47" s="31"/>
      <c r="BE47" s="30"/>
    </row>
    <row r="48" spans="1:57" s="2" customFormat="1" ht="6.95" customHeight="1">
      <c r="A48" s="30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1"/>
      <c r="BE48" s="30"/>
    </row>
    <row r="49" spans="1:90" s="2" customFormat="1" ht="15.2" customHeight="1">
      <c r="A49" s="30"/>
      <c r="B49" s="31"/>
      <c r="C49" s="26" t="s">
        <v>29</v>
      </c>
      <c r="D49" s="30"/>
      <c r="E49" s="30"/>
      <c r="F49" s="30"/>
      <c r="G49" s="30"/>
      <c r="H49" s="30"/>
      <c r="I49" s="30"/>
      <c r="J49" s="30"/>
      <c r="K49" s="30"/>
      <c r="L49" s="4" t="str">
        <f>IF(E11= "","",E11)</f>
        <v>Fakultní nemocnice Olomouc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26" t="s">
        <v>36</v>
      </c>
      <c r="AJ49" s="30"/>
      <c r="AK49" s="30"/>
      <c r="AL49" s="30"/>
      <c r="AM49" s="202" t="str">
        <f>IF(E17="","",E17)</f>
        <v>Ing. Martin Trokan</v>
      </c>
      <c r="AN49" s="203"/>
      <c r="AO49" s="203"/>
      <c r="AP49" s="203"/>
      <c r="AQ49" s="30"/>
      <c r="AR49" s="31"/>
      <c r="AS49" s="204" t="s">
        <v>59</v>
      </c>
      <c r="AT49" s="205"/>
      <c r="AU49" s="49"/>
      <c r="AV49" s="49"/>
      <c r="AW49" s="49"/>
      <c r="AX49" s="49"/>
      <c r="AY49" s="49"/>
      <c r="AZ49" s="49"/>
      <c r="BA49" s="49"/>
      <c r="BB49" s="49"/>
      <c r="BC49" s="49"/>
      <c r="BD49" s="50"/>
      <c r="BE49" s="30"/>
    </row>
    <row r="50" spans="1:90" s="2" customFormat="1" ht="15.2" customHeight="1">
      <c r="A50" s="30"/>
      <c r="B50" s="31"/>
      <c r="C50" s="26" t="s">
        <v>34</v>
      </c>
      <c r="D50" s="30"/>
      <c r="E50" s="30"/>
      <c r="F50" s="30"/>
      <c r="G50" s="30"/>
      <c r="H50" s="30"/>
      <c r="I50" s="30"/>
      <c r="J50" s="30"/>
      <c r="K50" s="30"/>
      <c r="L50" s="4" t="str">
        <f>IF(E14="","",E14)</f>
        <v>Na základě výběrového řízení</v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26" t="s">
        <v>41</v>
      </c>
      <c r="AJ50" s="30"/>
      <c r="AK50" s="30"/>
      <c r="AL50" s="30"/>
      <c r="AM50" s="202" t="str">
        <f>IF(E20="","",E20)</f>
        <v>Tomáš Slíva</v>
      </c>
      <c r="AN50" s="203"/>
      <c r="AO50" s="203"/>
      <c r="AP50" s="203"/>
      <c r="AQ50" s="30"/>
      <c r="AR50" s="31"/>
      <c r="AS50" s="206"/>
      <c r="AT50" s="207"/>
      <c r="AU50" s="51"/>
      <c r="AV50" s="51"/>
      <c r="AW50" s="51"/>
      <c r="AX50" s="51"/>
      <c r="AY50" s="51"/>
      <c r="AZ50" s="51"/>
      <c r="BA50" s="51"/>
      <c r="BB50" s="51"/>
      <c r="BC50" s="51"/>
      <c r="BD50" s="52"/>
      <c r="BE50" s="30"/>
    </row>
    <row r="51" spans="1:90" s="2" customFormat="1" ht="10.9" customHeight="1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1"/>
      <c r="AS51" s="206"/>
      <c r="AT51" s="207"/>
      <c r="AU51" s="51"/>
      <c r="AV51" s="51"/>
      <c r="AW51" s="51"/>
      <c r="AX51" s="51"/>
      <c r="AY51" s="51"/>
      <c r="AZ51" s="51"/>
      <c r="BA51" s="51"/>
      <c r="BB51" s="51"/>
      <c r="BC51" s="51"/>
      <c r="BD51" s="52"/>
      <c r="BE51" s="30"/>
    </row>
    <row r="52" spans="1:90" s="2" customFormat="1" ht="29.25" customHeight="1">
      <c r="A52" s="30"/>
      <c r="B52" s="31"/>
      <c r="C52" s="208" t="s">
        <v>60</v>
      </c>
      <c r="D52" s="209"/>
      <c r="E52" s="209"/>
      <c r="F52" s="209"/>
      <c r="G52" s="209"/>
      <c r="H52" s="53"/>
      <c r="I52" s="210" t="s">
        <v>61</v>
      </c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11" t="s">
        <v>62</v>
      </c>
      <c r="AH52" s="209"/>
      <c r="AI52" s="209"/>
      <c r="AJ52" s="209"/>
      <c r="AK52" s="209"/>
      <c r="AL52" s="209"/>
      <c r="AM52" s="209"/>
      <c r="AN52" s="210" t="s">
        <v>63</v>
      </c>
      <c r="AO52" s="209"/>
      <c r="AP52" s="209"/>
      <c r="AQ52" s="54" t="s">
        <v>64</v>
      </c>
      <c r="AR52" s="31"/>
      <c r="AS52" s="55" t="s">
        <v>65</v>
      </c>
      <c r="AT52" s="56" t="s">
        <v>66</v>
      </c>
      <c r="AU52" s="56" t="s">
        <v>67</v>
      </c>
      <c r="AV52" s="56" t="s">
        <v>68</v>
      </c>
      <c r="AW52" s="56" t="s">
        <v>69</v>
      </c>
      <c r="AX52" s="56" t="s">
        <v>70</v>
      </c>
      <c r="AY52" s="56" t="s">
        <v>71</v>
      </c>
      <c r="AZ52" s="56" t="s">
        <v>72</v>
      </c>
      <c r="BA52" s="56" t="s">
        <v>73</v>
      </c>
      <c r="BB52" s="56" t="s">
        <v>74</v>
      </c>
      <c r="BC52" s="56" t="s">
        <v>75</v>
      </c>
      <c r="BD52" s="57" t="s">
        <v>76</v>
      </c>
      <c r="BE52" s="30"/>
    </row>
    <row r="53" spans="1:90" s="2" customFormat="1" ht="10.9" customHeight="1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1"/>
      <c r="AS53" s="58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60"/>
      <c r="BE53" s="30"/>
    </row>
    <row r="54" spans="1:90" s="6" customFormat="1" ht="32.450000000000003" customHeight="1">
      <c r="B54" s="61"/>
      <c r="C54" s="62" t="s">
        <v>77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215">
        <f>ROUND(AG55,2)</f>
        <v>0</v>
      </c>
      <c r="AH54" s="215"/>
      <c r="AI54" s="215"/>
      <c r="AJ54" s="215"/>
      <c r="AK54" s="215"/>
      <c r="AL54" s="215"/>
      <c r="AM54" s="215"/>
      <c r="AN54" s="216">
        <f>SUM(AG54,AT54)</f>
        <v>0</v>
      </c>
      <c r="AO54" s="216"/>
      <c r="AP54" s="216"/>
      <c r="AQ54" s="65" t="s">
        <v>3</v>
      </c>
      <c r="AR54" s="61"/>
      <c r="AS54" s="66">
        <f>ROUND(AS55,2)</f>
        <v>0</v>
      </c>
      <c r="AT54" s="67">
        <f>ROUND(SUM(AV54:AW54),2)</f>
        <v>0</v>
      </c>
      <c r="AU54" s="68">
        <f>ROUND(AU55,5)</f>
        <v>227.64653999999999</v>
      </c>
      <c r="AV54" s="67">
        <f>ROUND(AZ54*L29,2)</f>
        <v>0</v>
      </c>
      <c r="AW54" s="67">
        <f>ROUND(BA54*L30,2)</f>
        <v>0</v>
      </c>
      <c r="AX54" s="67">
        <f>ROUND(BB54*L29,2)</f>
        <v>0</v>
      </c>
      <c r="AY54" s="67">
        <f>ROUND(BC54*L30,2)</f>
        <v>0</v>
      </c>
      <c r="AZ54" s="67">
        <f>ROUND(AZ55,2)</f>
        <v>0</v>
      </c>
      <c r="BA54" s="67">
        <f>ROUND(BA55,2)</f>
        <v>0</v>
      </c>
      <c r="BB54" s="67">
        <f>ROUND(BB55,2)</f>
        <v>0</v>
      </c>
      <c r="BC54" s="67">
        <f>ROUND(BC55,2)</f>
        <v>0</v>
      </c>
      <c r="BD54" s="69">
        <f>ROUND(BD55,2)</f>
        <v>0</v>
      </c>
      <c r="BS54" s="70" t="s">
        <v>78</v>
      </c>
      <c r="BT54" s="70" t="s">
        <v>79</v>
      </c>
      <c r="BV54" s="70" t="s">
        <v>80</v>
      </c>
      <c r="BW54" s="70" t="s">
        <v>5</v>
      </c>
      <c r="BX54" s="70" t="s">
        <v>81</v>
      </c>
      <c r="CL54" s="70" t="s">
        <v>18</v>
      </c>
    </row>
    <row r="55" spans="1:90" s="7" customFormat="1" ht="24.75" customHeight="1">
      <c r="A55" s="71" t="s">
        <v>82</v>
      </c>
      <c r="B55" s="72"/>
      <c r="C55" s="73"/>
      <c r="D55" s="214" t="s">
        <v>14</v>
      </c>
      <c r="E55" s="214"/>
      <c r="F55" s="214"/>
      <c r="G55" s="214"/>
      <c r="H55" s="214"/>
      <c r="I55" s="74"/>
      <c r="J55" s="214" t="s">
        <v>16</v>
      </c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2">
        <f>'MT-24-002 -  VÝMĚNA OKEN ...'!J28</f>
        <v>0</v>
      </c>
      <c r="AH55" s="213"/>
      <c r="AI55" s="213"/>
      <c r="AJ55" s="213"/>
      <c r="AK55" s="213"/>
      <c r="AL55" s="213"/>
      <c r="AM55" s="213"/>
      <c r="AN55" s="212">
        <f>SUM(AG55,AT55)</f>
        <v>0</v>
      </c>
      <c r="AO55" s="213"/>
      <c r="AP55" s="213"/>
      <c r="AQ55" s="75" t="s">
        <v>83</v>
      </c>
      <c r="AR55" s="72"/>
      <c r="AS55" s="76">
        <v>0</v>
      </c>
      <c r="AT55" s="77">
        <f>ROUND(SUM(AV55:AW55),2)</f>
        <v>0</v>
      </c>
      <c r="AU55" s="78">
        <f>'MT-24-002 -  VÝMĚNA OKEN ...'!P82</f>
        <v>227.646536</v>
      </c>
      <c r="AV55" s="77">
        <f>'MT-24-002 -  VÝMĚNA OKEN ...'!J31</f>
        <v>0</v>
      </c>
      <c r="AW55" s="77">
        <f>'MT-24-002 -  VÝMĚNA OKEN ...'!J32</f>
        <v>0</v>
      </c>
      <c r="AX55" s="77">
        <f>'MT-24-002 -  VÝMĚNA OKEN ...'!J33</f>
        <v>0</v>
      </c>
      <c r="AY55" s="77">
        <f>'MT-24-002 -  VÝMĚNA OKEN ...'!J34</f>
        <v>0</v>
      </c>
      <c r="AZ55" s="77">
        <f>'MT-24-002 -  VÝMĚNA OKEN ...'!F31</f>
        <v>0</v>
      </c>
      <c r="BA55" s="77">
        <f>'MT-24-002 -  VÝMĚNA OKEN ...'!F32</f>
        <v>0</v>
      </c>
      <c r="BB55" s="77">
        <f>'MT-24-002 -  VÝMĚNA OKEN ...'!F33</f>
        <v>0</v>
      </c>
      <c r="BC55" s="77">
        <f>'MT-24-002 -  VÝMĚNA OKEN ...'!F34</f>
        <v>0</v>
      </c>
      <c r="BD55" s="79">
        <f>'MT-24-002 -  VÝMĚNA OKEN ...'!F35</f>
        <v>0</v>
      </c>
      <c r="BT55" s="80" t="s">
        <v>84</v>
      </c>
      <c r="BU55" s="80" t="s">
        <v>85</v>
      </c>
      <c r="BV55" s="80" t="s">
        <v>80</v>
      </c>
      <c r="BW55" s="80" t="s">
        <v>5</v>
      </c>
      <c r="BX55" s="80" t="s">
        <v>81</v>
      </c>
      <c r="CL55" s="80" t="s">
        <v>18</v>
      </c>
    </row>
    <row r="56" spans="1:90" s="2" customFormat="1" ht="30" customHeight="1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1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90" s="2" customFormat="1" ht="6.95" customHeight="1">
      <c r="A57" s="30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31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</sheetData>
  <mergeCells count="40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55" location="'MT-24-002 -  VÝMĚNA OKEN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422"/>
  <sheetViews>
    <sheetView showGridLines="0" tabSelected="1" workbookViewId="0">
      <selection activeCell="I85" sqref="I8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10.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1"/>
    </row>
    <row r="2" spans="1:46" s="1" customFormat="1" ht="36.950000000000003" customHeight="1">
      <c r="L2" s="217" t="s">
        <v>6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7" t="s">
        <v>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87</v>
      </c>
      <c r="L4" s="20"/>
      <c r="M4" s="82" t="s">
        <v>11</v>
      </c>
      <c r="AT4" s="17" t="s">
        <v>4</v>
      </c>
    </row>
    <row r="5" spans="1:46" s="1" customFormat="1" ht="6.95" customHeight="1">
      <c r="B5" s="20"/>
      <c r="L5" s="20"/>
    </row>
    <row r="6" spans="1:46" s="2" customFormat="1" ht="12" customHeight="1">
      <c r="A6" s="30"/>
      <c r="B6" s="31"/>
      <c r="C6" s="30"/>
      <c r="D6" s="26" t="s">
        <v>15</v>
      </c>
      <c r="E6" s="30"/>
      <c r="F6" s="30"/>
      <c r="G6" s="30"/>
      <c r="H6" s="30"/>
      <c r="I6" s="30"/>
      <c r="J6" s="30"/>
      <c r="K6" s="30"/>
      <c r="L6" s="83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46" s="2" customFormat="1" ht="16.5" customHeight="1">
      <c r="A7" s="30"/>
      <c r="B7" s="31"/>
      <c r="C7" s="30"/>
      <c r="D7" s="30"/>
      <c r="E7" s="199" t="s">
        <v>16</v>
      </c>
      <c r="F7" s="218"/>
      <c r="G7" s="218"/>
      <c r="H7" s="218"/>
      <c r="I7" s="30"/>
      <c r="J7" s="30"/>
      <c r="K7" s="30"/>
      <c r="L7" s="83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46" s="2" customFormat="1" ht="11.25">
      <c r="A8" s="30"/>
      <c r="B8" s="31"/>
      <c r="C8" s="30"/>
      <c r="D8" s="30"/>
      <c r="E8" s="30"/>
      <c r="F8" s="30"/>
      <c r="G8" s="30"/>
      <c r="H8" s="30"/>
      <c r="I8" s="30"/>
      <c r="J8" s="30"/>
      <c r="K8" s="30"/>
      <c r="L8" s="8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2" customHeight="1">
      <c r="A9" s="30"/>
      <c r="B9" s="31"/>
      <c r="C9" s="30"/>
      <c r="D9" s="26" t="s">
        <v>17</v>
      </c>
      <c r="E9" s="30"/>
      <c r="F9" s="24" t="s">
        <v>18</v>
      </c>
      <c r="G9" s="30"/>
      <c r="H9" s="30"/>
      <c r="I9" s="26" t="s">
        <v>19</v>
      </c>
      <c r="J9" s="24" t="s">
        <v>20</v>
      </c>
      <c r="K9" s="30"/>
      <c r="L9" s="8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>
      <c r="A10" s="30"/>
      <c r="B10" s="31"/>
      <c r="C10" s="30"/>
      <c r="D10" s="26" t="s">
        <v>21</v>
      </c>
      <c r="E10" s="30"/>
      <c r="F10" s="24" t="s">
        <v>22</v>
      </c>
      <c r="G10" s="30"/>
      <c r="H10" s="30"/>
      <c r="I10" s="26" t="s">
        <v>23</v>
      </c>
      <c r="J10" s="48" t="str">
        <f>'Rekapitulace stavby'!AN8</f>
        <v>8. 2. 2024</v>
      </c>
      <c r="K10" s="30"/>
      <c r="L10" s="8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21.75" customHeight="1">
      <c r="A11" s="30"/>
      <c r="B11" s="31"/>
      <c r="C11" s="30"/>
      <c r="D11" s="23" t="s">
        <v>25</v>
      </c>
      <c r="E11" s="30"/>
      <c r="F11" s="27" t="s">
        <v>26</v>
      </c>
      <c r="G11" s="30"/>
      <c r="H11" s="30"/>
      <c r="I11" s="23" t="s">
        <v>27</v>
      </c>
      <c r="J11" s="27" t="s">
        <v>28</v>
      </c>
      <c r="K11" s="30"/>
      <c r="L11" s="8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6" t="s">
        <v>29</v>
      </c>
      <c r="E12" s="30"/>
      <c r="F12" s="30"/>
      <c r="G12" s="30"/>
      <c r="H12" s="30"/>
      <c r="I12" s="26" t="s">
        <v>30</v>
      </c>
      <c r="J12" s="24" t="s">
        <v>31</v>
      </c>
      <c r="K12" s="30"/>
      <c r="L12" s="8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8" customHeight="1">
      <c r="A13" s="30"/>
      <c r="B13" s="31"/>
      <c r="C13" s="30"/>
      <c r="D13" s="30"/>
      <c r="E13" s="24" t="s">
        <v>32</v>
      </c>
      <c r="F13" s="30"/>
      <c r="G13" s="30"/>
      <c r="H13" s="30"/>
      <c r="I13" s="26" t="s">
        <v>33</v>
      </c>
      <c r="J13" s="24" t="s">
        <v>3</v>
      </c>
      <c r="K13" s="30"/>
      <c r="L13" s="8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6.95" customHeigh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8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>
      <c r="A15" s="30"/>
      <c r="B15" s="31"/>
      <c r="C15" s="30"/>
      <c r="D15" s="26" t="s">
        <v>416</v>
      </c>
      <c r="E15" s="30"/>
      <c r="F15" s="30"/>
      <c r="G15" s="30"/>
      <c r="H15" s="30"/>
      <c r="I15" s="26" t="s">
        <v>30</v>
      </c>
      <c r="J15" s="221" t="s">
        <v>417</v>
      </c>
      <c r="K15" s="30"/>
      <c r="L15" s="8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8" customHeight="1">
      <c r="A16" s="30"/>
      <c r="B16" s="31"/>
      <c r="C16" s="30"/>
      <c r="D16" s="30"/>
      <c r="E16" s="221" t="s">
        <v>417</v>
      </c>
      <c r="F16" s="222"/>
      <c r="G16" s="222"/>
      <c r="H16" s="222"/>
      <c r="I16" s="26" t="s">
        <v>33</v>
      </c>
      <c r="J16" s="221" t="s">
        <v>417</v>
      </c>
      <c r="K16" s="30"/>
      <c r="L16" s="8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6.95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8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>
      <c r="A18" s="30"/>
      <c r="B18" s="31"/>
      <c r="C18" s="30"/>
      <c r="D18" s="26" t="s">
        <v>36</v>
      </c>
      <c r="E18" s="30"/>
      <c r="F18" s="30"/>
      <c r="G18" s="30"/>
      <c r="H18" s="30"/>
      <c r="I18" s="26" t="s">
        <v>30</v>
      </c>
      <c r="J18" s="24" t="s">
        <v>37</v>
      </c>
      <c r="K18" s="30"/>
      <c r="L18" s="8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>
      <c r="A19" s="30"/>
      <c r="B19" s="31"/>
      <c r="C19" s="30"/>
      <c r="D19" s="30"/>
      <c r="E19" s="24" t="s">
        <v>38</v>
      </c>
      <c r="F19" s="30"/>
      <c r="G19" s="30"/>
      <c r="H19" s="30"/>
      <c r="I19" s="26" t="s">
        <v>33</v>
      </c>
      <c r="J19" s="24" t="s">
        <v>39</v>
      </c>
      <c r="K19" s="30"/>
      <c r="L19" s="8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8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>
      <c r="A21" s="30"/>
      <c r="B21" s="31"/>
      <c r="C21" s="30"/>
      <c r="D21" s="26" t="s">
        <v>41</v>
      </c>
      <c r="E21" s="30"/>
      <c r="F21" s="30"/>
      <c r="G21" s="30"/>
      <c r="H21" s="30"/>
      <c r="I21" s="26" t="s">
        <v>30</v>
      </c>
      <c r="J21" s="24" t="s">
        <v>3</v>
      </c>
      <c r="K21" s="30"/>
      <c r="L21" s="8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>
      <c r="A22" s="30"/>
      <c r="B22" s="31"/>
      <c r="C22" s="30"/>
      <c r="D22" s="30"/>
      <c r="E22" s="24" t="s">
        <v>42</v>
      </c>
      <c r="F22" s="30"/>
      <c r="G22" s="30"/>
      <c r="H22" s="30"/>
      <c r="I22" s="26" t="s">
        <v>33</v>
      </c>
      <c r="J22" s="24" t="s">
        <v>3</v>
      </c>
      <c r="K22" s="30"/>
      <c r="L22" s="8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8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>
      <c r="A24" s="30"/>
      <c r="B24" s="31"/>
      <c r="C24" s="30"/>
      <c r="D24" s="26" t="s">
        <v>43</v>
      </c>
      <c r="E24" s="30"/>
      <c r="F24" s="30"/>
      <c r="G24" s="30"/>
      <c r="H24" s="30"/>
      <c r="I24" s="30"/>
      <c r="J24" s="30"/>
      <c r="K24" s="30"/>
      <c r="L24" s="8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" customFormat="1" ht="71.25" customHeight="1">
      <c r="A25" s="84"/>
      <c r="B25" s="85"/>
      <c r="C25" s="84"/>
      <c r="D25" s="84"/>
      <c r="E25" s="188" t="s">
        <v>44</v>
      </c>
      <c r="F25" s="188"/>
      <c r="G25" s="188"/>
      <c r="H25" s="188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8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6.95" customHeight="1">
      <c r="A27" s="30"/>
      <c r="B27" s="31"/>
      <c r="C27" s="30"/>
      <c r="D27" s="59"/>
      <c r="E27" s="59"/>
      <c r="F27" s="59"/>
      <c r="G27" s="59"/>
      <c r="H27" s="59"/>
      <c r="I27" s="59"/>
      <c r="J27" s="59"/>
      <c r="K27" s="59"/>
      <c r="L27" s="8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25.35" customHeight="1">
      <c r="A28" s="30"/>
      <c r="B28" s="31"/>
      <c r="C28" s="30"/>
      <c r="D28" s="87" t="s">
        <v>45</v>
      </c>
      <c r="E28" s="30"/>
      <c r="F28" s="30"/>
      <c r="G28" s="30"/>
      <c r="H28" s="30"/>
      <c r="I28" s="30"/>
      <c r="J28" s="64">
        <f>ROUND(J82, 2)</f>
        <v>0</v>
      </c>
      <c r="K28" s="30"/>
      <c r="L28" s="8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59"/>
      <c r="E29" s="59"/>
      <c r="F29" s="59"/>
      <c r="G29" s="59"/>
      <c r="H29" s="59"/>
      <c r="I29" s="59"/>
      <c r="J29" s="59"/>
      <c r="K29" s="59"/>
      <c r="L29" s="8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4.45" customHeight="1">
      <c r="A30" s="30"/>
      <c r="B30" s="31"/>
      <c r="C30" s="30"/>
      <c r="D30" s="30"/>
      <c r="E30" s="30"/>
      <c r="F30" s="34" t="s">
        <v>47</v>
      </c>
      <c r="G30" s="30"/>
      <c r="H30" s="30"/>
      <c r="I30" s="34" t="s">
        <v>46</v>
      </c>
      <c r="J30" s="34" t="s">
        <v>48</v>
      </c>
      <c r="K30" s="30"/>
      <c r="L30" s="8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14.45" customHeight="1">
      <c r="A31" s="30"/>
      <c r="B31" s="31"/>
      <c r="C31" s="30"/>
      <c r="D31" s="88" t="s">
        <v>49</v>
      </c>
      <c r="E31" s="26" t="s">
        <v>50</v>
      </c>
      <c r="F31" s="89">
        <f>ROUND((SUM(BE82:BE421)),  2)</f>
        <v>0</v>
      </c>
      <c r="G31" s="30"/>
      <c r="H31" s="30"/>
      <c r="I31" s="90">
        <v>0.21</v>
      </c>
      <c r="J31" s="89">
        <f>ROUND(((SUM(BE82:BE421))*I31),  2)</f>
        <v>0</v>
      </c>
      <c r="K31" s="30"/>
      <c r="L31" s="8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26" t="s">
        <v>51</v>
      </c>
      <c r="F32" s="89">
        <f>ROUND((SUM(BF82:BF421)),  2)</f>
        <v>0</v>
      </c>
      <c r="G32" s="30"/>
      <c r="H32" s="30"/>
      <c r="I32" s="90">
        <v>0.12</v>
      </c>
      <c r="J32" s="89">
        <f>ROUND(((SUM(BF82:BF421))*I32),  2)</f>
        <v>0</v>
      </c>
      <c r="K32" s="30"/>
      <c r="L32" s="8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30"/>
      <c r="E33" s="26" t="s">
        <v>52</v>
      </c>
      <c r="F33" s="89">
        <f>ROUND((SUM(BG82:BG421)),  2)</f>
        <v>0</v>
      </c>
      <c r="G33" s="30"/>
      <c r="H33" s="30"/>
      <c r="I33" s="90">
        <v>0.21</v>
      </c>
      <c r="J33" s="89">
        <f>0</f>
        <v>0</v>
      </c>
      <c r="K33" s="30"/>
      <c r="L33" s="8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6" t="s">
        <v>53</v>
      </c>
      <c r="F34" s="89">
        <f>ROUND((SUM(BH82:BH421)),  2)</f>
        <v>0</v>
      </c>
      <c r="G34" s="30"/>
      <c r="H34" s="30"/>
      <c r="I34" s="90">
        <v>0.12</v>
      </c>
      <c r="J34" s="89">
        <f>0</f>
        <v>0</v>
      </c>
      <c r="K34" s="30"/>
      <c r="L34" s="8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6" t="s">
        <v>54</v>
      </c>
      <c r="F35" s="89">
        <f>ROUND((SUM(BI82:BI421)),  2)</f>
        <v>0</v>
      </c>
      <c r="G35" s="30"/>
      <c r="H35" s="30"/>
      <c r="I35" s="90">
        <v>0</v>
      </c>
      <c r="J35" s="89">
        <f>0</f>
        <v>0</v>
      </c>
      <c r="K35" s="30"/>
      <c r="L35" s="8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8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25.35" customHeight="1">
      <c r="A37" s="30"/>
      <c r="B37" s="31"/>
      <c r="C37" s="91"/>
      <c r="D37" s="92" t="s">
        <v>55</v>
      </c>
      <c r="E37" s="53"/>
      <c r="F37" s="53"/>
      <c r="G37" s="93" t="s">
        <v>56</v>
      </c>
      <c r="H37" s="94" t="s">
        <v>57</v>
      </c>
      <c r="I37" s="53"/>
      <c r="J37" s="95">
        <f>SUM(J28:J35)</f>
        <v>0</v>
      </c>
      <c r="K37" s="96"/>
      <c r="L37" s="8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customHeight="1">
      <c r="A38" s="30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8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42" spans="1:31" s="2" customFormat="1" ht="6.95" hidden="1" customHeight="1">
      <c r="A42" s="30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8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24.95" hidden="1" customHeight="1">
      <c r="A43" s="30"/>
      <c r="B43" s="31"/>
      <c r="C43" s="21" t="s">
        <v>88</v>
      </c>
      <c r="D43" s="30"/>
      <c r="E43" s="30"/>
      <c r="F43" s="30"/>
      <c r="G43" s="30"/>
      <c r="H43" s="30"/>
      <c r="I43" s="30"/>
      <c r="J43" s="30"/>
      <c r="K43" s="30"/>
      <c r="L43" s="8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6.95" hidden="1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8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12" hidden="1" customHeight="1">
      <c r="A45" s="30"/>
      <c r="B45" s="31"/>
      <c r="C45" s="26" t="s">
        <v>15</v>
      </c>
      <c r="D45" s="30"/>
      <c r="E45" s="30"/>
      <c r="F45" s="30"/>
      <c r="G45" s="30"/>
      <c r="H45" s="30"/>
      <c r="I45" s="30"/>
      <c r="J45" s="30"/>
      <c r="K45" s="30"/>
      <c r="L45" s="8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6.5" hidden="1" customHeight="1">
      <c r="A46" s="30"/>
      <c r="B46" s="31"/>
      <c r="C46" s="30"/>
      <c r="D46" s="30"/>
      <c r="E46" s="199" t="str">
        <f>E7</f>
        <v xml:space="preserve"> VÝMĚNA OKEN A VNĚJŠÍCH DVEŘÍ V CHODBĚ</v>
      </c>
      <c r="F46" s="218"/>
      <c r="G46" s="218"/>
      <c r="H46" s="218"/>
      <c r="I46" s="30"/>
      <c r="J46" s="30"/>
      <c r="K46" s="30"/>
      <c r="L46" s="8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2" customFormat="1" ht="6.95" hidden="1" customHeight="1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83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2" customFormat="1" ht="12" hidden="1" customHeight="1">
      <c r="A48" s="30"/>
      <c r="B48" s="31"/>
      <c r="C48" s="26" t="s">
        <v>21</v>
      </c>
      <c r="D48" s="30"/>
      <c r="E48" s="30"/>
      <c r="F48" s="24" t="str">
        <f>F10</f>
        <v xml:space="preserve"> ul. Albertova 1100/24 a 1100/26 </v>
      </c>
      <c r="G48" s="30"/>
      <c r="H48" s="30"/>
      <c r="I48" s="26" t="s">
        <v>23</v>
      </c>
      <c r="J48" s="48" t="str">
        <f>IF(J10="","",J10)</f>
        <v>8. 2. 2024</v>
      </c>
      <c r="K48" s="30"/>
      <c r="L48" s="83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47" s="2" customFormat="1" ht="6.95" hidden="1" customHeight="1">
      <c r="A49" s="30"/>
      <c r="B49" s="31"/>
      <c r="C49" s="30"/>
      <c r="D49" s="30"/>
      <c r="E49" s="30"/>
      <c r="F49" s="30"/>
      <c r="G49" s="30"/>
      <c r="H49" s="30"/>
      <c r="I49" s="30"/>
      <c r="J49" s="30"/>
      <c r="K49" s="30"/>
      <c r="L49" s="83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47" s="2" customFormat="1" ht="15.2" hidden="1" customHeight="1">
      <c r="A50" s="30"/>
      <c r="B50" s="31"/>
      <c r="C50" s="26" t="s">
        <v>29</v>
      </c>
      <c r="D50" s="30"/>
      <c r="E50" s="30"/>
      <c r="F50" s="24" t="str">
        <f>E13</f>
        <v>Fakultní nemocnice Olomouc</v>
      </c>
      <c r="G50" s="30"/>
      <c r="H50" s="30"/>
      <c r="I50" s="26" t="s">
        <v>36</v>
      </c>
      <c r="J50" s="28" t="str">
        <f>E19</f>
        <v>Ing. Martin Trokan</v>
      </c>
      <c r="K50" s="30"/>
      <c r="L50" s="83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47" s="2" customFormat="1" ht="15.2" hidden="1" customHeight="1">
      <c r="A51" s="30"/>
      <c r="B51" s="31"/>
      <c r="C51" s="26" t="s">
        <v>34</v>
      </c>
      <c r="D51" s="30"/>
      <c r="E51" s="30"/>
      <c r="F51" s="24" t="str">
        <f>IF(E16="","",E16)</f>
        <v>Vyplň údaj</v>
      </c>
      <c r="G51" s="30"/>
      <c r="H51" s="30"/>
      <c r="I51" s="26" t="s">
        <v>41</v>
      </c>
      <c r="J51" s="28" t="str">
        <f>E22</f>
        <v>Tomáš Slíva</v>
      </c>
      <c r="K51" s="30"/>
      <c r="L51" s="83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47" s="2" customFormat="1" ht="10.35" hidden="1" customHeight="1">
      <c r="A52" s="30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83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47" s="2" customFormat="1" ht="29.25" hidden="1" customHeight="1">
      <c r="A53" s="30"/>
      <c r="B53" s="31"/>
      <c r="C53" s="97" t="s">
        <v>89</v>
      </c>
      <c r="D53" s="91"/>
      <c r="E53" s="91"/>
      <c r="F53" s="91"/>
      <c r="G53" s="91"/>
      <c r="H53" s="91"/>
      <c r="I53" s="91"/>
      <c r="J53" s="98" t="s">
        <v>90</v>
      </c>
      <c r="K53" s="91"/>
      <c r="L53" s="83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47" s="2" customFormat="1" ht="10.35" hidden="1" customHeight="1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83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47" s="2" customFormat="1" ht="22.9" hidden="1" customHeight="1">
      <c r="A55" s="30"/>
      <c r="B55" s="31"/>
      <c r="C55" s="99" t="s">
        <v>77</v>
      </c>
      <c r="D55" s="30"/>
      <c r="E55" s="30"/>
      <c r="F55" s="30"/>
      <c r="G55" s="30"/>
      <c r="H55" s="30"/>
      <c r="I55" s="30"/>
      <c r="J55" s="64">
        <f>J82</f>
        <v>0</v>
      </c>
      <c r="K55" s="30"/>
      <c r="L55" s="83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U55" s="17" t="s">
        <v>91</v>
      </c>
    </row>
    <row r="56" spans="1:47" s="9" customFormat="1" ht="24.95" hidden="1" customHeight="1">
      <c r="B56" s="100"/>
      <c r="D56" s="101" t="s">
        <v>92</v>
      </c>
      <c r="E56" s="102"/>
      <c r="F56" s="102"/>
      <c r="G56" s="102"/>
      <c r="H56" s="102"/>
      <c r="I56" s="102"/>
      <c r="J56" s="103">
        <f>J83</f>
        <v>0</v>
      </c>
      <c r="L56" s="100"/>
    </row>
    <row r="57" spans="1:47" s="10" customFormat="1" ht="19.899999999999999" hidden="1" customHeight="1">
      <c r="B57" s="104"/>
      <c r="D57" s="105" t="s">
        <v>93</v>
      </c>
      <c r="E57" s="106"/>
      <c r="F57" s="106"/>
      <c r="G57" s="106"/>
      <c r="H57" s="106"/>
      <c r="I57" s="106"/>
      <c r="J57" s="107">
        <f>J84</f>
        <v>0</v>
      </c>
      <c r="L57" s="104"/>
    </row>
    <row r="58" spans="1:47" s="10" customFormat="1" ht="19.899999999999999" hidden="1" customHeight="1">
      <c r="B58" s="104"/>
      <c r="D58" s="105" t="s">
        <v>94</v>
      </c>
      <c r="E58" s="106"/>
      <c r="F58" s="106"/>
      <c r="G58" s="106"/>
      <c r="H58" s="106"/>
      <c r="I58" s="106"/>
      <c r="J58" s="107">
        <f>J118</f>
        <v>0</v>
      </c>
      <c r="L58" s="104"/>
    </row>
    <row r="59" spans="1:47" s="10" customFormat="1" ht="19.899999999999999" hidden="1" customHeight="1">
      <c r="B59" s="104"/>
      <c r="D59" s="105" t="s">
        <v>95</v>
      </c>
      <c r="E59" s="106"/>
      <c r="F59" s="106"/>
      <c r="G59" s="106"/>
      <c r="H59" s="106"/>
      <c r="I59" s="106"/>
      <c r="J59" s="107">
        <f>J242</f>
        <v>0</v>
      </c>
      <c r="L59" s="104"/>
    </row>
    <row r="60" spans="1:47" s="10" customFormat="1" ht="19.899999999999999" hidden="1" customHeight="1">
      <c r="B60" s="104"/>
      <c r="D60" s="105" t="s">
        <v>96</v>
      </c>
      <c r="E60" s="106"/>
      <c r="F60" s="106"/>
      <c r="G60" s="106"/>
      <c r="H60" s="106"/>
      <c r="I60" s="106"/>
      <c r="J60" s="107">
        <f>J256</f>
        <v>0</v>
      </c>
      <c r="L60" s="104"/>
    </row>
    <row r="61" spans="1:47" s="9" customFormat="1" ht="24.95" hidden="1" customHeight="1">
      <c r="B61" s="100"/>
      <c r="D61" s="101" t="s">
        <v>97</v>
      </c>
      <c r="E61" s="102"/>
      <c r="F61" s="102"/>
      <c r="G61" s="102"/>
      <c r="H61" s="102"/>
      <c r="I61" s="102"/>
      <c r="J61" s="103">
        <f>J263</f>
        <v>0</v>
      </c>
      <c r="L61" s="100"/>
    </row>
    <row r="62" spans="1:47" s="10" customFormat="1" ht="19.899999999999999" hidden="1" customHeight="1">
      <c r="B62" s="104"/>
      <c r="D62" s="105" t="s">
        <v>98</v>
      </c>
      <c r="E62" s="106"/>
      <c r="F62" s="106"/>
      <c r="G62" s="106"/>
      <c r="H62" s="106"/>
      <c r="I62" s="106"/>
      <c r="J62" s="107">
        <f>J264</f>
        <v>0</v>
      </c>
      <c r="L62" s="104"/>
    </row>
    <row r="63" spans="1:47" s="10" customFormat="1" ht="19.899999999999999" hidden="1" customHeight="1">
      <c r="B63" s="104"/>
      <c r="D63" s="105" t="s">
        <v>99</v>
      </c>
      <c r="E63" s="106"/>
      <c r="F63" s="106"/>
      <c r="G63" s="106"/>
      <c r="H63" s="106"/>
      <c r="I63" s="106"/>
      <c r="J63" s="107">
        <f>J285</f>
        <v>0</v>
      </c>
      <c r="L63" s="104"/>
    </row>
    <row r="64" spans="1:47" s="10" customFormat="1" ht="19.899999999999999" hidden="1" customHeight="1">
      <c r="B64" s="104"/>
      <c r="D64" s="105" t="s">
        <v>100</v>
      </c>
      <c r="E64" s="106"/>
      <c r="F64" s="106"/>
      <c r="G64" s="106"/>
      <c r="H64" s="106"/>
      <c r="I64" s="106"/>
      <c r="J64" s="107">
        <f>J398</f>
        <v>0</v>
      </c>
      <c r="L64" s="104"/>
    </row>
    <row r="65" spans="1:31" s="2" customFormat="1" ht="21.75" hidden="1" customHeight="1">
      <c r="A65" s="30"/>
      <c r="B65" s="31"/>
      <c r="C65" s="30"/>
      <c r="D65" s="30"/>
      <c r="E65" s="30"/>
      <c r="F65" s="30"/>
      <c r="G65" s="30"/>
      <c r="H65" s="30"/>
      <c r="I65" s="30"/>
      <c r="J65" s="30"/>
      <c r="K65" s="30"/>
      <c r="L65" s="8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s="2" customFormat="1" ht="6.95" hidden="1" customHeight="1">
      <c r="A66" s="30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83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ht="11.25" hidden="1"/>
    <row r="68" spans="1:31" ht="11.25" hidden="1"/>
    <row r="69" spans="1:31" ht="11.25" hidden="1"/>
    <row r="70" spans="1:31" s="2" customFormat="1" ht="6.95" customHeight="1">
      <c r="A70" s="30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83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 s="2" customFormat="1" ht="24.95" customHeight="1">
      <c r="A71" s="30"/>
      <c r="B71" s="31"/>
      <c r="C71" s="21" t="s">
        <v>101</v>
      </c>
      <c r="D71" s="30"/>
      <c r="E71" s="30"/>
      <c r="F71" s="30"/>
      <c r="G71" s="30"/>
      <c r="H71" s="30"/>
      <c r="I71" s="30"/>
      <c r="J71" s="30"/>
      <c r="K71" s="30"/>
      <c r="L71" s="83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2" customFormat="1" ht="6.95" customHeight="1">
      <c r="A72" s="30"/>
      <c r="B72" s="31"/>
      <c r="C72" s="30"/>
      <c r="D72" s="30"/>
      <c r="E72" s="30"/>
      <c r="F72" s="30"/>
      <c r="G72" s="30"/>
      <c r="H72" s="30"/>
      <c r="I72" s="30"/>
      <c r="J72" s="30"/>
      <c r="K72" s="30"/>
      <c r="L72" s="83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 s="2" customFormat="1" ht="12" customHeight="1">
      <c r="A73" s="30"/>
      <c r="B73" s="31"/>
      <c r="C73" s="26" t="s">
        <v>15</v>
      </c>
      <c r="D73" s="30"/>
      <c r="E73" s="30"/>
      <c r="F73" s="30"/>
      <c r="G73" s="30"/>
      <c r="H73" s="30"/>
      <c r="I73" s="30"/>
      <c r="J73" s="30"/>
      <c r="K73" s="30"/>
      <c r="L73" s="83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 s="2" customFormat="1" ht="16.5" customHeight="1">
      <c r="A74" s="30"/>
      <c r="B74" s="31"/>
      <c r="C74" s="30"/>
      <c r="D74" s="30"/>
      <c r="E74" s="199" t="str">
        <f>E7</f>
        <v xml:space="preserve"> VÝMĚNA OKEN A VNĚJŠÍCH DVEŘÍ V CHODBĚ</v>
      </c>
      <c r="F74" s="218"/>
      <c r="G74" s="218"/>
      <c r="H74" s="218"/>
      <c r="I74" s="30"/>
      <c r="J74" s="30"/>
      <c r="K74" s="30"/>
      <c r="L74" s="83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s="2" customFormat="1" ht="6.95" customHeight="1">
      <c r="A75" s="30"/>
      <c r="B75" s="31"/>
      <c r="C75" s="30"/>
      <c r="D75" s="30"/>
      <c r="E75" s="30"/>
      <c r="F75" s="30"/>
      <c r="G75" s="30"/>
      <c r="H75" s="30"/>
      <c r="I75" s="30"/>
      <c r="J75" s="30"/>
      <c r="K75" s="30"/>
      <c r="L75" s="83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s="2" customFormat="1" ht="12" customHeight="1">
      <c r="A76" s="30"/>
      <c r="B76" s="31"/>
      <c r="C76" s="26" t="s">
        <v>21</v>
      </c>
      <c r="D76" s="30"/>
      <c r="E76" s="30"/>
      <c r="F76" s="24" t="str">
        <f>F10</f>
        <v xml:space="preserve"> ul. Albertova 1100/24 a 1100/26 </v>
      </c>
      <c r="G76" s="30"/>
      <c r="H76" s="30"/>
      <c r="I76" s="26" t="s">
        <v>23</v>
      </c>
      <c r="J76" s="48" t="str">
        <f>IF(J10="","",J10)</f>
        <v>8. 2. 2024</v>
      </c>
      <c r="K76" s="30"/>
      <c r="L76" s="8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6.95" customHeight="1">
      <c r="A77" s="30"/>
      <c r="B77" s="31"/>
      <c r="C77" s="30"/>
      <c r="D77" s="30"/>
      <c r="E77" s="30"/>
      <c r="F77" s="30"/>
      <c r="G77" s="30"/>
      <c r="H77" s="30"/>
      <c r="I77" s="30"/>
      <c r="J77" s="30"/>
      <c r="K77" s="30"/>
      <c r="L77" s="8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2" customFormat="1" ht="15.2" customHeight="1">
      <c r="A78" s="30"/>
      <c r="B78" s="31"/>
      <c r="C78" s="26" t="s">
        <v>29</v>
      </c>
      <c r="D78" s="30"/>
      <c r="E78" s="30"/>
      <c r="F78" s="24" t="str">
        <f>E13</f>
        <v>Fakultní nemocnice Olomouc</v>
      </c>
      <c r="G78" s="30"/>
      <c r="H78" s="30"/>
      <c r="I78" s="26" t="s">
        <v>36</v>
      </c>
      <c r="J78" s="28" t="str">
        <f>E19</f>
        <v>Ing. Martin Trokan</v>
      </c>
      <c r="K78" s="30"/>
      <c r="L78" s="83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2" customFormat="1" ht="15.2" customHeight="1">
      <c r="A79" s="30"/>
      <c r="B79" s="31"/>
      <c r="C79" s="26" t="s">
        <v>34</v>
      </c>
      <c r="D79" s="30"/>
      <c r="E79" s="30"/>
      <c r="F79" s="24" t="str">
        <f>IF(E16="","",E16)</f>
        <v>Vyplň údaj</v>
      </c>
      <c r="G79" s="30"/>
      <c r="H79" s="30"/>
      <c r="I79" s="26" t="s">
        <v>41</v>
      </c>
      <c r="J79" s="28" t="str">
        <f>E22</f>
        <v>Tomáš Slíva</v>
      </c>
      <c r="K79" s="30"/>
      <c r="L79" s="83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2" customFormat="1" ht="10.35" customHeight="1">
      <c r="A80" s="30"/>
      <c r="B80" s="31"/>
      <c r="C80" s="30"/>
      <c r="D80" s="30"/>
      <c r="E80" s="30"/>
      <c r="F80" s="30"/>
      <c r="G80" s="30"/>
      <c r="H80" s="30"/>
      <c r="I80" s="30"/>
      <c r="J80" s="30"/>
      <c r="K80" s="30"/>
      <c r="L80" s="83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65" s="11" customFormat="1" ht="29.25" customHeight="1">
      <c r="A81" s="108"/>
      <c r="B81" s="109"/>
      <c r="C81" s="110" t="s">
        <v>102</v>
      </c>
      <c r="D81" s="111" t="s">
        <v>64</v>
      </c>
      <c r="E81" s="111" t="s">
        <v>60</v>
      </c>
      <c r="F81" s="111" t="s">
        <v>61</v>
      </c>
      <c r="G81" s="111" t="s">
        <v>103</v>
      </c>
      <c r="H81" s="111" t="s">
        <v>104</v>
      </c>
      <c r="I81" s="111" t="s">
        <v>105</v>
      </c>
      <c r="J81" s="112" t="s">
        <v>90</v>
      </c>
      <c r="K81" s="113" t="s">
        <v>106</v>
      </c>
      <c r="L81" s="114"/>
      <c r="M81" s="55" t="s">
        <v>3</v>
      </c>
      <c r="N81" s="56" t="s">
        <v>49</v>
      </c>
      <c r="O81" s="56" t="s">
        <v>107</v>
      </c>
      <c r="P81" s="56" t="s">
        <v>108</v>
      </c>
      <c r="Q81" s="56" t="s">
        <v>109</v>
      </c>
      <c r="R81" s="56" t="s">
        <v>110</v>
      </c>
      <c r="S81" s="56" t="s">
        <v>111</v>
      </c>
      <c r="T81" s="57" t="s">
        <v>112</v>
      </c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</row>
    <row r="82" spans="1:65" s="2" customFormat="1" ht="22.9" customHeight="1">
      <c r="A82" s="30"/>
      <c r="B82" s="31"/>
      <c r="C82" s="62" t="s">
        <v>113</v>
      </c>
      <c r="D82" s="30"/>
      <c r="E82" s="30"/>
      <c r="F82" s="30"/>
      <c r="G82" s="30"/>
      <c r="H82" s="30"/>
      <c r="I82" s="30"/>
      <c r="J82" s="115">
        <f>BK82</f>
        <v>0</v>
      </c>
      <c r="K82" s="30"/>
      <c r="L82" s="31"/>
      <c r="M82" s="58"/>
      <c r="N82" s="49"/>
      <c r="O82" s="59"/>
      <c r="P82" s="116">
        <f>P83+P263</f>
        <v>227.646536</v>
      </c>
      <c r="Q82" s="59"/>
      <c r="R82" s="116">
        <f>R83+R263</f>
        <v>1.4173423999999999</v>
      </c>
      <c r="S82" s="59"/>
      <c r="T82" s="117">
        <f>T83+T263</f>
        <v>2.0577999999999999</v>
      </c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T82" s="17" t="s">
        <v>78</v>
      </c>
      <c r="AU82" s="17" t="s">
        <v>91</v>
      </c>
      <c r="BK82" s="118">
        <f>BK83+BK263</f>
        <v>0</v>
      </c>
    </row>
    <row r="83" spans="1:65" s="12" customFormat="1" ht="25.9" customHeight="1">
      <c r="B83" s="119"/>
      <c r="D83" s="120" t="s">
        <v>78</v>
      </c>
      <c r="E83" s="121" t="s">
        <v>114</v>
      </c>
      <c r="F83" s="121" t="s">
        <v>115</v>
      </c>
      <c r="J83" s="122">
        <f>BK83</f>
        <v>0</v>
      </c>
      <c r="L83" s="119"/>
      <c r="M83" s="123"/>
      <c r="N83" s="124"/>
      <c r="O83" s="124"/>
      <c r="P83" s="125">
        <f>P84+P118+P242+P256</f>
        <v>156.87358600000002</v>
      </c>
      <c r="Q83" s="124"/>
      <c r="R83" s="125">
        <f>R84+R118+R242+R256</f>
        <v>0.55659939999999997</v>
      </c>
      <c r="S83" s="124"/>
      <c r="T83" s="126">
        <f>T84+T118+T242+T256</f>
        <v>2.0247699999999997</v>
      </c>
      <c r="AR83" s="120" t="s">
        <v>84</v>
      </c>
      <c r="AT83" s="127" t="s">
        <v>78</v>
      </c>
      <c r="AU83" s="127" t="s">
        <v>79</v>
      </c>
      <c r="AY83" s="120" t="s">
        <v>116</v>
      </c>
      <c r="BK83" s="128">
        <f>BK84+BK118+BK242+BK256</f>
        <v>0</v>
      </c>
    </row>
    <row r="84" spans="1:65" s="12" customFormat="1" ht="22.9" customHeight="1">
      <c r="B84" s="119"/>
      <c r="D84" s="120" t="s">
        <v>78</v>
      </c>
      <c r="E84" s="129" t="s">
        <v>117</v>
      </c>
      <c r="F84" s="129" t="s">
        <v>118</v>
      </c>
      <c r="J84" s="130">
        <f>BK84</f>
        <v>0</v>
      </c>
      <c r="L84" s="119"/>
      <c r="M84" s="123"/>
      <c r="N84" s="124"/>
      <c r="O84" s="124"/>
      <c r="P84" s="125">
        <f>SUM(P85:P117)</f>
        <v>36.728449999999995</v>
      </c>
      <c r="Q84" s="124"/>
      <c r="R84" s="125">
        <f>SUM(R85:R117)</f>
        <v>0.5474502</v>
      </c>
      <c r="S84" s="124"/>
      <c r="T84" s="126">
        <f>SUM(T85:T117)</f>
        <v>0</v>
      </c>
      <c r="AR84" s="120" t="s">
        <v>84</v>
      </c>
      <c r="AT84" s="127" t="s">
        <v>78</v>
      </c>
      <c r="AU84" s="127" t="s">
        <v>84</v>
      </c>
      <c r="AY84" s="120" t="s">
        <v>116</v>
      </c>
      <c r="BK84" s="128">
        <f>SUM(BK85:BK117)</f>
        <v>0</v>
      </c>
    </row>
    <row r="85" spans="1:65" s="2" customFormat="1" ht="24.2" customHeight="1">
      <c r="A85" s="30"/>
      <c r="B85" s="131"/>
      <c r="C85" s="132" t="s">
        <v>84</v>
      </c>
      <c r="D85" s="132" t="s">
        <v>119</v>
      </c>
      <c r="E85" s="133" t="s">
        <v>120</v>
      </c>
      <c r="F85" s="134" t="s">
        <v>121</v>
      </c>
      <c r="G85" s="135" t="s">
        <v>122</v>
      </c>
      <c r="H85" s="136">
        <v>14.19</v>
      </c>
      <c r="I85" s="219"/>
      <c r="J85" s="137">
        <f>ROUND(I85*H85,2)</f>
        <v>0</v>
      </c>
      <c r="K85" s="138"/>
      <c r="L85" s="31"/>
      <c r="M85" s="139" t="s">
        <v>3</v>
      </c>
      <c r="N85" s="140" t="s">
        <v>50</v>
      </c>
      <c r="O85" s="141">
        <v>1.355</v>
      </c>
      <c r="P85" s="141">
        <f>O85*H85</f>
        <v>19.227449999999997</v>
      </c>
      <c r="Q85" s="141">
        <v>3.3579999999999999E-2</v>
      </c>
      <c r="R85" s="141">
        <f>Q85*H85</f>
        <v>0.47650019999999998</v>
      </c>
      <c r="S85" s="141">
        <v>0</v>
      </c>
      <c r="T85" s="142">
        <f>S85*H85</f>
        <v>0</v>
      </c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R85" s="143" t="s">
        <v>123</v>
      </c>
      <c r="AT85" s="143" t="s">
        <v>119</v>
      </c>
      <c r="AU85" s="143" t="s">
        <v>86</v>
      </c>
      <c r="AY85" s="17" t="s">
        <v>116</v>
      </c>
      <c r="BE85" s="144">
        <f>IF(N85="základní",J85,0)</f>
        <v>0</v>
      </c>
      <c r="BF85" s="144">
        <f>IF(N85="snížená",J85,0)</f>
        <v>0</v>
      </c>
      <c r="BG85" s="144">
        <f>IF(N85="zákl. přenesená",J85,0)</f>
        <v>0</v>
      </c>
      <c r="BH85" s="144">
        <f>IF(N85="sníž. přenesená",J85,0)</f>
        <v>0</v>
      </c>
      <c r="BI85" s="144">
        <f>IF(N85="nulová",J85,0)</f>
        <v>0</v>
      </c>
      <c r="BJ85" s="17" t="s">
        <v>84</v>
      </c>
      <c r="BK85" s="144">
        <f>ROUND(I85*H85,2)</f>
        <v>0</v>
      </c>
      <c r="BL85" s="17" t="s">
        <v>123</v>
      </c>
      <c r="BM85" s="143" t="s">
        <v>124</v>
      </c>
    </row>
    <row r="86" spans="1:65" s="2" customFormat="1" ht="11.25">
      <c r="A86" s="30"/>
      <c r="B86" s="31"/>
      <c r="C86" s="30"/>
      <c r="D86" s="145" t="s">
        <v>125</v>
      </c>
      <c r="E86" s="30"/>
      <c r="F86" s="146" t="s">
        <v>126</v>
      </c>
      <c r="G86" s="30"/>
      <c r="H86" s="30"/>
      <c r="I86" s="30"/>
      <c r="J86" s="30"/>
      <c r="K86" s="30"/>
      <c r="L86" s="31"/>
      <c r="M86" s="147"/>
      <c r="N86" s="148"/>
      <c r="O86" s="51"/>
      <c r="P86" s="51"/>
      <c r="Q86" s="51"/>
      <c r="R86" s="51"/>
      <c r="S86" s="51"/>
      <c r="T86" s="52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T86" s="17" t="s">
        <v>125</v>
      </c>
      <c r="AU86" s="17" t="s">
        <v>86</v>
      </c>
    </row>
    <row r="87" spans="1:65" s="2" customFormat="1" ht="11.25">
      <c r="A87" s="30"/>
      <c r="B87" s="31"/>
      <c r="C87" s="30"/>
      <c r="D87" s="149" t="s">
        <v>127</v>
      </c>
      <c r="E87" s="30"/>
      <c r="F87" s="150" t="s">
        <v>128</v>
      </c>
      <c r="G87" s="30"/>
      <c r="H87" s="30"/>
      <c r="I87" s="30"/>
      <c r="J87" s="30"/>
      <c r="K87" s="30"/>
      <c r="L87" s="31"/>
      <c r="M87" s="147"/>
      <c r="N87" s="148"/>
      <c r="O87" s="51"/>
      <c r="P87" s="51"/>
      <c r="Q87" s="51"/>
      <c r="R87" s="51"/>
      <c r="S87" s="51"/>
      <c r="T87" s="52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T87" s="17" t="s">
        <v>127</v>
      </c>
      <c r="AU87" s="17" t="s">
        <v>86</v>
      </c>
    </row>
    <row r="88" spans="1:65" s="13" customFormat="1" ht="11.25">
      <c r="B88" s="151"/>
      <c r="D88" s="145" t="s">
        <v>129</v>
      </c>
      <c r="E88" s="152" t="s">
        <v>3</v>
      </c>
      <c r="F88" s="153" t="s">
        <v>130</v>
      </c>
      <c r="H88" s="152" t="s">
        <v>3</v>
      </c>
      <c r="L88" s="151"/>
      <c r="M88" s="154"/>
      <c r="N88" s="155"/>
      <c r="O88" s="155"/>
      <c r="P88" s="155"/>
      <c r="Q88" s="155"/>
      <c r="R88" s="155"/>
      <c r="S88" s="155"/>
      <c r="T88" s="156"/>
      <c r="AT88" s="152" t="s">
        <v>129</v>
      </c>
      <c r="AU88" s="152" t="s">
        <v>86</v>
      </c>
      <c r="AV88" s="13" t="s">
        <v>84</v>
      </c>
      <c r="AW88" s="13" t="s">
        <v>40</v>
      </c>
      <c r="AX88" s="13" t="s">
        <v>79</v>
      </c>
      <c r="AY88" s="152" t="s">
        <v>116</v>
      </c>
    </row>
    <row r="89" spans="1:65" s="13" customFormat="1" ht="11.25">
      <c r="B89" s="151"/>
      <c r="D89" s="145" t="s">
        <v>129</v>
      </c>
      <c r="E89" s="152" t="s">
        <v>3</v>
      </c>
      <c r="F89" s="153" t="s">
        <v>131</v>
      </c>
      <c r="H89" s="152" t="s">
        <v>3</v>
      </c>
      <c r="L89" s="151"/>
      <c r="M89" s="154"/>
      <c r="N89" s="155"/>
      <c r="O89" s="155"/>
      <c r="P89" s="155"/>
      <c r="Q89" s="155"/>
      <c r="R89" s="155"/>
      <c r="S89" s="155"/>
      <c r="T89" s="156"/>
      <c r="AT89" s="152" t="s">
        <v>129</v>
      </c>
      <c r="AU89" s="152" t="s">
        <v>86</v>
      </c>
      <c r="AV89" s="13" t="s">
        <v>84</v>
      </c>
      <c r="AW89" s="13" t="s">
        <v>40</v>
      </c>
      <c r="AX89" s="13" t="s">
        <v>79</v>
      </c>
      <c r="AY89" s="152" t="s">
        <v>116</v>
      </c>
    </row>
    <row r="90" spans="1:65" s="13" customFormat="1" ht="11.25">
      <c r="B90" s="151"/>
      <c r="D90" s="145" t="s">
        <v>129</v>
      </c>
      <c r="E90" s="152" t="s">
        <v>3</v>
      </c>
      <c r="F90" s="153" t="s">
        <v>132</v>
      </c>
      <c r="H90" s="152" t="s">
        <v>3</v>
      </c>
      <c r="L90" s="151"/>
      <c r="M90" s="154"/>
      <c r="N90" s="155"/>
      <c r="O90" s="155"/>
      <c r="P90" s="155"/>
      <c r="Q90" s="155"/>
      <c r="R90" s="155"/>
      <c r="S90" s="155"/>
      <c r="T90" s="156"/>
      <c r="AT90" s="152" t="s">
        <v>129</v>
      </c>
      <c r="AU90" s="152" t="s">
        <v>86</v>
      </c>
      <c r="AV90" s="13" t="s">
        <v>84</v>
      </c>
      <c r="AW90" s="13" t="s">
        <v>40</v>
      </c>
      <c r="AX90" s="13" t="s">
        <v>79</v>
      </c>
      <c r="AY90" s="152" t="s">
        <v>116</v>
      </c>
    </row>
    <row r="91" spans="1:65" s="13" customFormat="1" ht="11.25">
      <c r="B91" s="151"/>
      <c r="D91" s="145" t="s">
        <v>129</v>
      </c>
      <c r="E91" s="152" t="s">
        <v>3</v>
      </c>
      <c r="F91" s="153" t="s">
        <v>133</v>
      </c>
      <c r="H91" s="152" t="s">
        <v>3</v>
      </c>
      <c r="L91" s="151"/>
      <c r="M91" s="154"/>
      <c r="N91" s="155"/>
      <c r="O91" s="155"/>
      <c r="P91" s="155"/>
      <c r="Q91" s="155"/>
      <c r="R91" s="155"/>
      <c r="S91" s="155"/>
      <c r="T91" s="156"/>
      <c r="AT91" s="152" t="s">
        <v>129</v>
      </c>
      <c r="AU91" s="152" t="s">
        <v>86</v>
      </c>
      <c r="AV91" s="13" t="s">
        <v>84</v>
      </c>
      <c r="AW91" s="13" t="s">
        <v>40</v>
      </c>
      <c r="AX91" s="13" t="s">
        <v>79</v>
      </c>
      <c r="AY91" s="152" t="s">
        <v>116</v>
      </c>
    </row>
    <row r="92" spans="1:65" s="13" customFormat="1" ht="11.25">
      <c r="B92" s="151"/>
      <c r="D92" s="145" t="s">
        <v>129</v>
      </c>
      <c r="E92" s="152" t="s">
        <v>3</v>
      </c>
      <c r="F92" s="153" t="s">
        <v>134</v>
      </c>
      <c r="H92" s="152" t="s">
        <v>3</v>
      </c>
      <c r="L92" s="151"/>
      <c r="M92" s="154"/>
      <c r="N92" s="155"/>
      <c r="O92" s="155"/>
      <c r="P92" s="155"/>
      <c r="Q92" s="155"/>
      <c r="R92" s="155"/>
      <c r="S92" s="155"/>
      <c r="T92" s="156"/>
      <c r="AT92" s="152" t="s">
        <v>129</v>
      </c>
      <c r="AU92" s="152" t="s">
        <v>86</v>
      </c>
      <c r="AV92" s="13" t="s">
        <v>84</v>
      </c>
      <c r="AW92" s="13" t="s">
        <v>40</v>
      </c>
      <c r="AX92" s="13" t="s">
        <v>79</v>
      </c>
      <c r="AY92" s="152" t="s">
        <v>116</v>
      </c>
    </row>
    <row r="93" spans="1:65" s="14" customFormat="1" ht="11.25">
      <c r="B93" s="157"/>
      <c r="D93" s="145" t="s">
        <v>129</v>
      </c>
      <c r="E93" s="158" t="s">
        <v>3</v>
      </c>
      <c r="F93" s="159" t="s">
        <v>135</v>
      </c>
      <c r="H93" s="160">
        <v>3.39</v>
      </c>
      <c r="L93" s="157"/>
      <c r="M93" s="161"/>
      <c r="N93" s="162"/>
      <c r="O93" s="162"/>
      <c r="P93" s="162"/>
      <c r="Q93" s="162"/>
      <c r="R93" s="162"/>
      <c r="S93" s="162"/>
      <c r="T93" s="163"/>
      <c r="AT93" s="158" t="s">
        <v>129</v>
      </c>
      <c r="AU93" s="158" t="s">
        <v>86</v>
      </c>
      <c r="AV93" s="14" t="s">
        <v>86</v>
      </c>
      <c r="AW93" s="14" t="s">
        <v>40</v>
      </c>
      <c r="AX93" s="14" t="s">
        <v>79</v>
      </c>
      <c r="AY93" s="158" t="s">
        <v>116</v>
      </c>
    </row>
    <row r="94" spans="1:65" s="13" customFormat="1" ht="11.25">
      <c r="B94" s="151"/>
      <c r="D94" s="145" t="s">
        <v>129</v>
      </c>
      <c r="E94" s="152" t="s">
        <v>3</v>
      </c>
      <c r="F94" s="153" t="s">
        <v>136</v>
      </c>
      <c r="H94" s="152" t="s">
        <v>3</v>
      </c>
      <c r="L94" s="151"/>
      <c r="M94" s="154"/>
      <c r="N94" s="155"/>
      <c r="O94" s="155"/>
      <c r="P94" s="155"/>
      <c r="Q94" s="155"/>
      <c r="R94" s="155"/>
      <c r="S94" s="155"/>
      <c r="T94" s="156"/>
      <c r="AT94" s="152" t="s">
        <v>129</v>
      </c>
      <c r="AU94" s="152" t="s">
        <v>86</v>
      </c>
      <c r="AV94" s="13" t="s">
        <v>84</v>
      </c>
      <c r="AW94" s="13" t="s">
        <v>40</v>
      </c>
      <c r="AX94" s="13" t="s">
        <v>79</v>
      </c>
      <c r="AY94" s="152" t="s">
        <v>116</v>
      </c>
    </row>
    <row r="95" spans="1:65" s="14" customFormat="1" ht="11.25">
      <c r="B95" s="157"/>
      <c r="D95" s="145" t="s">
        <v>129</v>
      </c>
      <c r="E95" s="158" t="s">
        <v>3</v>
      </c>
      <c r="F95" s="159" t="s">
        <v>137</v>
      </c>
      <c r="H95" s="160">
        <v>3.6</v>
      </c>
      <c r="L95" s="157"/>
      <c r="M95" s="161"/>
      <c r="N95" s="162"/>
      <c r="O95" s="162"/>
      <c r="P95" s="162"/>
      <c r="Q95" s="162"/>
      <c r="R95" s="162"/>
      <c r="S95" s="162"/>
      <c r="T95" s="163"/>
      <c r="AT95" s="158" t="s">
        <v>129</v>
      </c>
      <c r="AU95" s="158" t="s">
        <v>86</v>
      </c>
      <c r="AV95" s="14" t="s">
        <v>86</v>
      </c>
      <c r="AW95" s="14" t="s">
        <v>40</v>
      </c>
      <c r="AX95" s="14" t="s">
        <v>79</v>
      </c>
      <c r="AY95" s="158" t="s">
        <v>116</v>
      </c>
    </row>
    <row r="96" spans="1:65" s="13" customFormat="1" ht="11.25">
      <c r="B96" s="151"/>
      <c r="D96" s="145" t="s">
        <v>129</v>
      </c>
      <c r="E96" s="152" t="s">
        <v>3</v>
      </c>
      <c r="F96" s="153" t="s">
        <v>138</v>
      </c>
      <c r="H96" s="152" t="s">
        <v>3</v>
      </c>
      <c r="L96" s="151"/>
      <c r="M96" s="154"/>
      <c r="N96" s="155"/>
      <c r="O96" s="155"/>
      <c r="P96" s="155"/>
      <c r="Q96" s="155"/>
      <c r="R96" s="155"/>
      <c r="S96" s="155"/>
      <c r="T96" s="156"/>
      <c r="AT96" s="152" t="s">
        <v>129</v>
      </c>
      <c r="AU96" s="152" t="s">
        <v>86</v>
      </c>
      <c r="AV96" s="13" t="s">
        <v>84</v>
      </c>
      <c r="AW96" s="13" t="s">
        <v>40</v>
      </c>
      <c r="AX96" s="13" t="s">
        <v>79</v>
      </c>
      <c r="AY96" s="152" t="s">
        <v>116</v>
      </c>
    </row>
    <row r="97" spans="1:65" s="14" customFormat="1" ht="11.25">
      <c r="B97" s="157"/>
      <c r="D97" s="145" t="s">
        <v>129</v>
      </c>
      <c r="E97" s="158" t="s">
        <v>3</v>
      </c>
      <c r="F97" s="159" t="s">
        <v>137</v>
      </c>
      <c r="H97" s="160">
        <v>3.6</v>
      </c>
      <c r="L97" s="157"/>
      <c r="M97" s="161"/>
      <c r="N97" s="162"/>
      <c r="O97" s="162"/>
      <c r="P97" s="162"/>
      <c r="Q97" s="162"/>
      <c r="R97" s="162"/>
      <c r="S97" s="162"/>
      <c r="T97" s="163"/>
      <c r="AT97" s="158" t="s">
        <v>129</v>
      </c>
      <c r="AU97" s="158" t="s">
        <v>86</v>
      </c>
      <c r="AV97" s="14" t="s">
        <v>86</v>
      </c>
      <c r="AW97" s="14" t="s">
        <v>40</v>
      </c>
      <c r="AX97" s="14" t="s">
        <v>79</v>
      </c>
      <c r="AY97" s="158" t="s">
        <v>116</v>
      </c>
    </row>
    <row r="98" spans="1:65" s="13" customFormat="1" ht="11.25">
      <c r="B98" s="151"/>
      <c r="D98" s="145" t="s">
        <v>129</v>
      </c>
      <c r="E98" s="152" t="s">
        <v>3</v>
      </c>
      <c r="F98" s="153" t="s">
        <v>139</v>
      </c>
      <c r="H98" s="152" t="s">
        <v>3</v>
      </c>
      <c r="L98" s="151"/>
      <c r="M98" s="154"/>
      <c r="N98" s="155"/>
      <c r="O98" s="155"/>
      <c r="P98" s="155"/>
      <c r="Q98" s="155"/>
      <c r="R98" s="155"/>
      <c r="S98" s="155"/>
      <c r="T98" s="156"/>
      <c r="AT98" s="152" t="s">
        <v>129</v>
      </c>
      <c r="AU98" s="152" t="s">
        <v>86</v>
      </c>
      <c r="AV98" s="13" t="s">
        <v>84</v>
      </c>
      <c r="AW98" s="13" t="s">
        <v>40</v>
      </c>
      <c r="AX98" s="13" t="s">
        <v>79</v>
      </c>
      <c r="AY98" s="152" t="s">
        <v>116</v>
      </c>
    </row>
    <row r="99" spans="1:65" s="14" customFormat="1" ht="11.25">
      <c r="B99" s="157"/>
      <c r="D99" s="145" t="s">
        <v>129</v>
      </c>
      <c r="E99" s="158" t="s">
        <v>3</v>
      </c>
      <c r="F99" s="159" t="s">
        <v>137</v>
      </c>
      <c r="H99" s="160">
        <v>3.6</v>
      </c>
      <c r="L99" s="157"/>
      <c r="M99" s="161"/>
      <c r="N99" s="162"/>
      <c r="O99" s="162"/>
      <c r="P99" s="162"/>
      <c r="Q99" s="162"/>
      <c r="R99" s="162"/>
      <c r="S99" s="162"/>
      <c r="T99" s="163"/>
      <c r="AT99" s="158" t="s">
        <v>129</v>
      </c>
      <c r="AU99" s="158" t="s">
        <v>86</v>
      </c>
      <c r="AV99" s="14" t="s">
        <v>86</v>
      </c>
      <c r="AW99" s="14" t="s">
        <v>40</v>
      </c>
      <c r="AX99" s="14" t="s">
        <v>79</v>
      </c>
      <c r="AY99" s="158" t="s">
        <v>116</v>
      </c>
    </row>
    <row r="100" spans="1:65" s="15" customFormat="1" ht="11.25">
      <c r="B100" s="164"/>
      <c r="D100" s="145" t="s">
        <v>129</v>
      </c>
      <c r="E100" s="165" t="s">
        <v>3</v>
      </c>
      <c r="F100" s="166" t="s">
        <v>140</v>
      </c>
      <c r="H100" s="167">
        <v>14.19</v>
      </c>
      <c r="L100" s="164"/>
      <c r="M100" s="168"/>
      <c r="N100" s="169"/>
      <c r="O100" s="169"/>
      <c r="P100" s="169"/>
      <c r="Q100" s="169"/>
      <c r="R100" s="169"/>
      <c r="S100" s="169"/>
      <c r="T100" s="170"/>
      <c r="AT100" s="165" t="s">
        <v>129</v>
      </c>
      <c r="AU100" s="165" t="s">
        <v>86</v>
      </c>
      <c r="AV100" s="15" t="s">
        <v>123</v>
      </c>
      <c r="AW100" s="15" t="s">
        <v>40</v>
      </c>
      <c r="AX100" s="15" t="s">
        <v>84</v>
      </c>
      <c r="AY100" s="165" t="s">
        <v>116</v>
      </c>
    </row>
    <row r="101" spans="1:65" s="2" customFormat="1" ht="24.2" customHeight="1">
      <c r="A101" s="30"/>
      <c r="B101" s="131"/>
      <c r="C101" s="132" t="s">
        <v>86</v>
      </c>
      <c r="D101" s="132" t="s">
        <v>119</v>
      </c>
      <c r="E101" s="133" t="s">
        <v>141</v>
      </c>
      <c r="F101" s="134" t="s">
        <v>142</v>
      </c>
      <c r="G101" s="135" t="s">
        <v>143</v>
      </c>
      <c r="H101" s="136">
        <v>47.3</v>
      </c>
      <c r="I101" s="219"/>
      <c r="J101" s="137">
        <f>ROUND(I101*H101,2)</f>
        <v>0</v>
      </c>
      <c r="K101" s="138"/>
      <c r="L101" s="31"/>
      <c r="M101" s="139" t="s">
        <v>3</v>
      </c>
      <c r="N101" s="140" t="s">
        <v>50</v>
      </c>
      <c r="O101" s="141">
        <v>0.37</v>
      </c>
      <c r="P101" s="141">
        <f>O101*H101</f>
        <v>17.500999999999998</v>
      </c>
      <c r="Q101" s="141">
        <v>1.5E-3</v>
      </c>
      <c r="R101" s="141">
        <f>Q101*H101</f>
        <v>7.0949999999999999E-2</v>
      </c>
      <c r="S101" s="141">
        <v>0</v>
      </c>
      <c r="T101" s="142">
        <f>S101*H101</f>
        <v>0</v>
      </c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R101" s="143" t="s">
        <v>123</v>
      </c>
      <c r="AT101" s="143" t="s">
        <v>119</v>
      </c>
      <c r="AU101" s="143" t="s">
        <v>86</v>
      </c>
      <c r="AY101" s="17" t="s">
        <v>116</v>
      </c>
      <c r="BE101" s="144">
        <f>IF(N101="základní",J101,0)</f>
        <v>0</v>
      </c>
      <c r="BF101" s="144">
        <f>IF(N101="snížená",J101,0)</f>
        <v>0</v>
      </c>
      <c r="BG101" s="144">
        <f>IF(N101="zákl. přenesená",J101,0)</f>
        <v>0</v>
      </c>
      <c r="BH101" s="144">
        <f>IF(N101="sníž. přenesená",J101,0)</f>
        <v>0</v>
      </c>
      <c r="BI101" s="144">
        <f>IF(N101="nulová",J101,0)</f>
        <v>0</v>
      </c>
      <c r="BJ101" s="17" t="s">
        <v>84</v>
      </c>
      <c r="BK101" s="144">
        <f>ROUND(I101*H101,2)</f>
        <v>0</v>
      </c>
      <c r="BL101" s="17" t="s">
        <v>123</v>
      </c>
      <c r="BM101" s="143" t="s">
        <v>144</v>
      </c>
    </row>
    <row r="102" spans="1:65" s="2" customFormat="1" ht="19.5">
      <c r="A102" s="30"/>
      <c r="B102" s="31"/>
      <c r="C102" s="30"/>
      <c r="D102" s="145" t="s">
        <v>125</v>
      </c>
      <c r="E102" s="30"/>
      <c r="F102" s="146" t="s">
        <v>145</v>
      </c>
      <c r="G102" s="30"/>
      <c r="H102" s="30"/>
      <c r="I102" s="30"/>
      <c r="J102" s="30"/>
      <c r="K102" s="30"/>
      <c r="L102" s="31"/>
      <c r="M102" s="147"/>
      <c r="N102" s="148"/>
      <c r="O102" s="51"/>
      <c r="P102" s="51"/>
      <c r="Q102" s="51"/>
      <c r="R102" s="51"/>
      <c r="S102" s="51"/>
      <c r="T102" s="52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T102" s="17" t="s">
        <v>125</v>
      </c>
      <c r="AU102" s="17" t="s">
        <v>86</v>
      </c>
    </row>
    <row r="103" spans="1:65" s="2" customFormat="1" ht="11.25">
      <c r="A103" s="30"/>
      <c r="B103" s="31"/>
      <c r="C103" s="30"/>
      <c r="D103" s="149" t="s">
        <v>127</v>
      </c>
      <c r="E103" s="30"/>
      <c r="F103" s="150" t="s">
        <v>146</v>
      </c>
      <c r="G103" s="30"/>
      <c r="H103" s="30"/>
      <c r="I103" s="30"/>
      <c r="J103" s="30"/>
      <c r="K103" s="30"/>
      <c r="L103" s="31"/>
      <c r="M103" s="147"/>
      <c r="N103" s="148"/>
      <c r="O103" s="51"/>
      <c r="P103" s="51"/>
      <c r="Q103" s="51"/>
      <c r="R103" s="51"/>
      <c r="S103" s="51"/>
      <c r="T103" s="52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T103" s="17" t="s">
        <v>127</v>
      </c>
      <c r="AU103" s="17" t="s">
        <v>86</v>
      </c>
    </row>
    <row r="104" spans="1:65" s="13" customFormat="1" ht="11.25">
      <c r="B104" s="151"/>
      <c r="D104" s="145" t="s">
        <v>129</v>
      </c>
      <c r="E104" s="152" t="s">
        <v>3</v>
      </c>
      <c r="F104" s="153" t="s">
        <v>130</v>
      </c>
      <c r="H104" s="152" t="s">
        <v>3</v>
      </c>
      <c r="L104" s="151"/>
      <c r="M104" s="154"/>
      <c r="N104" s="155"/>
      <c r="O104" s="155"/>
      <c r="P104" s="155"/>
      <c r="Q104" s="155"/>
      <c r="R104" s="155"/>
      <c r="S104" s="155"/>
      <c r="T104" s="156"/>
      <c r="AT104" s="152" t="s">
        <v>129</v>
      </c>
      <c r="AU104" s="152" t="s">
        <v>86</v>
      </c>
      <c r="AV104" s="13" t="s">
        <v>84</v>
      </c>
      <c r="AW104" s="13" t="s">
        <v>40</v>
      </c>
      <c r="AX104" s="13" t="s">
        <v>79</v>
      </c>
      <c r="AY104" s="152" t="s">
        <v>116</v>
      </c>
    </row>
    <row r="105" spans="1:65" s="13" customFormat="1" ht="11.25">
      <c r="B105" s="151"/>
      <c r="D105" s="145" t="s">
        <v>129</v>
      </c>
      <c r="E105" s="152" t="s">
        <v>3</v>
      </c>
      <c r="F105" s="153" t="s">
        <v>131</v>
      </c>
      <c r="H105" s="152" t="s">
        <v>3</v>
      </c>
      <c r="L105" s="151"/>
      <c r="M105" s="154"/>
      <c r="N105" s="155"/>
      <c r="O105" s="155"/>
      <c r="P105" s="155"/>
      <c r="Q105" s="155"/>
      <c r="R105" s="155"/>
      <c r="S105" s="155"/>
      <c r="T105" s="156"/>
      <c r="AT105" s="152" t="s">
        <v>129</v>
      </c>
      <c r="AU105" s="152" t="s">
        <v>86</v>
      </c>
      <c r="AV105" s="13" t="s">
        <v>84</v>
      </c>
      <c r="AW105" s="13" t="s">
        <v>40</v>
      </c>
      <c r="AX105" s="13" t="s">
        <v>79</v>
      </c>
      <c r="AY105" s="152" t="s">
        <v>116</v>
      </c>
    </row>
    <row r="106" spans="1:65" s="13" customFormat="1" ht="11.25">
      <c r="B106" s="151"/>
      <c r="D106" s="145" t="s">
        <v>129</v>
      </c>
      <c r="E106" s="152" t="s">
        <v>3</v>
      </c>
      <c r="F106" s="153" t="s">
        <v>132</v>
      </c>
      <c r="H106" s="152" t="s">
        <v>3</v>
      </c>
      <c r="L106" s="151"/>
      <c r="M106" s="154"/>
      <c r="N106" s="155"/>
      <c r="O106" s="155"/>
      <c r="P106" s="155"/>
      <c r="Q106" s="155"/>
      <c r="R106" s="155"/>
      <c r="S106" s="155"/>
      <c r="T106" s="156"/>
      <c r="AT106" s="152" t="s">
        <v>129</v>
      </c>
      <c r="AU106" s="152" t="s">
        <v>86</v>
      </c>
      <c r="AV106" s="13" t="s">
        <v>84</v>
      </c>
      <c r="AW106" s="13" t="s">
        <v>40</v>
      </c>
      <c r="AX106" s="13" t="s">
        <v>79</v>
      </c>
      <c r="AY106" s="152" t="s">
        <v>116</v>
      </c>
    </row>
    <row r="107" spans="1:65" s="13" customFormat="1" ht="11.25">
      <c r="B107" s="151"/>
      <c r="D107" s="145" t="s">
        <v>129</v>
      </c>
      <c r="E107" s="152" t="s">
        <v>3</v>
      </c>
      <c r="F107" s="153" t="s">
        <v>133</v>
      </c>
      <c r="H107" s="152" t="s">
        <v>3</v>
      </c>
      <c r="L107" s="151"/>
      <c r="M107" s="154"/>
      <c r="N107" s="155"/>
      <c r="O107" s="155"/>
      <c r="P107" s="155"/>
      <c r="Q107" s="155"/>
      <c r="R107" s="155"/>
      <c r="S107" s="155"/>
      <c r="T107" s="156"/>
      <c r="AT107" s="152" t="s">
        <v>129</v>
      </c>
      <c r="AU107" s="152" t="s">
        <v>86</v>
      </c>
      <c r="AV107" s="13" t="s">
        <v>84</v>
      </c>
      <c r="AW107" s="13" t="s">
        <v>40</v>
      </c>
      <c r="AX107" s="13" t="s">
        <v>79</v>
      </c>
      <c r="AY107" s="152" t="s">
        <v>116</v>
      </c>
    </row>
    <row r="108" spans="1:65" s="13" customFormat="1" ht="11.25">
      <c r="B108" s="151"/>
      <c r="D108" s="145" t="s">
        <v>129</v>
      </c>
      <c r="E108" s="152" t="s">
        <v>3</v>
      </c>
      <c r="F108" s="153" t="s">
        <v>147</v>
      </c>
      <c r="H108" s="152" t="s">
        <v>3</v>
      </c>
      <c r="L108" s="151"/>
      <c r="M108" s="154"/>
      <c r="N108" s="155"/>
      <c r="O108" s="155"/>
      <c r="P108" s="155"/>
      <c r="Q108" s="155"/>
      <c r="R108" s="155"/>
      <c r="S108" s="155"/>
      <c r="T108" s="156"/>
      <c r="AT108" s="152" t="s">
        <v>129</v>
      </c>
      <c r="AU108" s="152" t="s">
        <v>86</v>
      </c>
      <c r="AV108" s="13" t="s">
        <v>84</v>
      </c>
      <c r="AW108" s="13" t="s">
        <v>40</v>
      </c>
      <c r="AX108" s="13" t="s">
        <v>79</v>
      </c>
      <c r="AY108" s="152" t="s">
        <v>116</v>
      </c>
    </row>
    <row r="109" spans="1:65" s="13" customFormat="1" ht="11.25">
      <c r="B109" s="151"/>
      <c r="D109" s="145" t="s">
        <v>129</v>
      </c>
      <c r="E109" s="152" t="s">
        <v>3</v>
      </c>
      <c r="F109" s="153" t="s">
        <v>134</v>
      </c>
      <c r="H109" s="152" t="s">
        <v>3</v>
      </c>
      <c r="L109" s="151"/>
      <c r="M109" s="154"/>
      <c r="N109" s="155"/>
      <c r="O109" s="155"/>
      <c r="P109" s="155"/>
      <c r="Q109" s="155"/>
      <c r="R109" s="155"/>
      <c r="S109" s="155"/>
      <c r="T109" s="156"/>
      <c r="AT109" s="152" t="s">
        <v>129</v>
      </c>
      <c r="AU109" s="152" t="s">
        <v>86</v>
      </c>
      <c r="AV109" s="13" t="s">
        <v>84</v>
      </c>
      <c r="AW109" s="13" t="s">
        <v>40</v>
      </c>
      <c r="AX109" s="13" t="s">
        <v>79</v>
      </c>
      <c r="AY109" s="152" t="s">
        <v>116</v>
      </c>
    </row>
    <row r="110" spans="1:65" s="14" customFormat="1" ht="11.25">
      <c r="B110" s="157"/>
      <c r="D110" s="145" t="s">
        <v>129</v>
      </c>
      <c r="E110" s="158" t="s">
        <v>3</v>
      </c>
      <c r="F110" s="159" t="s">
        <v>148</v>
      </c>
      <c r="H110" s="160">
        <v>11.3</v>
      </c>
      <c r="L110" s="157"/>
      <c r="M110" s="161"/>
      <c r="N110" s="162"/>
      <c r="O110" s="162"/>
      <c r="P110" s="162"/>
      <c r="Q110" s="162"/>
      <c r="R110" s="162"/>
      <c r="S110" s="162"/>
      <c r="T110" s="163"/>
      <c r="AT110" s="158" t="s">
        <v>129</v>
      </c>
      <c r="AU110" s="158" t="s">
        <v>86</v>
      </c>
      <c r="AV110" s="14" t="s">
        <v>86</v>
      </c>
      <c r="AW110" s="14" t="s">
        <v>40</v>
      </c>
      <c r="AX110" s="14" t="s">
        <v>79</v>
      </c>
      <c r="AY110" s="158" t="s">
        <v>116</v>
      </c>
    </row>
    <row r="111" spans="1:65" s="13" customFormat="1" ht="11.25">
      <c r="B111" s="151"/>
      <c r="D111" s="145" t="s">
        <v>129</v>
      </c>
      <c r="E111" s="152" t="s">
        <v>3</v>
      </c>
      <c r="F111" s="153" t="s">
        <v>136</v>
      </c>
      <c r="H111" s="152" t="s">
        <v>3</v>
      </c>
      <c r="L111" s="151"/>
      <c r="M111" s="154"/>
      <c r="N111" s="155"/>
      <c r="O111" s="155"/>
      <c r="P111" s="155"/>
      <c r="Q111" s="155"/>
      <c r="R111" s="155"/>
      <c r="S111" s="155"/>
      <c r="T111" s="156"/>
      <c r="AT111" s="152" t="s">
        <v>129</v>
      </c>
      <c r="AU111" s="152" t="s">
        <v>86</v>
      </c>
      <c r="AV111" s="13" t="s">
        <v>84</v>
      </c>
      <c r="AW111" s="13" t="s">
        <v>40</v>
      </c>
      <c r="AX111" s="13" t="s">
        <v>79</v>
      </c>
      <c r="AY111" s="152" t="s">
        <v>116</v>
      </c>
    </row>
    <row r="112" spans="1:65" s="14" customFormat="1" ht="11.25">
      <c r="B112" s="157"/>
      <c r="D112" s="145" t="s">
        <v>129</v>
      </c>
      <c r="E112" s="158" t="s">
        <v>3</v>
      </c>
      <c r="F112" s="159" t="s">
        <v>149</v>
      </c>
      <c r="H112" s="160">
        <v>12</v>
      </c>
      <c r="L112" s="157"/>
      <c r="M112" s="161"/>
      <c r="N112" s="162"/>
      <c r="O112" s="162"/>
      <c r="P112" s="162"/>
      <c r="Q112" s="162"/>
      <c r="R112" s="162"/>
      <c r="S112" s="162"/>
      <c r="T112" s="163"/>
      <c r="AT112" s="158" t="s">
        <v>129</v>
      </c>
      <c r="AU112" s="158" t="s">
        <v>86</v>
      </c>
      <c r="AV112" s="14" t="s">
        <v>86</v>
      </c>
      <c r="AW112" s="14" t="s">
        <v>40</v>
      </c>
      <c r="AX112" s="14" t="s">
        <v>79</v>
      </c>
      <c r="AY112" s="158" t="s">
        <v>116</v>
      </c>
    </row>
    <row r="113" spans="1:65" s="13" customFormat="1" ht="11.25">
      <c r="B113" s="151"/>
      <c r="D113" s="145" t="s">
        <v>129</v>
      </c>
      <c r="E113" s="152" t="s">
        <v>3</v>
      </c>
      <c r="F113" s="153" t="s">
        <v>138</v>
      </c>
      <c r="H113" s="152" t="s">
        <v>3</v>
      </c>
      <c r="L113" s="151"/>
      <c r="M113" s="154"/>
      <c r="N113" s="155"/>
      <c r="O113" s="155"/>
      <c r="P113" s="155"/>
      <c r="Q113" s="155"/>
      <c r="R113" s="155"/>
      <c r="S113" s="155"/>
      <c r="T113" s="156"/>
      <c r="AT113" s="152" t="s">
        <v>129</v>
      </c>
      <c r="AU113" s="152" t="s">
        <v>86</v>
      </c>
      <c r="AV113" s="13" t="s">
        <v>84</v>
      </c>
      <c r="AW113" s="13" t="s">
        <v>40</v>
      </c>
      <c r="AX113" s="13" t="s">
        <v>79</v>
      </c>
      <c r="AY113" s="152" t="s">
        <v>116</v>
      </c>
    </row>
    <row r="114" spans="1:65" s="14" customFormat="1" ht="11.25">
      <c r="B114" s="157"/>
      <c r="D114" s="145" t="s">
        <v>129</v>
      </c>
      <c r="E114" s="158" t="s">
        <v>3</v>
      </c>
      <c r="F114" s="159" t="s">
        <v>149</v>
      </c>
      <c r="H114" s="160">
        <v>12</v>
      </c>
      <c r="L114" s="157"/>
      <c r="M114" s="161"/>
      <c r="N114" s="162"/>
      <c r="O114" s="162"/>
      <c r="P114" s="162"/>
      <c r="Q114" s="162"/>
      <c r="R114" s="162"/>
      <c r="S114" s="162"/>
      <c r="T114" s="163"/>
      <c r="AT114" s="158" t="s">
        <v>129</v>
      </c>
      <c r="AU114" s="158" t="s">
        <v>86</v>
      </c>
      <c r="AV114" s="14" t="s">
        <v>86</v>
      </c>
      <c r="AW114" s="14" t="s">
        <v>40</v>
      </c>
      <c r="AX114" s="14" t="s">
        <v>79</v>
      </c>
      <c r="AY114" s="158" t="s">
        <v>116</v>
      </c>
    </row>
    <row r="115" spans="1:65" s="13" customFormat="1" ht="11.25">
      <c r="B115" s="151"/>
      <c r="D115" s="145" t="s">
        <v>129</v>
      </c>
      <c r="E115" s="152" t="s">
        <v>3</v>
      </c>
      <c r="F115" s="153" t="s">
        <v>139</v>
      </c>
      <c r="H115" s="152" t="s">
        <v>3</v>
      </c>
      <c r="L115" s="151"/>
      <c r="M115" s="154"/>
      <c r="N115" s="155"/>
      <c r="O115" s="155"/>
      <c r="P115" s="155"/>
      <c r="Q115" s="155"/>
      <c r="R115" s="155"/>
      <c r="S115" s="155"/>
      <c r="T115" s="156"/>
      <c r="AT115" s="152" t="s">
        <v>129</v>
      </c>
      <c r="AU115" s="152" t="s">
        <v>86</v>
      </c>
      <c r="AV115" s="13" t="s">
        <v>84</v>
      </c>
      <c r="AW115" s="13" t="s">
        <v>40</v>
      </c>
      <c r="AX115" s="13" t="s">
        <v>79</v>
      </c>
      <c r="AY115" s="152" t="s">
        <v>116</v>
      </c>
    </row>
    <row r="116" spans="1:65" s="14" customFormat="1" ht="11.25">
      <c r="B116" s="157"/>
      <c r="D116" s="145" t="s">
        <v>129</v>
      </c>
      <c r="E116" s="158" t="s">
        <v>3</v>
      </c>
      <c r="F116" s="159" t="s">
        <v>149</v>
      </c>
      <c r="H116" s="160">
        <v>12</v>
      </c>
      <c r="L116" s="157"/>
      <c r="M116" s="161"/>
      <c r="N116" s="162"/>
      <c r="O116" s="162"/>
      <c r="P116" s="162"/>
      <c r="Q116" s="162"/>
      <c r="R116" s="162"/>
      <c r="S116" s="162"/>
      <c r="T116" s="163"/>
      <c r="AT116" s="158" t="s">
        <v>129</v>
      </c>
      <c r="AU116" s="158" t="s">
        <v>86</v>
      </c>
      <c r="AV116" s="14" t="s">
        <v>86</v>
      </c>
      <c r="AW116" s="14" t="s">
        <v>40</v>
      </c>
      <c r="AX116" s="14" t="s">
        <v>79</v>
      </c>
      <c r="AY116" s="158" t="s">
        <v>116</v>
      </c>
    </row>
    <row r="117" spans="1:65" s="15" customFormat="1" ht="11.25">
      <c r="B117" s="164"/>
      <c r="D117" s="145" t="s">
        <v>129</v>
      </c>
      <c r="E117" s="165" t="s">
        <v>3</v>
      </c>
      <c r="F117" s="166" t="s">
        <v>140</v>
      </c>
      <c r="H117" s="167">
        <v>47.3</v>
      </c>
      <c r="L117" s="164"/>
      <c r="M117" s="168"/>
      <c r="N117" s="169"/>
      <c r="O117" s="169"/>
      <c r="P117" s="169"/>
      <c r="Q117" s="169"/>
      <c r="R117" s="169"/>
      <c r="S117" s="169"/>
      <c r="T117" s="170"/>
      <c r="AT117" s="165" t="s">
        <v>129</v>
      </c>
      <c r="AU117" s="165" t="s">
        <v>86</v>
      </c>
      <c r="AV117" s="15" t="s">
        <v>123</v>
      </c>
      <c r="AW117" s="15" t="s">
        <v>40</v>
      </c>
      <c r="AX117" s="15" t="s">
        <v>84</v>
      </c>
      <c r="AY117" s="165" t="s">
        <v>116</v>
      </c>
    </row>
    <row r="118" spans="1:65" s="12" customFormat="1" ht="22.9" customHeight="1">
      <c r="B118" s="119"/>
      <c r="D118" s="120" t="s">
        <v>78</v>
      </c>
      <c r="E118" s="129" t="s">
        <v>150</v>
      </c>
      <c r="F118" s="129" t="s">
        <v>151</v>
      </c>
      <c r="J118" s="130">
        <f>BK118</f>
        <v>0</v>
      </c>
      <c r="L118" s="119"/>
      <c r="M118" s="123"/>
      <c r="N118" s="124"/>
      <c r="O118" s="124"/>
      <c r="P118" s="125">
        <f>SUM(P119:P241)</f>
        <v>99.14846</v>
      </c>
      <c r="Q118" s="124"/>
      <c r="R118" s="125">
        <f>SUM(R119:R241)</f>
        <v>9.1491999999999997E-3</v>
      </c>
      <c r="S118" s="124"/>
      <c r="T118" s="126">
        <f>SUM(T119:T241)</f>
        <v>2.0247699999999997</v>
      </c>
      <c r="AR118" s="120" t="s">
        <v>84</v>
      </c>
      <c r="AT118" s="127" t="s">
        <v>78</v>
      </c>
      <c r="AU118" s="127" t="s">
        <v>84</v>
      </c>
      <c r="AY118" s="120" t="s">
        <v>116</v>
      </c>
      <c r="BK118" s="128">
        <f>SUM(BK119:BK241)</f>
        <v>0</v>
      </c>
    </row>
    <row r="119" spans="1:65" s="2" customFormat="1" ht="37.9" customHeight="1">
      <c r="A119" s="30"/>
      <c r="B119" s="131"/>
      <c r="C119" s="132" t="s">
        <v>152</v>
      </c>
      <c r="D119" s="132" t="s">
        <v>119</v>
      </c>
      <c r="E119" s="133" t="s">
        <v>153</v>
      </c>
      <c r="F119" s="134" t="s">
        <v>154</v>
      </c>
      <c r="G119" s="135" t="s">
        <v>122</v>
      </c>
      <c r="H119" s="136">
        <v>72</v>
      </c>
      <c r="I119" s="219"/>
      <c r="J119" s="137">
        <f>ROUND(I119*H119,2)</f>
        <v>0</v>
      </c>
      <c r="K119" s="138"/>
      <c r="L119" s="31"/>
      <c r="M119" s="139" t="s">
        <v>3</v>
      </c>
      <c r="N119" s="140" t="s">
        <v>50</v>
      </c>
      <c r="O119" s="141">
        <v>0.14799999999999999</v>
      </c>
      <c r="P119" s="141">
        <f>O119*H119</f>
        <v>10.655999999999999</v>
      </c>
      <c r="Q119" s="141">
        <v>0</v>
      </c>
      <c r="R119" s="141">
        <f>Q119*H119</f>
        <v>0</v>
      </c>
      <c r="S119" s="141">
        <v>0</v>
      </c>
      <c r="T119" s="142">
        <f>S119*H119</f>
        <v>0</v>
      </c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R119" s="143" t="s">
        <v>123</v>
      </c>
      <c r="AT119" s="143" t="s">
        <v>119</v>
      </c>
      <c r="AU119" s="143" t="s">
        <v>86</v>
      </c>
      <c r="AY119" s="17" t="s">
        <v>116</v>
      </c>
      <c r="BE119" s="144">
        <f>IF(N119="základní",J119,0)</f>
        <v>0</v>
      </c>
      <c r="BF119" s="144">
        <f>IF(N119="snížená",J119,0)</f>
        <v>0</v>
      </c>
      <c r="BG119" s="144">
        <f>IF(N119="zákl. přenesená",J119,0)</f>
        <v>0</v>
      </c>
      <c r="BH119" s="144">
        <f>IF(N119="sníž. přenesená",J119,0)</f>
        <v>0</v>
      </c>
      <c r="BI119" s="144">
        <f>IF(N119="nulová",J119,0)</f>
        <v>0</v>
      </c>
      <c r="BJ119" s="17" t="s">
        <v>84</v>
      </c>
      <c r="BK119" s="144">
        <f>ROUND(I119*H119,2)</f>
        <v>0</v>
      </c>
      <c r="BL119" s="17" t="s">
        <v>123</v>
      </c>
      <c r="BM119" s="143" t="s">
        <v>155</v>
      </c>
    </row>
    <row r="120" spans="1:65" s="2" customFormat="1" ht="29.25">
      <c r="A120" s="30"/>
      <c r="B120" s="31"/>
      <c r="C120" s="30"/>
      <c r="D120" s="145" t="s">
        <v>125</v>
      </c>
      <c r="E120" s="30"/>
      <c r="F120" s="146" t="s">
        <v>156</v>
      </c>
      <c r="G120" s="30"/>
      <c r="H120" s="30"/>
      <c r="I120" s="30"/>
      <c r="J120" s="30"/>
      <c r="K120" s="30"/>
      <c r="L120" s="31"/>
      <c r="M120" s="147"/>
      <c r="N120" s="148"/>
      <c r="O120" s="51"/>
      <c r="P120" s="51"/>
      <c r="Q120" s="51"/>
      <c r="R120" s="51"/>
      <c r="S120" s="51"/>
      <c r="T120" s="52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T120" s="17" t="s">
        <v>125</v>
      </c>
      <c r="AU120" s="17" t="s">
        <v>86</v>
      </c>
    </row>
    <row r="121" spans="1:65" s="2" customFormat="1" ht="11.25">
      <c r="A121" s="30"/>
      <c r="B121" s="31"/>
      <c r="C121" s="30"/>
      <c r="D121" s="149" t="s">
        <v>127</v>
      </c>
      <c r="E121" s="30"/>
      <c r="F121" s="150" t="s">
        <v>157</v>
      </c>
      <c r="G121" s="30"/>
      <c r="H121" s="30"/>
      <c r="I121" s="30"/>
      <c r="J121" s="30"/>
      <c r="K121" s="30"/>
      <c r="L121" s="31"/>
      <c r="M121" s="147"/>
      <c r="N121" s="148"/>
      <c r="O121" s="51"/>
      <c r="P121" s="51"/>
      <c r="Q121" s="51"/>
      <c r="R121" s="51"/>
      <c r="S121" s="51"/>
      <c r="T121" s="52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T121" s="17" t="s">
        <v>127</v>
      </c>
      <c r="AU121" s="17" t="s">
        <v>86</v>
      </c>
    </row>
    <row r="122" spans="1:65" s="13" customFormat="1" ht="11.25">
      <c r="B122" s="151"/>
      <c r="D122" s="145" t="s">
        <v>129</v>
      </c>
      <c r="E122" s="152" t="s">
        <v>3</v>
      </c>
      <c r="F122" s="153" t="s">
        <v>130</v>
      </c>
      <c r="H122" s="152" t="s">
        <v>3</v>
      </c>
      <c r="L122" s="151"/>
      <c r="M122" s="154"/>
      <c r="N122" s="155"/>
      <c r="O122" s="155"/>
      <c r="P122" s="155"/>
      <c r="Q122" s="155"/>
      <c r="R122" s="155"/>
      <c r="S122" s="155"/>
      <c r="T122" s="156"/>
      <c r="AT122" s="152" t="s">
        <v>129</v>
      </c>
      <c r="AU122" s="152" t="s">
        <v>86</v>
      </c>
      <c r="AV122" s="13" t="s">
        <v>84</v>
      </c>
      <c r="AW122" s="13" t="s">
        <v>40</v>
      </c>
      <c r="AX122" s="13" t="s">
        <v>79</v>
      </c>
      <c r="AY122" s="152" t="s">
        <v>116</v>
      </c>
    </row>
    <row r="123" spans="1:65" s="13" customFormat="1" ht="11.25">
      <c r="B123" s="151"/>
      <c r="D123" s="145" t="s">
        <v>129</v>
      </c>
      <c r="E123" s="152" t="s">
        <v>3</v>
      </c>
      <c r="F123" s="153" t="s">
        <v>133</v>
      </c>
      <c r="H123" s="152" t="s">
        <v>3</v>
      </c>
      <c r="L123" s="151"/>
      <c r="M123" s="154"/>
      <c r="N123" s="155"/>
      <c r="O123" s="155"/>
      <c r="P123" s="155"/>
      <c r="Q123" s="155"/>
      <c r="R123" s="155"/>
      <c r="S123" s="155"/>
      <c r="T123" s="156"/>
      <c r="AT123" s="152" t="s">
        <v>129</v>
      </c>
      <c r="AU123" s="152" t="s">
        <v>86</v>
      </c>
      <c r="AV123" s="13" t="s">
        <v>84</v>
      </c>
      <c r="AW123" s="13" t="s">
        <v>40</v>
      </c>
      <c r="AX123" s="13" t="s">
        <v>79</v>
      </c>
      <c r="AY123" s="152" t="s">
        <v>116</v>
      </c>
    </row>
    <row r="124" spans="1:65" s="13" customFormat="1" ht="11.25">
      <c r="B124" s="151"/>
      <c r="D124" s="145" t="s">
        <v>129</v>
      </c>
      <c r="E124" s="152" t="s">
        <v>3</v>
      </c>
      <c r="F124" s="153" t="s">
        <v>134</v>
      </c>
      <c r="H124" s="152" t="s">
        <v>3</v>
      </c>
      <c r="L124" s="151"/>
      <c r="M124" s="154"/>
      <c r="N124" s="155"/>
      <c r="O124" s="155"/>
      <c r="P124" s="155"/>
      <c r="Q124" s="155"/>
      <c r="R124" s="155"/>
      <c r="S124" s="155"/>
      <c r="T124" s="156"/>
      <c r="AT124" s="152" t="s">
        <v>129</v>
      </c>
      <c r="AU124" s="152" t="s">
        <v>86</v>
      </c>
      <c r="AV124" s="13" t="s">
        <v>84</v>
      </c>
      <c r="AW124" s="13" t="s">
        <v>40</v>
      </c>
      <c r="AX124" s="13" t="s">
        <v>79</v>
      </c>
      <c r="AY124" s="152" t="s">
        <v>116</v>
      </c>
    </row>
    <row r="125" spans="1:65" s="14" customFormat="1" ht="11.25">
      <c r="B125" s="157"/>
      <c r="D125" s="145" t="s">
        <v>129</v>
      </c>
      <c r="E125" s="158" t="s">
        <v>3</v>
      </c>
      <c r="F125" s="159" t="s">
        <v>158</v>
      </c>
      <c r="H125" s="160">
        <v>72</v>
      </c>
      <c r="L125" s="157"/>
      <c r="M125" s="161"/>
      <c r="N125" s="162"/>
      <c r="O125" s="162"/>
      <c r="P125" s="162"/>
      <c r="Q125" s="162"/>
      <c r="R125" s="162"/>
      <c r="S125" s="162"/>
      <c r="T125" s="163"/>
      <c r="AT125" s="158" t="s">
        <v>129</v>
      </c>
      <c r="AU125" s="158" t="s">
        <v>86</v>
      </c>
      <c r="AV125" s="14" t="s">
        <v>86</v>
      </c>
      <c r="AW125" s="14" t="s">
        <v>40</v>
      </c>
      <c r="AX125" s="14" t="s">
        <v>79</v>
      </c>
      <c r="AY125" s="158" t="s">
        <v>116</v>
      </c>
    </row>
    <row r="126" spans="1:65" s="15" customFormat="1" ht="11.25">
      <c r="B126" s="164"/>
      <c r="D126" s="145" t="s">
        <v>129</v>
      </c>
      <c r="E126" s="165" t="s">
        <v>3</v>
      </c>
      <c r="F126" s="166" t="s">
        <v>140</v>
      </c>
      <c r="H126" s="167">
        <v>72</v>
      </c>
      <c r="L126" s="164"/>
      <c r="M126" s="168"/>
      <c r="N126" s="169"/>
      <c r="O126" s="169"/>
      <c r="P126" s="169"/>
      <c r="Q126" s="169"/>
      <c r="R126" s="169"/>
      <c r="S126" s="169"/>
      <c r="T126" s="170"/>
      <c r="AT126" s="165" t="s">
        <v>129</v>
      </c>
      <c r="AU126" s="165" t="s">
        <v>86</v>
      </c>
      <c r="AV126" s="15" t="s">
        <v>123</v>
      </c>
      <c r="AW126" s="15" t="s">
        <v>40</v>
      </c>
      <c r="AX126" s="15" t="s">
        <v>84</v>
      </c>
      <c r="AY126" s="165" t="s">
        <v>116</v>
      </c>
    </row>
    <row r="127" spans="1:65" s="2" customFormat="1" ht="37.9" customHeight="1">
      <c r="A127" s="30"/>
      <c r="B127" s="131"/>
      <c r="C127" s="132" t="s">
        <v>123</v>
      </c>
      <c r="D127" s="132" t="s">
        <v>119</v>
      </c>
      <c r="E127" s="133" t="s">
        <v>159</v>
      </c>
      <c r="F127" s="134" t="s">
        <v>160</v>
      </c>
      <c r="G127" s="135" t="s">
        <v>122</v>
      </c>
      <c r="H127" s="136">
        <v>720</v>
      </c>
      <c r="I127" s="219"/>
      <c r="J127" s="137">
        <f>ROUND(I127*H127,2)</f>
        <v>0</v>
      </c>
      <c r="K127" s="138"/>
      <c r="L127" s="31"/>
      <c r="M127" s="139" t="s">
        <v>3</v>
      </c>
      <c r="N127" s="140" t="s">
        <v>50</v>
      </c>
      <c r="O127" s="141">
        <v>0</v>
      </c>
      <c r="P127" s="141">
        <f>O127*H127</f>
        <v>0</v>
      </c>
      <c r="Q127" s="141">
        <v>0</v>
      </c>
      <c r="R127" s="141">
        <f>Q127*H127</f>
        <v>0</v>
      </c>
      <c r="S127" s="141">
        <v>0</v>
      </c>
      <c r="T127" s="142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43" t="s">
        <v>123</v>
      </c>
      <c r="AT127" s="143" t="s">
        <v>119</v>
      </c>
      <c r="AU127" s="143" t="s">
        <v>86</v>
      </c>
      <c r="AY127" s="17" t="s">
        <v>116</v>
      </c>
      <c r="BE127" s="144">
        <f>IF(N127="základní",J127,0)</f>
        <v>0</v>
      </c>
      <c r="BF127" s="144">
        <f>IF(N127="snížená",J127,0)</f>
        <v>0</v>
      </c>
      <c r="BG127" s="144">
        <f>IF(N127="zákl. přenesená",J127,0)</f>
        <v>0</v>
      </c>
      <c r="BH127" s="144">
        <f>IF(N127="sníž. přenesená",J127,0)</f>
        <v>0</v>
      </c>
      <c r="BI127" s="144">
        <f>IF(N127="nulová",J127,0)</f>
        <v>0</v>
      </c>
      <c r="BJ127" s="17" t="s">
        <v>84</v>
      </c>
      <c r="BK127" s="144">
        <f>ROUND(I127*H127,2)</f>
        <v>0</v>
      </c>
      <c r="BL127" s="17" t="s">
        <v>123</v>
      </c>
      <c r="BM127" s="143" t="s">
        <v>161</v>
      </c>
    </row>
    <row r="128" spans="1:65" s="2" customFormat="1" ht="29.25">
      <c r="A128" s="30"/>
      <c r="B128" s="31"/>
      <c r="C128" s="30"/>
      <c r="D128" s="145" t="s">
        <v>125</v>
      </c>
      <c r="E128" s="30"/>
      <c r="F128" s="146" t="s">
        <v>162</v>
      </c>
      <c r="G128" s="30"/>
      <c r="H128" s="30"/>
      <c r="I128" s="30"/>
      <c r="J128" s="30"/>
      <c r="K128" s="30"/>
      <c r="L128" s="31"/>
      <c r="M128" s="147"/>
      <c r="N128" s="148"/>
      <c r="O128" s="51"/>
      <c r="P128" s="51"/>
      <c r="Q128" s="51"/>
      <c r="R128" s="51"/>
      <c r="S128" s="51"/>
      <c r="T128" s="52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7" t="s">
        <v>125</v>
      </c>
      <c r="AU128" s="17" t="s">
        <v>86</v>
      </c>
    </row>
    <row r="129" spans="1:65" s="2" customFormat="1" ht="11.25">
      <c r="A129" s="30"/>
      <c r="B129" s="31"/>
      <c r="C129" s="30"/>
      <c r="D129" s="149" t="s">
        <v>127</v>
      </c>
      <c r="E129" s="30"/>
      <c r="F129" s="150" t="s">
        <v>163</v>
      </c>
      <c r="G129" s="30"/>
      <c r="H129" s="30"/>
      <c r="I129" s="30"/>
      <c r="J129" s="30"/>
      <c r="K129" s="30"/>
      <c r="L129" s="31"/>
      <c r="M129" s="147"/>
      <c r="N129" s="148"/>
      <c r="O129" s="51"/>
      <c r="P129" s="51"/>
      <c r="Q129" s="51"/>
      <c r="R129" s="51"/>
      <c r="S129" s="51"/>
      <c r="T129" s="52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7" t="s">
        <v>127</v>
      </c>
      <c r="AU129" s="17" t="s">
        <v>86</v>
      </c>
    </row>
    <row r="130" spans="1:65" s="13" customFormat="1" ht="11.25">
      <c r="B130" s="151"/>
      <c r="D130" s="145" t="s">
        <v>129</v>
      </c>
      <c r="E130" s="152" t="s">
        <v>3</v>
      </c>
      <c r="F130" s="153" t="s">
        <v>130</v>
      </c>
      <c r="H130" s="152" t="s">
        <v>3</v>
      </c>
      <c r="L130" s="151"/>
      <c r="M130" s="154"/>
      <c r="N130" s="155"/>
      <c r="O130" s="155"/>
      <c r="P130" s="155"/>
      <c r="Q130" s="155"/>
      <c r="R130" s="155"/>
      <c r="S130" s="155"/>
      <c r="T130" s="156"/>
      <c r="AT130" s="152" t="s">
        <v>129</v>
      </c>
      <c r="AU130" s="152" t="s">
        <v>86</v>
      </c>
      <c r="AV130" s="13" t="s">
        <v>84</v>
      </c>
      <c r="AW130" s="13" t="s">
        <v>40</v>
      </c>
      <c r="AX130" s="13" t="s">
        <v>79</v>
      </c>
      <c r="AY130" s="152" t="s">
        <v>116</v>
      </c>
    </row>
    <row r="131" spans="1:65" s="13" customFormat="1" ht="11.25">
      <c r="B131" s="151"/>
      <c r="D131" s="145" t="s">
        <v>129</v>
      </c>
      <c r="E131" s="152" t="s">
        <v>3</v>
      </c>
      <c r="F131" s="153" t="s">
        <v>133</v>
      </c>
      <c r="H131" s="152" t="s">
        <v>3</v>
      </c>
      <c r="L131" s="151"/>
      <c r="M131" s="154"/>
      <c r="N131" s="155"/>
      <c r="O131" s="155"/>
      <c r="P131" s="155"/>
      <c r="Q131" s="155"/>
      <c r="R131" s="155"/>
      <c r="S131" s="155"/>
      <c r="T131" s="156"/>
      <c r="AT131" s="152" t="s">
        <v>129</v>
      </c>
      <c r="AU131" s="152" t="s">
        <v>86</v>
      </c>
      <c r="AV131" s="13" t="s">
        <v>84</v>
      </c>
      <c r="AW131" s="13" t="s">
        <v>40</v>
      </c>
      <c r="AX131" s="13" t="s">
        <v>79</v>
      </c>
      <c r="AY131" s="152" t="s">
        <v>116</v>
      </c>
    </row>
    <row r="132" spans="1:65" s="13" customFormat="1" ht="11.25">
      <c r="B132" s="151"/>
      <c r="D132" s="145" t="s">
        <v>129</v>
      </c>
      <c r="E132" s="152" t="s">
        <v>3</v>
      </c>
      <c r="F132" s="153" t="s">
        <v>134</v>
      </c>
      <c r="H132" s="152" t="s">
        <v>3</v>
      </c>
      <c r="L132" s="151"/>
      <c r="M132" s="154"/>
      <c r="N132" s="155"/>
      <c r="O132" s="155"/>
      <c r="P132" s="155"/>
      <c r="Q132" s="155"/>
      <c r="R132" s="155"/>
      <c r="S132" s="155"/>
      <c r="T132" s="156"/>
      <c r="AT132" s="152" t="s">
        <v>129</v>
      </c>
      <c r="AU132" s="152" t="s">
        <v>86</v>
      </c>
      <c r="AV132" s="13" t="s">
        <v>84</v>
      </c>
      <c r="AW132" s="13" t="s">
        <v>40</v>
      </c>
      <c r="AX132" s="13" t="s">
        <v>79</v>
      </c>
      <c r="AY132" s="152" t="s">
        <v>116</v>
      </c>
    </row>
    <row r="133" spans="1:65" s="13" customFormat="1" ht="11.25">
      <c r="B133" s="151"/>
      <c r="D133" s="145" t="s">
        <v>129</v>
      </c>
      <c r="E133" s="152" t="s">
        <v>3</v>
      </c>
      <c r="F133" s="153" t="s">
        <v>164</v>
      </c>
      <c r="H133" s="152" t="s">
        <v>3</v>
      </c>
      <c r="L133" s="151"/>
      <c r="M133" s="154"/>
      <c r="N133" s="155"/>
      <c r="O133" s="155"/>
      <c r="P133" s="155"/>
      <c r="Q133" s="155"/>
      <c r="R133" s="155"/>
      <c r="S133" s="155"/>
      <c r="T133" s="156"/>
      <c r="AT133" s="152" t="s">
        <v>129</v>
      </c>
      <c r="AU133" s="152" t="s">
        <v>86</v>
      </c>
      <c r="AV133" s="13" t="s">
        <v>84</v>
      </c>
      <c r="AW133" s="13" t="s">
        <v>40</v>
      </c>
      <c r="AX133" s="13" t="s">
        <v>79</v>
      </c>
      <c r="AY133" s="152" t="s">
        <v>116</v>
      </c>
    </row>
    <row r="134" spans="1:65" s="14" customFormat="1" ht="11.25">
      <c r="B134" s="157"/>
      <c r="D134" s="145" t="s">
        <v>129</v>
      </c>
      <c r="E134" s="158" t="s">
        <v>3</v>
      </c>
      <c r="F134" s="159" t="s">
        <v>165</v>
      </c>
      <c r="H134" s="160">
        <v>720</v>
      </c>
      <c r="L134" s="157"/>
      <c r="M134" s="161"/>
      <c r="N134" s="162"/>
      <c r="O134" s="162"/>
      <c r="P134" s="162"/>
      <c r="Q134" s="162"/>
      <c r="R134" s="162"/>
      <c r="S134" s="162"/>
      <c r="T134" s="163"/>
      <c r="AT134" s="158" t="s">
        <v>129</v>
      </c>
      <c r="AU134" s="158" t="s">
        <v>86</v>
      </c>
      <c r="AV134" s="14" t="s">
        <v>86</v>
      </c>
      <c r="AW134" s="14" t="s">
        <v>40</v>
      </c>
      <c r="AX134" s="14" t="s">
        <v>79</v>
      </c>
      <c r="AY134" s="158" t="s">
        <v>116</v>
      </c>
    </row>
    <row r="135" spans="1:65" s="15" customFormat="1" ht="11.25">
      <c r="B135" s="164"/>
      <c r="D135" s="145" t="s">
        <v>129</v>
      </c>
      <c r="E135" s="165" t="s">
        <v>3</v>
      </c>
      <c r="F135" s="166" t="s">
        <v>140</v>
      </c>
      <c r="H135" s="167">
        <v>720</v>
      </c>
      <c r="L135" s="164"/>
      <c r="M135" s="168"/>
      <c r="N135" s="169"/>
      <c r="O135" s="169"/>
      <c r="P135" s="169"/>
      <c r="Q135" s="169"/>
      <c r="R135" s="169"/>
      <c r="S135" s="169"/>
      <c r="T135" s="170"/>
      <c r="AT135" s="165" t="s">
        <v>129</v>
      </c>
      <c r="AU135" s="165" t="s">
        <v>86</v>
      </c>
      <c r="AV135" s="15" t="s">
        <v>123</v>
      </c>
      <c r="AW135" s="15" t="s">
        <v>40</v>
      </c>
      <c r="AX135" s="15" t="s">
        <v>84</v>
      </c>
      <c r="AY135" s="165" t="s">
        <v>116</v>
      </c>
    </row>
    <row r="136" spans="1:65" s="2" customFormat="1" ht="37.9" customHeight="1">
      <c r="A136" s="30"/>
      <c r="B136" s="131"/>
      <c r="C136" s="132" t="s">
        <v>166</v>
      </c>
      <c r="D136" s="132" t="s">
        <v>119</v>
      </c>
      <c r="E136" s="133" t="s">
        <v>167</v>
      </c>
      <c r="F136" s="134" t="s">
        <v>168</v>
      </c>
      <c r="G136" s="135" t="s">
        <v>122</v>
      </c>
      <c r="H136" s="136">
        <v>72</v>
      </c>
      <c r="I136" s="219"/>
      <c r="J136" s="137">
        <f>ROUND(I136*H136,2)</f>
        <v>0</v>
      </c>
      <c r="K136" s="138"/>
      <c r="L136" s="31"/>
      <c r="M136" s="139" t="s">
        <v>3</v>
      </c>
      <c r="N136" s="140" t="s">
        <v>50</v>
      </c>
      <c r="O136" s="141">
        <v>9.0999999999999998E-2</v>
      </c>
      <c r="P136" s="141">
        <f>O136*H136</f>
        <v>6.5519999999999996</v>
      </c>
      <c r="Q136" s="141">
        <v>0</v>
      </c>
      <c r="R136" s="141">
        <f>Q136*H136</f>
        <v>0</v>
      </c>
      <c r="S136" s="141">
        <v>0</v>
      </c>
      <c r="T136" s="142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43" t="s">
        <v>123</v>
      </c>
      <c r="AT136" s="143" t="s">
        <v>119</v>
      </c>
      <c r="AU136" s="143" t="s">
        <v>86</v>
      </c>
      <c r="AY136" s="17" t="s">
        <v>116</v>
      </c>
      <c r="BE136" s="144">
        <f>IF(N136="základní",J136,0)</f>
        <v>0</v>
      </c>
      <c r="BF136" s="144">
        <f>IF(N136="snížená",J136,0)</f>
        <v>0</v>
      </c>
      <c r="BG136" s="144">
        <f>IF(N136="zákl. přenesená",J136,0)</f>
        <v>0</v>
      </c>
      <c r="BH136" s="144">
        <f>IF(N136="sníž. přenesená",J136,0)</f>
        <v>0</v>
      </c>
      <c r="BI136" s="144">
        <f>IF(N136="nulová",J136,0)</f>
        <v>0</v>
      </c>
      <c r="BJ136" s="17" t="s">
        <v>84</v>
      </c>
      <c r="BK136" s="144">
        <f>ROUND(I136*H136,2)</f>
        <v>0</v>
      </c>
      <c r="BL136" s="17" t="s">
        <v>123</v>
      </c>
      <c r="BM136" s="143" t="s">
        <v>169</v>
      </c>
    </row>
    <row r="137" spans="1:65" s="2" customFormat="1" ht="29.25">
      <c r="A137" s="30"/>
      <c r="B137" s="31"/>
      <c r="C137" s="30"/>
      <c r="D137" s="145" t="s">
        <v>125</v>
      </c>
      <c r="E137" s="30"/>
      <c r="F137" s="146" t="s">
        <v>170</v>
      </c>
      <c r="G137" s="30"/>
      <c r="H137" s="30"/>
      <c r="I137" s="30"/>
      <c r="J137" s="30"/>
      <c r="K137" s="30"/>
      <c r="L137" s="31"/>
      <c r="M137" s="147"/>
      <c r="N137" s="148"/>
      <c r="O137" s="51"/>
      <c r="P137" s="51"/>
      <c r="Q137" s="51"/>
      <c r="R137" s="51"/>
      <c r="S137" s="51"/>
      <c r="T137" s="52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T137" s="17" t="s">
        <v>125</v>
      </c>
      <c r="AU137" s="17" t="s">
        <v>86</v>
      </c>
    </row>
    <row r="138" spans="1:65" s="2" customFormat="1" ht="11.25">
      <c r="A138" s="30"/>
      <c r="B138" s="31"/>
      <c r="C138" s="30"/>
      <c r="D138" s="149" t="s">
        <v>127</v>
      </c>
      <c r="E138" s="30"/>
      <c r="F138" s="150" t="s">
        <v>171</v>
      </c>
      <c r="G138" s="30"/>
      <c r="H138" s="30"/>
      <c r="I138" s="30"/>
      <c r="J138" s="30"/>
      <c r="K138" s="30"/>
      <c r="L138" s="31"/>
      <c r="M138" s="147"/>
      <c r="N138" s="148"/>
      <c r="O138" s="51"/>
      <c r="P138" s="51"/>
      <c r="Q138" s="51"/>
      <c r="R138" s="51"/>
      <c r="S138" s="51"/>
      <c r="T138" s="52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7" t="s">
        <v>127</v>
      </c>
      <c r="AU138" s="17" t="s">
        <v>86</v>
      </c>
    </row>
    <row r="139" spans="1:65" s="2" customFormat="1" ht="16.5" customHeight="1">
      <c r="A139" s="30"/>
      <c r="B139" s="131"/>
      <c r="C139" s="132" t="s">
        <v>117</v>
      </c>
      <c r="D139" s="132" t="s">
        <v>119</v>
      </c>
      <c r="E139" s="133" t="s">
        <v>172</v>
      </c>
      <c r="F139" s="134" t="s">
        <v>173</v>
      </c>
      <c r="G139" s="135" t="s">
        <v>122</v>
      </c>
      <c r="H139" s="136">
        <v>120</v>
      </c>
      <c r="I139" s="219"/>
      <c r="J139" s="137">
        <f>ROUND(I139*H139,2)</f>
        <v>0</v>
      </c>
      <c r="K139" s="138"/>
      <c r="L139" s="31"/>
      <c r="M139" s="139" t="s">
        <v>3</v>
      </c>
      <c r="N139" s="140" t="s">
        <v>50</v>
      </c>
      <c r="O139" s="141">
        <v>4.9000000000000002E-2</v>
      </c>
      <c r="P139" s="141">
        <f>O139*H139</f>
        <v>5.88</v>
      </c>
      <c r="Q139" s="141">
        <v>0</v>
      </c>
      <c r="R139" s="141">
        <f>Q139*H139</f>
        <v>0</v>
      </c>
      <c r="S139" s="141">
        <v>0</v>
      </c>
      <c r="T139" s="142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43" t="s">
        <v>123</v>
      </c>
      <c r="AT139" s="143" t="s">
        <v>119</v>
      </c>
      <c r="AU139" s="143" t="s">
        <v>86</v>
      </c>
      <c r="AY139" s="17" t="s">
        <v>116</v>
      </c>
      <c r="BE139" s="144">
        <f>IF(N139="základní",J139,0)</f>
        <v>0</v>
      </c>
      <c r="BF139" s="144">
        <f>IF(N139="snížená",J139,0)</f>
        <v>0</v>
      </c>
      <c r="BG139" s="144">
        <f>IF(N139="zákl. přenesená",J139,0)</f>
        <v>0</v>
      </c>
      <c r="BH139" s="144">
        <f>IF(N139="sníž. přenesená",J139,0)</f>
        <v>0</v>
      </c>
      <c r="BI139" s="144">
        <f>IF(N139="nulová",J139,0)</f>
        <v>0</v>
      </c>
      <c r="BJ139" s="17" t="s">
        <v>84</v>
      </c>
      <c r="BK139" s="144">
        <f>ROUND(I139*H139,2)</f>
        <v>0</v>
      </c>
      <c r="BL139" s="17" t="s">
        <v>123</v>
      </c>
      <c r="BM139" s="143" t="s">
        <v>174</v>
      </c>
    </row>
    <row r="140" spans="1:65" s="2" customFormat="1" ht="19.5">
      <c r="A140" s="30"/>
      <c r="B140" s="31"/>
      <c r="C140" s="30"/>
      <c r="D140" s="145" t="s">
        <v>125</v>
      </c>
      <c r="E140" s="30"/>
      <c r="F140" s="146" t="s">
        <v>175</v>
      </c>
      <c r="G140" s="30"/>
      <c r="H140" s="30"/>
      <c r="I140" s="30"/>
      <c r="J140" s="30"/>
      <c r="K140" s="30"/>
      <c r="L140" s="31"/>
      <c r="M140" s="147"/>
      <c r="N140" s="148"/>
      <c r="O140" s="51"/>
      <c r="P140" s="51"/>
      <c r="Q140" s="51"/>
      <c r="R140" s="51"/>
      <c r="S140" s="51"/>
      <c r="T140" s="52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7" t="s">
        <v>125</v>
      </c>
      <c r="AU140" s="17" t="s">
        <v>86</v>
      </c>
    </row>
    <row r="141" spans="1:65" s="2" customFormat="1" ht="11.25">
      <c r="A141" s="30"/>
      <c r="B141" s="31"/>
      <c r="C141" s="30"/>
      <c r="D141" s="149" t="s">
        <v>127</v>
      </c>
      <c r="E141" s="30"/>
      <c r="F141" s="150" t="s">
        <v>176</v>
      </c>
      <c r="G141" s="30"/>
      <c r="H141" s="30"/>
      <c r="I141" s="30"/>
      <c r="J141" s="30"/>
      <c r="K141" s="30"/>
      <c r="L141" s="31"/>
      <c r="M141" s="147"/>
      <c r="N141" s="148"/>
      <c r="O141" s="51"/>
      <c r="P141" s="51"/>
      <c r="Q141" s="51"/>
      <c r="R141" s="51"/>
      <c r="S141" s="51"/>
      <c r="T141" s="52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T141" s="17" t="s">
        <v>127</v>
      </c>
      <c r="AU141" s="17" t="s">
        <v>86</v>
      </c>
    </row>
    <row r="142" spans="1:65" s="13" customFormat="1" ht="11.25">
      <c r="B142" s="151"/>
      <c r="D142" s="145" t="s">
        <v>129</v>
      </c>
      <c r="E142" s="152" t="s">
        <v>3</v>
      </c>
      <c r="F142" s="153" t="s">
        <v>130</v>
      </c>
      <c r="H142" s="152" t="s">
        <v>3</v>
      </c>
      <c r="L142" s="151"/>
      <c r="M142" s="154"/>
      <c r="N142" s="155"/>
      <c r="O142" s="155"/>
      <c r="P142" s="155"/>
      <c r="Q142" s="155"/>
      <c r="R142" s="155"/>
      <c r="S142" s="155"/>
      <c r="T142" s="156"/>
      <c r="AT142" s="152" t="s">
        <v>129</v>
      </c>
      <c r="AU142" s="152" t="s">
        <v>86</v>
      </c>
      <c r="AV142" s="13" t="s">
        <v>84</v>
      </c>
      <c r="AW142" s="13" t="s">
        <v>40</v>
      </c>
      <c r="AX142" s="13" t="s">
        <v>79</v>
      </c>
      <c r="AY142" s="152" t="s">
        <v>116</v>
      </c>
    </row>
    <row r="143" spans="1:65" s="13" customFormat="1" ht="11.25">
      <c r="B143" s="151"/>
      <c r="D143" s="145" t="s">
        <v>129</v>
      </c>
      <c r="E143" s="152" t="s">
        <v>3</v>
      </c>
      <c r="F143" s="153" t="s">
        <v>133</v>
      </c>
      <c r="H143" s="152" t="s">
        <v>3</v>
      </c>
      <c r="L143" s="151"/>
      <c r="M143" s="154"/>
      <c r="N143" s="155"/>
      <c r="O143" s="155"/>
      <c r="P143" s="155"/>
      <c r="Q143" s="155"/>
      <c r="R143" s="155"/>
      <c r="S143" s="155"/>
      <c r="T143" s="156"/>
      <c r="AT143" s="152" t="s">
        <v>129</v>
      </c>
      <c r="AU143" s="152" t="s">
        <v>86</v>
      </c>
      <c r="AV143" s="13" t="s">
        <v>84</v>
      </c>
      <c r="AW143" s="13" t="s">
        <v>40</v>
      </c>
      <c r="AX143" s="13" t="s">
        <v>79</v>
      </c>
      <c r="AY143" s="152" t="s">
        <v>116</v>
      </c>
    </row>
    <row r="144" spans="1:65" s="13" customFormat="1" ht="11.25">
      <c r="B144" s="151"/>
      <c r="D144" s="145" t="s">
        <v>129</v>
      </c>
      <c r="E144" s="152" t="s">
        <v>3</v>
      </c>
      <c r="F144" s="153" t="s">
        <v>134</v>
      </c>
      <c r="H144" s="152" t="s">
        <v>3</v>
      </c>
      <c r="L144" s="151"/>
      <c r="M144" s="154"/>
      <c r="N144" s="155"/>
      <c r="O144" s="155"/>
      <c r="P144" s="155"/>
      <c r="Q144" s="155"/>
      <c r="R144" s="155"/>
      <c r="S144" s="155"/>
      <c r="T144" s="156"/>
      <c r="AT144" s="152" t="s">
        <v>129</v>
      </c>
      <c r="AU144" s="152" t="s">
        <v>86</v>
      </c>
      <c r="AV144" s="13" t="s">
        <v>84</v>
      </c>
      <c r="AW144" s="13" t="s">
        <v>40</v>
      </c>
      <c r="AX144" s="13" t="s">
        <v>79</v>
      </c>
      <c r="AY144" s="152" t="s">
        <v>116</v>
      </c>
    </row>
    <row r="145" spans="1:65" s="14" customFormat="1" ht="11.25">
      <c r="B145" s="157"/>
      <c r="D145" s="145" t="s">
        <v>129</v>
      </c>
      <c r="E145" s="158" t="s">
        <v>3</v>
      </c>
      <c r="F145" s="159" t="s">
        <v>177</v>
      </c>
      <c r="H145" s="160">
        <v>120</v>
      </c>
      <c r="L145" s="157"/>
      <c r="M145" s="161"/>
      <c r="N145" s="162"/>
      <c r="O145" s="162"/>
      <c r="P145" s="162"/>
      <c r="Q145" s="162"/>
      <c r="R145" s="162"/>
      <c r="S145" s="162"/>
      <c r="T145" s="163"/>
      <c r="AT145" s="158" t="s">
        <v>129</v>
      </c>
      <c r="AU145" s="158" t="s">
        <v>86</v>
      </c>
      <c r="AV145" s="14" t="s">
        <v>86</v>
      </c>
      <c r="AW145" s="14" t="s">
        <v>40</v>
      </c>
      <c r="AX145" s="14" t="s">
        <v>79</v>
      </c>
      <c r="AY145" s="158" t="s">
        <v>116</v>
      </c>
    </row>
    <row r="146" spans="1:65" s="15" customFormat="1" ht="11.25">
      <c r="B146" s="164"/>
      <c r="D146" s="145" t="s">
        <v>129</v>
      </c>
      <c r="E146" s="165" t="s">
        <v>3</v>
      </c>
      <c r="F146" s="166" t="s">
        <v>140</v>
      </c>
      <c r="H146" s="167">
        <v>120</v>
      </c>
      <c r="L146" s="164"/>
      <c r="M146" s="168"/>
      <c r="N146" s="169"/>
      <c r="O146" s="169"/>
      <c r="P146" s="169"/>
      <c r="Q146" s="169"/>
      <c r="R146" s="169"/>
      <c r="S146" s="169"/>
      <c r="T146" s="170"/>
      <c r="AT146" s="165" t="s">
        <v>129</v>
      </c>
      <c r="AU146" s="165" t="s">
        <v>86</v>
      </c>
      <c r="AV146" s="15" t="s">
        <v>123</v>
      </c>
      <c r="AW146" s="15" t="s">
        <v>40</v>
      </c>
      <c r="AX146" s="15" t="s">
        <v>84</v>
      </c>
      <c r="AY146" s="165" t="s">
        <v>116</v>
      </c>
    </row>
    <row r="147" spans="1:65" s="2" customFormat="1" ht="16.5" customHeight="1">
      <c r="A147" s="30"/>
      <c r="B147" s="131"/>
      <c r="C147" s="132" t="s">
        <v>178</v>
      </c>
      <c r="D147" s="132" t="s">
        <v>119</v>
      </c>
      <c r="E147" s="133" t="s">
        <v>179</v>
      </c>
      <c r="F147" s="134" t="s">
        <v>180</v>
      </c>
      <c r="G147" s="135" t="s">
        <v>122</v>
      </c>
      <c r="H147" s="136">
        <v>1200</v>
      </c>
      <c r="I147" s="219"/>
      <c r="J147" s="137">
        <f>ROUND(I147*H147,2)</f>
        <v>0</v>
      </c>
      <c r="K147" s="138"/>
      <c r="L147" s="31"/>
      <c r="M147" s="139" t="s">
        <v>3</v>
      </c>
      <c r="N147" s="140" t="s">
        <v>50</v>
      </c>
      <c r="O147" s="141">
        <v>0</v>
      </c>
      <c r="P147" s="141">
        <f>O147*H147</f>
        <v>0</v>
      </c>
      <c r="Q147" s="141">
        <v>0</v>
      </c>
      <c r="R147" s="141">
        <f>Q147*H147</f>
        <v>0</v>
      </c>
      <c r="S147" s="141">
        <v>0</v>
      </c>
      <c r="T147" s="142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43" t="s">
        <v>123</v>
      </c>
      <c r="AT147" s="143" t="s">
        <v>119</v>
      </c>
      <c r="AU147" s="143" t="s">
        <v>86</v>
      </c>
      <c r="AY147" s="17" t="s">
        <v>116</v>
      </c>
      <c r="BE147" s="144">
        <f>IF(N147="základní",J147,0)</f>
        <v>0</v>
      </c>
      <c r="BF147" s="144">
        <f>IF(N147="snížená",J147,0)</f>
        <v>0</v>
      </c>
      <c r="BG147" s="144">
        <f>IF(N147="zákl. přenesená",J147,0)</f>
        <v>0</v>
      </c>
      <c r="BH147" s="144">
        <f>IF(N147="sníž. přenesená",J147,0)</f>
        <v>0</v>
      </c>
      <c r="BI147" s="144">
        <f>IF(N147="nulová",J147,0)</f>
        <v>0</v>
      </c>
      <c r="BJ147" s="17" t="s">
        <v>84</v>
      </c>
      <c r="BK147" s="144">
        <f>ROUND(I147*H147,2)</f>
        <v>0</v>
      </c>
      <c r="BL147" s="17" t="s">
        <v>123</v>
      </c>
      <c r="BM147" s="143" t="s">
        <v>181</v>
      </c>
    </row>
    <row r="148" spans="1:65" s="2" customFormat="1" ht="19.5">
      <c r="A148" s="30"/>
      <c r="B148" s="31"/>
      <c r="C148" s="30"/>
      <c r="D148" s="145" t="s">
        <v>125</v>
      </c>
      <c r="E148" s="30"/>
      <c r="F148" s="146" t="s">
        <v>182</v>
      </c>
      <c r="G148" s="30"/>
      <c r="H148" s="30"/>
      <c r="I148" s="30"/>
      <c r="J148" s="30"/>
      <c r="K148" s="30"/>
      <c r="L148" s="31"/>
      <c r="M148" s="147"/>
      <c r="N148" s="148"/>
      <c r="O148" s="51"/>
      <c r="P148" s="51"/>
      <c r="Q148" s="51"/>
      <c r="R148" s="51"/>
      <c r="S148" s="51"/>
      <c r="T148" s="52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T148" s="17" t="s">
        <v>125</v>
      </c>
      <c r="AU148" s="17" t="s">
        <v>86</v>
      </c>
    </row>
    <row r="149" spans="1:65" s="2" customFormat="1" ht="11.25">
      <c r="A149" s="30"/>
      <c r="B149" s="31"/>
      <c r="C149" s="30"/>
      <c r="D149" s="149" t="s">
        <v>127</v>
      </c>
      <c r="E149" s="30"/>
      <c r="F149" s="150" t="s">
        <v>183</v>
      </c>
      <c r="G149" s="30"/>
      <c r="H149" s="30"/>
      <c r="I149" s="30"/>
      <c r="J149" s="30"/>
      <c r="K149" s="30"/>
      <c r="L149" s="31"/>
      <c r="M149" s="147"/>
      <c r="N149" s="148"/>
      <c r="O149" s="51"/>
      <c r="P149" s="51"/>
      <c r="Q149" s="51"/>
      <c r="R149" s="51"/>
      <c r="S149" s="51"/>
      <c r="T149" s="52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7" t="s">
        <v>127</v>
      </c>
      <c r="AU149" s="17" t="s">
        <v>86</v>
      </c>
    </row>
    <row r="150" spans="1:65" s="13" customFormat="1" ht="11.25">
      <c r="B150" s="151"/>
      <c r="D150" s="145" t="s">
        <v>129</v>
      </c>
      <c r="E150" s="152" t="s">
        <v>3</v>
      </c>
      <c r="F150" s="153" t="s">
        <v>130</v>
      </c>
      <c r="H150" s="152" t="s">
        <v>3</v>
      </c>
      <c r="L150" s="151"/>
      <c r="M150" s="154"/>
      <c r="N150" s="155"/>
      <c r="O150" s="155"/>
      <c r="P150" s="155"/>
      <c r="Q150" s="155"/>
      <c r="R150" s="155"/>
      <c r="S150" s="155"/>
      <c r="T150" s="156"/>
      <c r="AT150" s="152" t="s">
        <v>129</v>
      </c>
      <c r="AU150" s="152" t="s">
        <v>86</v>
      </c>
      <c r="AV150" s="13" t="s">
        <v>84</v>
      </c>
      <c r="AW150" s="13" t="s">
        <v>40</v>
      </c>
      <c r="AX150" s="13" t="s">
        <v>79</v>
      </c>
      <c r="AY150" s="152" t="s">
        <v>116</v>
      </c>
    </row>
    <row r="151" spans="1:65" s="13" customFormat="1" ht="11.25">
      <c r="B151" s="151"/>
      <c r="D151" s="145" t="s">
        <v>129</v>
      </c>
      <c r="E151" s="152" t="s">
        <v>3</v>
      </c>
      <c r="F151" s="153" t="s">
        <v>133</v>
      </c>
      <c r="H151" s="152" t="s">
        <v>3</v>
      </c>
      <c r="L151" s="151"/>
      <c r="M151" s="154"/>
      <c r="N151" s="155"/>
      <c r="O151" s="155"/>
      <c r="P151" s="155"/>
      <c r="Q151" s="155"/>
      <c r="R151" s="155"/>
      <c r="S151" s="155"/>
      <c r="T151" s="156"/>
      <c r="AT151" s="152" t="s">
        <v>129</v>
      </c>
      <c r="AU151" s="152" t="s">
        <v>86</v>
      </c>
      <c r="AV151" s="13" t="s">
        <v>84</v>
      </c>
      <c r="AW151" s="13" t="s">
        <v>40</v>
      </c>
      <c r="AX151" s="13" t="s">
        <v>79</v>
      </c>
      <c r="AY151" s="152" t="s">
        <v>116</v>
      </c>
    </row>
    <row r="152" spans="1:65" s="13" customFormat="1" ht="11.25">
      <c r="B152" s="151"/>
      <c r="D152" s="145" t="s">
        <v>129</v>
      </c>
      <c r="E152" s="152" t="s">
        <v>3</v>
      </c>
      <c r="F152" s="153" t="s">
        <v>134</v>
      </c>
      <c r="H152" s="152" t="s">
        <v>3</v>
      </c>
      <c r="L152" s="151"/>
      <c r="M152" s="154"/>
      <c r="N152" s="155"/>
      <c r="O152" s="155"/>
      <c r="P152" s="155"/>
      <c r="Q152" s="155"/>
      <c r="R152" s="155"/>
      <c r="S152" s="155"/>
      <c r="T152" s="156"/>
      <c r="AT152" s="152" t="s">
        <v>129</v>
      </c>
      <c r="AU152" s="152" t="s">
        <v>86</v>
      </c>
      <c r="AV152" s="13" t="s">
        <v>84</v>
      </c>
      <c r="AW152" s="13" t="s">
        <v>40</v>
      </c>
      <c r="AX152" s="13" t="s">
        <v>79</v>
      </c>
      <c r="AY152" s="152" t="s">
        <v>116</v>
      </c>
    </row>
    <row r="153" spans="1:65" s="13" customFormat="1" ht="11.25">
      <c r="B153" s="151"/>
      <c r="D153" s="145" t="s">
        <v>129</v>
      </c>
      <c r="E153" s="152" t="s">
        <v>3</v>
      </c>
      <c r="F153" s="153" t="s">
        <v>164</v>
      </c>
      <c r="H153" s="152" t="s">
        <v>3</v>
      </c>
      <c r="L153" s="151"/>
      <c r="M153" s="154"/>
      <c r="N153" s="155"/>
      <c r="O153" s="155"/>
      <c r="P153" s="155"/>
      <c r="Q153" s="155"/>
      <c r="R153" s="155"/>
      <c r="S153" s="155"/>
      <c r="T153" s="156"/>
      <c r="AT153" s="152" t="s">
        <v>129</v>
      </c>
      <c r="AU153" s="152" t="s">
        <v>86</v>
      </c>
      <c r="AV153" s="13" t="s">
        <v>84</v>
      </c>
      <c r="AW153" s="13" t="s">
        <v>40</v>
      </c>
      <c r="AX153" s="13" t="s">
        <v>79</v>
      </c>
      <c r="AY153" s="152" t="s">
        <v>116</v>
      </c>
    </row>
    <row r="154" spans="1:65" s="14" customFormat="1" ht="11.25">
      <c r="B154" s="157"/>
      <c r="D154" s="145" t="s">
        <v>129</v>
      </c>
      <c r="E154" s="158" t="s">
        <v>3</v>
      </c>
      <c r="F154" s="159" t="s">
        <v>184</v>
      </c>
      <c r="H154" s="160">
        <v>1200</v>
      </c>
      <c r="L154" s="157"/>
      <c r="M154" s="161"/>
      <c r="N154" s="162"/>
      <c r="O154" s="162"/>
      <c r="P154" s="162"/>
      <c r="Q154" s="162"/>
      <c r="R154" s="162"/>
      <c r="S154" s="162"/>
      <c r="T154" s="163"/>
      <c r="AT154" s="158" t="s">
        <v>129</v>
      </c>
      <c r="AU154" s="158" t="s">
        <v>86</v>
      </c>
      <c r="AV154" s="14" t="s">
        <v>86</v>
      </c>
      <c r="AW154" s="14" t="s">
        <v>40</v>
      </c>
      <c r="AX154" s="14" t="s">
        <v>79</v>
      </c>
      <c r="AY154" s="158" t="s">
        <v>116</v>
      </c>
    </row>
    <row r="155" spans="1:65" s="15" customFormat="1" ht="11.25">
      <c r="B155" s="164"/>
      <c r="D155" s="145" t="s">
        <v>129</v>
      </c>
      <c r="E155" s="165" t="s">
        <v>3</v>
      </c>
      <c r="F155" s="166" t="s">
        <v>140</v>
      </c>
      <c r="H155" s="167">
        <v>1200</v>
      </c>
      <c r="L155" s="164"/>
      <c r="M155" s="168"/>
      <c r="N155" s="169"/>
      <c r="O155" s="169"/>
      <c r="P155" s="169"/>
      <c r="Q155" s="169"/>
      <c r="R155" s="169"/>
      <c r="S155" s="169"/>
      <c r="T155" s="170"/>
      <c r="AT155" s="165" t="s">
        <v>129</v>
      </c>
      <c r="AU155" s="165" t="s">
        <v>86</v>
      </c>
      <c r="AV155" s="15" t="s">
        <v>123</v>
      </c>
      <c r="AW155" s="15" t="s">
        <v>40</v>
      </c>
      <c r="AX155" s="15" t="s">
        <v>84</v>
      </c>
      <c r="AY155" s="165" t="s">
        <v>116</v>
      </c>
    </row>
    <row r="156" spans="1:65" s="2" customFormat="1" ht="21.75" customHeight="1">
      <c r="A156" s="30"/>
      <c r="B156" s="131"/>
      <c r="C156" s="132" t="s">
        <v>185</v>
      </c>
      <c r="D156" s="132" t="s">
        <v>119</v>
      </c>
      <c r="E156" s="133" t="s">
        <v>186</v>
      </c>
      <c r="F156" s="134" t="s">
        <v>187</v>
      </c>
      <c r="G156" s="135" t="s">
        <v>122</v>
      </c>
      <c r="H156" s="136">
        <v>200</v>
      </c>
      <c r="I156" s="219"/>
      <c r="J156" s="137">
        <f>ROUND(I156*H156,2)</f>
        <v>0</v>
      </c>
      <c r="K156" s="138"/>
      <c r="L156" s="31"/>
      <c r="M156" s="139" t="s">
        <v>3</v>
      </c>
      <c r="N156" s="140" t="s">
        <v>50</v>
      </c>
      <c r="O156" s="141">
        <v>3.3000000000000002E-2</v>
      </c>
      <c r="P156" s="141">
        <f>O156*H156</f>
        <v>6.6000000000000005</v>
      </c>
      <c r="Q156" s="141">
        <v>0</v>
      </c>
      <c r="R156" s="141">
        <f>Q156*H156</f>
        <v>0</v>
      </c>
      <c r="S156" s="141">
        <v>0</v>
      </c>
      <c r="T156" s="142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43" t="s">
        <v>123</v>
      </c>
      <c r="AT156" s="143" t="s">
        <v>119</v>
      </c>
      <c r="AU156" s="143" t="s">
        <v>86</v>
      </c>
      <c r="AY156" s="17" t="s">
        <v>116</v>
      </c>
      <c r="BE156" s="144">
        <f>IF(N156="základní",J156,0)</f>
        <v>0</v>
      </c>
      <c r="BF156" s="144">
        <f>IF(N156="snížená",J156,0)</f>
        <v>0</v>
      </c>
      <c r="BG156" s="144">
        <f>IF(N156="zákl. přenesená",J156,0)</f>
        <v>0</v>
      </c>
      <c r="BH156" s="144">
        <f>IF(N156="sníž. přenesená",J156,0)</f>
        <v>0</v>
      </c>
      <c r="BI156" s="144">
        <f>IF(N156="nulová",J156,0)</f>
        <v>0</v>
      </c>
      <c r="BJ156" s="17" t="s">
        <v>84</v>
      </c>
      <c r="BK156" s="144">
        <f>ROUND(I156*H156,2)</f>
        <v>0</v>
      </c>
      <c r="BL156" s="17" t="s">
        <v>123</v>
      </c>
      <c r="BM156" s="143" t="s">
        <v>188</v>
      </c>
    </row>
    <row r="157" spans="1:65" s="2" customFormat="1" ht="19.5">
      <c r="A157" s="30"/>
      <c r="B157" s="31"/>
      <c r="C157" s="30"/>
      <c r="D157" s="145" t="s">
        <v>125</v>
      </c>
      <c r="E157" s="30"/>
      <c r="F157" s="146" t="s">
        <v>189</v>
      </c>
      <c r="G157" s="30"/>
      <c r="H157" s="30"/>
      <c r="I157" s="30"/>
      <c r="J157" s="30"/>
      <c r="K157" s="30"/>
      <c r="L157" s="31"/>
      <c r="M157" s="147"/>
      <c r="N157" s="148"/>
      <c r="O157" s="51"/>
      <c r="P157" s="51"/>
      <c r="Q157" s="51"/>
      <c r="R157" s="51"/>
      <c r="S157" s="51"/>
      <c r="T157" s="52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T157" s="17" t="s">
        <v>125</v>
      </c>
      <c r="AU157" s="17" t="s">
        <v>86</v>
      </c>
    </row>
    <row r="158" spans="1:65" s="2" customFormat="1" ht="11.25">
      <c r="A158" s="30"/>
      <c r="B158" s="31"/>
      <c r="C158" s="30"/>
      <c r="D158" s="149" t="s">
        <v>127</v>
      </c>
      <c r="E158" s="30"/>
      <c r="F158" s="150" t="s">
        <v>190</v>
      </c>
      <c r="G158" s="30"/>
      <c r="H158" s="30"/>
      <c r="I158" s="30"/>
      <c r="J158" s="30"/>
      <c r="K158" s="30"/>
      <c r="L158" s="31"/>
      <c r="M158" s="147"/>
      <c r="N158" s="148"/>
      <c r="O158" s="51"/>
      <c r="P158" s="51"/>
      <c r="Q158" s="51"/>
      <c r="R158" s="51"/>
      <c r="S158" s="51"/>
      <c r="T158" s="52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7" t="s">
        <v>127</v>
      </c>
      <c r="AU158" s="17" t="s">
        <v>86</v>
      </c>
    </row>
    <row r="159" spans="1:65" s="2" customFormat="1" ht="24.2" customHeight="1">
      <c r="A159" s="30"/>
      <c r="B159" s="131"/>
      <c r="C159" s="132" t="s">
        <v>150</v>
      </c>
      <c r="D159" s="132" t="s">
        <v>119</v>
      </c>
      <c r="E159" s="133" t="s">
        <v>191</v>
      </c>
      <c r="F159" s="134" t="s">
        <v>192</v>
      </c>
      <c r="G159" s="135" t="s">
        <v>122</v>
      </c>
      <c r="H159" s="136">
        <v>72</v>
      </c>
      <c r="I159" s="219"/>
      <c r="J159" s="137">
        <f>ROUND(I159*H159,2)</f>
        <v>0</v>
      </c>
      <c r="K159" s="138"/>
      <c r="L159" s="31"/>
      <c r="M159" s="139" t="s">
        <v>3</v>
      </c>
      <c r="N159" s="140" t="s">
        <v>50</v>
      </c>
      <c r="O159" s="141">
        <v>1.2999999999999999E-2</v>
      </c>
      <c r="P159" s="141">
        <f>O159*H159</f>
        <v>0.93599999999999994</v>
      </c>
      <c r="Q159" s="141">
        <v>0</v>
      </c>
      <c r="R159" s="141">
        <f>Q159*H159</f>
        <v>0</v>
      </c>
      <c r="S159" s="141">
        <v>0</v>
      </c>
      <c r="T159" s="142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43" t="s">
        <v>123</v>
      </c>
      <c r="AT159" s="143" t="s">
        <v>119</v>
      </c>
      <c r="AU159" s="143" t="s">
        <v>86</v>
      </c>
      <c r="AY159" s="17" t="s">
        <v>116</v>
      </c>
      <c r="BE159" s="144">
        <f>IF(N159="základní",J159,0)</f>
        <v>0</v>
      </c>
      <c r="BF159" s="144">
        <f>IF(N159="snížená",J159,0)</f>
        <v>0</v>
      </c>
      <c r="BG159" s="144">
        <f>IF(N159="zákl. přenesená",J159,0)</f>
        <v>0</v>
      </c>
      <c r="BH159" s="144">
        <f>IF(N159="sníž. přenesená",J159,0)</f>
        <v>0</v>
      </c>
      <c r="BI159" s="144">
        <f>IF(N159="nulová",J159,0)</f>
        <v>0</v>
      </c>
      <c r="BJ159" s="17" t="s">
        <v>84</v>
      </c>
      <c r="BK159" s="144">
        <f>ROUND(I159*H159,2)</f>
        <v>0</v>
      </c>
      <c r="BL159" s="17" t="s">
        <v>123</v>
      </c>
      <c r="BM159" s="143" t="s">
        <v>193</v>
      </c>
    </row>
    <row r="160" spans="1:65" s="2" customFormat="1" ht="19.5">
      <c r="A160" s="30"/>
      <c r="B160" s="31"/>
      <c r="C160" s="30"/>
      <c r="D160" s="145" t="s">
        <v>125</v>
      </c>
      <c r="E160" s="30"/>
      <c r="F160" s="146" t="s">
        <v>194</v>
      </c>
      <c r="G160" s="30"/>
      <c r="H160" s="30"/>
      <c r="I160" s="30"/>
      <c r="J160" s="30"/>
      <c r="K160" s="30"/>
      <c r="L160" s="31"/>
      <c r="M160" s="147"/>
      <c r="N160" s="148"/>
      <c r="O160" s="51"/>
      <c r="P160" s="51"/>
      <c r="Q160" s="51"/>
      <c r="R160" s="51"/>
      <c r="S160" s="51"/>
      <c r="T160" s="52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T160" s="17" t="s">
        <v>125</v>
      </c>
      <c r="AU160" s="17" t="s">
        <v>86</v>
      </c>
    </row>
    <row r="161" spans="1:65" s="2" customFormat="1" ht="11.25">
      <c r="A161" s="30"/>
      <c r="B161" s="31"/>
      <c r="C161" s="30"/>
      <c r="D161" s="149" t="s">
        <v>127</v>
      </c>
      <c r="E161" s="30"/>
      <c r="F161" s="150" t="s">
        <v>195</v>
      </c>
      <c r="G161" s="30"/>
      <c r="H161" s="30"/>
      <c r="I161" s="30"/>
      <c r="J161" s="30"/>
      <c r="K161" s="30"/>
      <c r="L161" s="31"/>
      <c r="M161" s="147"/>
      <c r="N161" s="148"/>
      <c r="O161" s="51"/>
      <c r="P161" s="51"/>
      <c r="Q161" s="51"/>
      <c r="R161" s="51"/>
      <c r="S161" s="51"/>
      <c r="T161" s="52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T161" s="17" t="s">
        <v>127</v>
      </c>
      <c r="AU161" s="17" t="s">
        <v>86</v>
      </c>
    </row>
    <row r="162" spans="1:65" s="2" customFormat="1" ht="33" customHeight="1">
      <c r="A162" s="30"/>
      <c r="B162" s="131"/>
      <c r="C162" s="132" t="s">
        <v>196</v>
      </c>
      <c r="D162" s="132" t="s">
        <v>119</v>
      </c>
      <c r="E162" s="133" t="s">
        <v>197</v>
      </c>
      <c r="F162" s="134" t="s">
        <v>198</v>
      </c>
      <c r="G162" s="135" t="s">
        <v>122</v>
      </c>
      <c r="H162" s="136">
        <v>21</v>
      </c>
      <c r="I162" s="219"/>
      <c r="J162" s="137">
        <f>ROUND(I162*H162,2)</f>
        <v>0</v>
      </c>
      <c r="K162" s="138"/>
      <c r="L162" s="31"/>
      <c r="M162" s="139" t="s">
        <v>3</v>
      </c>
      <c r="N162" s="140" t="s">
        <v>50</v>
      </c>
      <c r="O162" s="141">
        <v>0.105</v>
      </c>
      <c r="P162" s="141">
        <f>O162*H162</f>
        <v>2.2050000000000001</v>
      </c>
      <c r="Q162" s="141">
        <v>1.2999999999999999E-4</v>
      </c>
      <c r="R162" s="141">
        <f>Q162*H162</f>
        <v>2.7299999999999998E-3</v>
      </c>
      <c r="S162" s="141">
        <v>0</v>
      </c>
      <c r="T162" s="142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43" t="s">
        <v>123</v>
      </c>
      <c r="AT162" s="143" t="s">
        <v>119</v>
      </c>
      <c r="AU162" s="143" t="s">
        <v>86</v>
      </c>
      <c r="AY162" s="17" t="s">
        <v>116</v>
      </c>
      <c r="BE162" s="144">
        <f>IF(N162="základní",J162,0)</f>
        <v>0</v>
      </c>
      <c r="BF162" s="144">
        <f>IF(N162="snížená",J162,0)</f>
        <v>0</v>
      </c>
      <c r="BG162" s="144">
        <f>IF(N162="zákl. přenesená",J162,0)</f>
        <v>0</v>
      </c>
      <c r="BH162" s="144">
        <f>IF(N162="sníž. přenesená",J162,0)</f>
        <v>0</v>
      </c>
      <c r="BI162" s="144">
        <f>IF(N162="nulová",J162,0)</f>
        <v>0</v>
      </c>
      <c r="BJ162" s="17" t="s">
        <v>84</v>
      </c>
      <c r="BK162" s="144">
        <f>ROUND(I162*H162,2)</f>
        <v>0</v>
      </c>
      <c r="BL162" s="17" t="s">
        <v>123</v>
      </c>
      <c r="BM162" s="143" t="s">
        <v>199</v>
      </c>
    </row>
    <row r="163" spans="1:65" s="2" customFormat="1" ht="19.5">
      <c r="A163" s="30"/>
      <c r="B163" s="31"/>
      <c r="C163" s="30"/>
      <c r="D163" s="145" t="s">
        <v>125</v>
      </c>
      <c r="E163" s="30"/>
      <c r="F163" s="146" t="s">
        <v>200</v>
      </c>
      <c r="G163" s="30"/>
      <c r="H163" s="30"/>
      <c r="I163" s="30"/>
      <c r="J163" s="30"/>
      <c r="K163" s="30"/>
      <c r="L163" s="31"/>
      <c r="M163" s="147"/>
      <c r="N163" s="148"/>
      <c r="O163" s="51"/>
      <c r="P163" s="51"/>
      <c r="Q163" s="51"/>
      <c r="R163" s="51"/>
      <c r="S163" s="51"/>
      <c r="T163" s="52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T163" s="17" t="s">
        <v>125</v>
      </c>
      <c r="AU163" s="17" t="s">
        <v>86</v>
      </c>
    </row>
    <row r="164" spans="1:65" s="2" customFormat="1" ht="11.25">
      <c r="A164" s="30"/>
      <c r="B164" s="31"/>
      <c r="C164" s="30"/>
      <c r="D164" s="149" t="s">
        <v>127</v>
      </c>
      <c r="E164" s="30"/>
      <c r="F164" s="150" t="s">
        <v>201</v>
      </c>
      <c r="G164" s="30"/>
      <c r="H164" s="30"/>
      <c r="I164" s="30"/>
      <c r="J164" s="30"/>
      <c r="K164" s="30"/>
      <c r="L164" s="31"/>
      <c r="M164" s="147"/>
      <c r="N164" s="148"/>
      <c r="O164" s="51"/>
      <c r="P164" s="51"/>
      <c r="Q164" s="51"/>
      <c r="R164" s="51"/>
      <c r="S164" s="51"/>
      <c r="T164" s="52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T164" s="17" t="s">
        <v>127</v>
      </c>
      <c r="AU164" s="17" t="s">
        <v>86</v>
      </c>
    </row>
    <row r="165" spans="1:65" s="13" customFormat="1" ht="11.25">
      <c r="B165" s="151"/>
      <c r="D165" s="145" t="s">
        <v>129</v>
      </c>
      <c r="E165" s="152" t="s">
        <v>3</v>
      </c>
      <c r="F165" s="153" t="s">
        <v>130</v>
      </c>
      <c r="H165" s="152" t="s">
        <v>3</v>
      </c>
      <c r="L165" s="151"/>
      <c r="M165" s="154"/>
      <c r="N165" s="155"/>
      <c r="O165" s="155"/>
      <c r="P165" s="155"/>
      <c r="Q165" s="155"/>
      <c r="R165" s="155"/>
      <c r="S165" s="155"/>
      <c r="T165" s="156"/>
      <c r="AT165" s="152" t="s">
        <v>129</v>
      </c>
      <c r="AU165" s="152" t="s">
        <v>86</v>
      </c>
      <c r="AV165" s="13" t="s">
        <v>84</v>
      </c>
      <c r="AW165" s="13" t="s">
        <v>40</v>
      </c>
      <c r="AX165" s="13" t="s">
        <v>79</v>
      </c>
      <c r="AY165" s="152" t="s">
        <v>116</v>
      </c>
    </row>
    <row r="166" spans="1:65" s="13" customFormat="1" ht="11.25">
      <c r="B166" s="151"/>
      <c r="D166" s="145" t="s">
        <v>129</v>
      </c>
      <c r="E166" s="152" t="s">
        <v>3</v>
      </c>
      <c r="F166" s="153" t="s">
        <v>131</v>
      </c>
      <c r="H166" s="152" t="s">
        <v>3</v>
      </c>
      <c r="L166" s="151"/>
      <c r="M166" s="154"/>
      <c r="N166" s="155"/>
      <c r="O166" s="155"/>
      <c r="P166" s="155"/>
      <c r="Q166" s="155"/>
      <c r="R166" s="155"/>
      <c r="S166" s="155"/>
      <c r="T166" s="156"/>
      <c r="AT166" s="152" t="s">
        <v>129</v>
      </c>
      <c r="AU166" s="152" t="s">
        <v>86</v>
      </c>
      <c r="AV166" s="13" t="s">
        <v>84</v>
      </c>
      <c r="AW166" s="13" t="s">
        <v>40</v>
      </c>
      <c r="AX166" s="13" t="s">
        <v>79</v>
      </c>
      <c r="AY166" s="152" t="s">
        <v>116</v>
      </c>
    </row>
    <row r="167" spans="1:65" s="13" customFormat="1" ht="11.25">
      <c r="B167" s="151"/>
      <c r="D167" s="145" t="s">
        <v>129</v>
      </c>
      <c r="E167" s="152" t="s">
        <v>3</v>
      </c>
      <c r="F167" s="153" t="s">
        <v>132</v>
      </c>
      <c r="H167" s="152" t="s">
        <v>3</v>
      </c>
      <c r="L167" s="151"/>
      <c r="M167" s="154"/>
      <c r="N167" s="155"/>
      <c r="O167" s="155"/>
      <c r="P167" s="155"/>
      <c r="Q167" s="155"/>
      <c r="R167" s="155"/>
      <c r="S167" s="155"/>
      <c r="T167" s="156"/>
      <c r="AT167" s="152" t="s">
        <v>129</v>
      </c>
      <c r="AU167" s="152" t="s">
        <v>86</v>
      </c>
      <c r="AV167" s="13" t="s">
        <v>84</v>
      </c>
      <c r="AW167" s="13" t="s">
        <v>40</v>
      </c>
      <c r="AX167" s="13" t="s">
        <v>79</v>
      </c>
      <c r="AY167" s="152" t="s">
        <v>116</v>
      </c>
    </row>
    <row r="168" spans="1:65" s="13" customFormat="1" ht="11.25">
      <c r="B168" s="151"/>
      <c r="D168" s="145" t="s">
        <v>129</v>
      </c>
      <c r="E168" s="152" t="s">
        <v>3</v>
      </c>
      <c r="F168" s="153" t="s">
        <v>133</v>
      </c>
      <c r="H168" s="152" t="s">
        <v>3</v>
      </c>
      <c r="L168" s="151"/>
      <c r="M168" s="154"/>
      <c r="N168" s="155"/>
      <c r="O168" s="155"/>
      <c r="P168" s="155"/>
      <c r="Q168" s="155"/>
      <c r="R168" s="155"/>
      <c r="S168" s="155"/>
      <c r="T168" s="156"/>
      <c r="AT168" s="152" t="s">
        <v>129</v>
      </c>
      <c r="AU168" s="152" t="s">
        <v>86</v>
      </c>
      <c r="AV168" s="13" t="s">
        <v>84</v>
      </c>
      <c r="AW168" s="13" t="s">
        <v>40</v>
      </c>
      <c r="AX168" s="13" t="s">
        <v>79</v>
      </c>
      <c r="AY168" s="152" t="s">
        <v>116</v>
      </c>
    </row>
    <row r="169" spans="1:65" s="13" customFormat="1" ht="11.25">
      <c r="B169" s="151"/>
      <c r="D169" s="145" t="s">
        <v>129</v>
      </c>
      <c r="E169" s="152" t="s">
        <v>3</v>
      </c>
      <c r="F169" s="153" t="s">
        <v>134</v>
      </c>
      <c r="H169" s="152" t="s">
        <v>3</v>
      </c>
      <c r="L169" s="151"/>
      <c r="M169" s="154"/>
      <c r="N169" s="155"/>
      <c r="O169" s="155"/>
      <c r="P169" s="155"/>
      <c r="Q169" s="155"/>
      <c r="R169" s="155"/>
      <c r="S169" s="155"/>
      <c r="T169" s="156"/>
      <c r="AT169" s="152" t="s">
        <v>129</v>
      </c>
      <c r="AU169" s="152" t="s">
        <v>86</v>
      </c>
      <c r="AV169" s="13" t="s">
        <v>84</v>
      </c>
      <c r="AW169" s="13" t="s">
        <v>40</v>
      </c>
      <c r="AX169" s="13" t="s">
        <v>79</v>
      </c>
      <c r="AY169" s="152" t="s">
        <v>116</v>
      </c>
    </row>
    <row r="170" spans="1:65" s="14" customFormat="1" ht="11.25">
      <c r="B170" s="157"/>
      <c r="D170" s="145" t="s">
        <v>129</v>
      </c>
      <c r="E170" s="158" t="s">
        <v>3</v>
      </c>
      <c r="F170" s="159" t="s">
        <v>202</v>
      </c>
      <c r="H170" s="160">
        <v>3</v>
      </c>
      <c r="L170" s="157"/>
      <c r="M170" s="161"/>
      <c r="N170" s="162"/>
      <c r="O170" s="162"/>
      <c r="P170" s="162"/>
      <c r="Q170" s="162"/>
      <c r="R170" s="162"/>
      <c r="S170" s="162"/>
      <c r="T170" s="163"/>
      <c r="AT170" s="158" t="s">
        <v>129</v>
      </c>
      <c r="AU170" s="158" t="s">
        <v>86</v>
      </c>
      <c r="AV170" s="14" t="s">
        <v>86</v>
      </c>
      <c r="AW170" s="14" t="s">
        <v>40</v>
      </c>
      <c r="AX170" s="14" t="s">
        <v>79</v>
      </c>
      <c r="AY170" s="158" t="s">
        <v>116</v>
      </c>
    </row>
    <row r="171" spans="1:65" s="14" customFormat="1" ht="11.25">
      <c r="B171" s="157"/>
      <c r="D171" s="145" t="s">
        <v>129</v>
      </c>
      <c r="E171" s="158" t="s">
        <v>3</v>
      </c>
      <c r="F171" s="159" t="s">
        <v>203</v>
      </c>
      <c r="H171" s="160">
        <v>6</v>
      </c>
      <c r="L171" s="157"/>
      <c r="M171" s="161"/>
      <c r="N171" s="162"/>
      <c r="O171" s="162"/>
      <c r="P171" s="162"/>
      <c r="Q171" s="162"/>
      <c r="R171" s="162"/>
      <c r="S171" s="162"/>
      <c r="T171" s="163"/>
      <c r="AT171" s="158" t="s">
        <v>129</v>
      </c>
      <c r="AU171" s="158" t="s">
        <v>86</v>
      </c>
      <c r="AV171" s="14" t="s">
        <v>86</v>
      </c>
      <c r="AW171" s="14" t="s">
        <v>40</v>
      </c>
      <c r="AX171" s="14" t="s">
        <v>79</v>
      </c>
      <c r="AY171" s="158" t="s">
        <v>116</v>
      </c>
    </row>
    <row r="172" spans="1:65" s="14" customFormat="1" ht="11.25">
      <c r="B172" s="157"/>
      <c r="D172" s="145" t="s">
        <v>129</v>
      </c>
      <c r="E172" s="158" t="s">
        <v>3</v>
      </c>
      <c r="F172" s="159" t="s">
        <v>204</v>
      </c>
      <c r="H172" s="160">
        <v>6</v>
      </c>
      <c r="L172" s="157"/>
      <c r="M172" s="161"/>
      <c r="N172" s="162"/>
      <c r="O172" s="162"/>
      <c r="P172" s="162"/>
      <c r="Q172" s="162"/>
      <c r="R172" s="162"/>
      <c r="S172" s="162"/>
      <c r="T172" s="163"/>
      <c r="AT172" s="158" t="s">
        <v>129</v>
      </c>
      <c r="AU172" s="158" t="s">
        <v>86</v>
      </c>
      <c r="AV172" s="14" t="s">
        <v>86</v>
      </c>
      <c r="AW172" s="14" t="s">
        <v>40</v>
      </c>
      <c r="AX172" s="14" t="s">
        <v>79</v>
      </c>
      <c r="AY172" s="158" t="s">
        <v>116</v>
      </c>
    </row>
    <row r="173" spans="1:65" s="14" customFormat="1" ht="11.25">
      <c r="B173" s="157"/>
      <c r="D173" s="145" t="s">
        <v>129</v>
      </c>
      <c r="E173" s="158" t="s">
        <v>3</v>
      </c>
      <c r="F173" s="159" t="s">
        <v>205</v>
      </c>
      <c r="H173" s="160">
        <v>6</v>
      </c>
      <c r="L173" s="157"/>
      <c r="M173" s="161"/>
      <c r="N173" s="162"/>
      <c r="O173" s="162"/>
      <c r="P173" s="162"/>
      <c r="Q173" s="162"/>
      <c r="R173" s="162"/>
      <c r="S173" s="162"/>
      <c r="T173" s="163"/>
      <c r="AT173" s="158" t="s">
        <v>129</v>
      </c>
      <c r="AU173" s="158" t="s">
        <v>86</v>
      </c>
      <c r="AV173" s="14" t="s">
        <v>86</v>
      </c>
      <c r="AW173" s="14" t="s">
        <v>40</v>
      </c>
      <c r="AX173" s="14" t="s">
        <v>79</v>
      </c>
      <c r="AY173" s="158" t="s">
        <v>116</v>
      </c>
    </row>
    <row r="174" spans="1:65" s="15" customFormat="1" ht="11.25">
      <c r="B174" s="164"/>
      <c r="D174" s="145" t="s">
        <v>129</v>
      </c>
      <c r="E174" s="165" t="s">
        <v>3</v>
      </c>
      <c r="F174" s="166" t="s">
        <v>140</v>
      </c>
      <c r="H174" s="167">
        <v>21</v>
      </c>
      <c r="L174" s="164"/>
      <c r="M174" s="168"/>
      <c r="N174" s="169"/>
      <c r="O174" s="169"/>
      <c r="P174" s="169"/>
      <c r="Q174" s="169"/>
      <c r="R174" s="169"/>
      <c r="S174" s="169"/>
      <c r="T174" s="170"/>
      <c r="AT174" s="165" t="s">
        <v>129</v>
      </c>
      <c r="AU174" s="165" t="s">
        <v>86</v>
      </c>
      <c r="AV174" s="15" t="s">
        <v>123</v>
      </c>
      <c r="AW174" s="15" t="s">
        <v>40</v>
      </c>
      <c r="AX174" s="15" t="s">
        <v>84</v>
      </c>
      <c r="AY174" s="165" t="s">
        <v>116</v>
      </c>
    </row>
    <row r="175" spans="1:65" s="2" customFormat="1" ht="24.2" customHeight="1">
      <c r="A175" s="30"/>
      <c r="B175" s="131"/>
      <c r="C175" s="132" t="s">
        <v>206</v>
      </c>
      <c r="D175" s="132" t="s">
        <v>119</v>
      </c>
      <c r="E175" s="133" t="s">
        <v>207</v>
      </c>
      <c r="F175" s="134" t="s">
        <v>208</v>
      </c>
      <c r="G175" s="135" t="s">
        <v>122</v>
      </c>
      <c r="H175" s="136">
        <v>13.5</v>
      </c>
      <c r="I175" s="219"/>
      <c r="J175" s="137">
        <f>ROUND(I175*H175,2)</f>
        <v>0</v>
      </c>
      <c r="K175" s="138"/>
      <c r="L175" s="31"/>
      <c r="M175" s="139" t="s">
        <v>3</v>
      </c>
      <c r="N175" s="140" t="s">
        <v>50</v>
      </c>
      <c r="O175" s="141">
        <v>0.61199999999999999</v>
      </c>
      <c r="P175" s="141">
        <f>O175*H175</f>
        <v>8.2620000000000005</v>
      </c>
      <c r="Q175" s="141">
        <v>0</v>
      </c>
      <c r="R175" s="141">
        <f>Q175*H175</f>
        <v>0</v>
      </c>
      <c r="S175" s="141">
        <v>6.2E-2</v>
      </c>
      <c r="T175" s="142">
        <f>S175*H175</f>
        <v>0.83699999999999997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43" t="s">
        <v>123</v>
      </c>
      <c r="AT175" s="143" t="s">
        <v>119</v>
      </c>
      <c r="AU175" s="143" t="s">
        <v>86</v>
      </c>
      <c r="AY175" s="17" t="s">
        <v>116</v>
      </c>
      <c r="BE175" s="144">
        <f>IF(N175="základní",J175,0)</f>
        <v>0</v>
      </c>
      <c r="BF175" s="144">
        <f>IF(N175="snížená",J175,0)</f>
        <v>0</v>
      </c>
      <c r="BG175" s="144">
        <f>IF(N175="zákl. přenesená",J175,0)</f>
        <v>0</v>
      </c>
      <c r="BH175" s="144">
        <f>IF(N175="sníž. přenesená",J175,0)</f>
        <v>0</v>
      </c>
      <c r="BI175" s="144">
        <f>IF(N175="nulová",J175,0)</f>
        <v>0</v>
      </c>
      <c r="BJ175" s="17" t="s">
        <v>84</v>
      </c>
      <c r="BK175" s="144">
        <f>ROUND(I175*H175,2)</f>
        <v>0</v>
      </c>
      <c r="BL175" s="17" t="s">
        <v>123</v>
      </c>
      <c r="BM175" s="143" t="s">
        <v>209</v>
      </c>
    </row>
    <row r="176" spans="1:65" s="2" customFormat="1" ht="29.25">
      <c r="A176" s="30"/>
      <c r="B176" s="31"/>
      <c r="C176" s="30"/>
      <c r="D176" s="145" t="s">
        <v>125</v>
      </c>
      <c r="E176" s="30"/>
      <c r="F176" s="146" t="s">
        <v>210</v>
      </c>
      <c r="G176" s="30"/>
      <c r="H176" s="30"/>
      <c r="I176" s="30"/>
      <c r="J176" s="30"/>
      <c r="K176" s="30"/>
      <c r="L176" s="31"/>
      <c r="M176" s="147"/>
      <c r="N176" s="148"/>
      <c r="O176" s="51"/>
      <c r="P176" s="51"/>
      <c r="Q176" s="51"/>
      <c r="R176" s="51"/>
      <c r="S176" s="51"/>
      <c r="T176" s="52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T176" s="17" t="s">
        <v>125</v>
      </c>
      <c r="AU176" s="17" t="s">
        <v>86</v>
      </c>
    </row>
    <row r="177" spans="1:65" s="2" customFormat="1" ht="11.25">
      <c r="A177" s="30"/>
      <c r="B177" s="31"/>
      <c r="C177" s="30"/>
      <c r="D177" s="149" t="s">
        <v>127</v>
      </c>
      <c r="E177" s="30"/>
      <c r="F177" s="150" t="s">
        <v>211</v>
      </c>
      <c r="G177" s="30"/>
      <c r="H177" s="30"/>
      <c r="I177" s="30"/>
      <c r="J177" s="30"/>
      <c r="K177" s="30"/>
      <c r="L177" s="31"/>
      <c r="M177" s="147"/>
      <c r="N177" s="148"/>
      <c r="O177" s="51"/>
      <c r="P177" s="51"/>
      <c r="Q177" s="51"/>
      <c r="R177" s="51"/>
      <c r="S177" s="51"/>
      <c r="T177" s="52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T177" s="17" t="s">
        <v>127</v>
      </c>
      <c r="AU177" s="17" t="s">
        <v>86</v>
      </c>
    </row>
    <row r="178" spans="1:65" s="13" customFormat="1" ht="11.25">
      <c r="B178" s="151"/>
      <c r="D178" s="145" t="s">
        <v>129</v>
      </c>
      <c r="E178" s="152" t="s">
        <v>3</v>
      </c>
      <c r="F178" s="153" t="s">
        <v>130</v>
      </c>
      <c r="H178" s="152" t="s">
        <v>3</v>
      </c>
      <c r="L178" s="151"/>
      <c r="M178" s="154"/>
      <c r="N178" s="155"/>
      <c r="O178" s="155"/>
      <c r="P178" s="155"/>
      <c r="Q178" s="155"/>
      <c r="R178" s="155"/>
      <c r="S178" s="155"/>
      <c r="T178" s="156"/>
      <c r="AT178" s="152" t="s">
        <v>129</v>
      </c>
      <c r="AU178" s="152" t="s">
        <v>86</v>
      </c>
      <c r="AV178" s="13" t="s">
        <v>84</v>
      </c>
      <c r="AW178" s="13" t="s">
        <v>40</v>
      </c>
      <c r="AX178" s="13" t="s">
        <v>79</v>
      </c>
      <c r="AY178" s="152" t="s">
        <v>116</v>
      </c>
    </row>
    <row r="179" spans="1:65" s="13" customFormat="1" ht="11.25">
      <c r="B179" s="151"/>
      <c r="D179" s="145" t="s">
        <v>129</v>
      </c>
      <c r="E179" s="152" t="s">
        <v>3</v>
      </c>
      <c r="F179" s="153" t="s">
        <v>131</v>
      </c>
      <c r="H179" s="152" t="s">
        <v>3</v>
      </c>
      <c r="L179" s="151"/>
      <c r="M179" s="154"/>
      <c r="N179" s="155"/>
      <c r="O179" s="155"/>
      <c r="P179" s="155"/>
      <c r="Q179" s="155"/>
      <c r="R179" s="155"/>
      <c r="S179" s="155"/>
      <c r="T179" s="156"/>
      <c r="AT179" s="152" t="s">
        <v>129</v>
      </c>
      <c r="AU179" s="152" t="s">
        <v>86</v>
      </c>
      <c r="AV179" s="13" t="s">
        <v>84</v>
      </c>
      <c r="AW179" s="13" t="s">
        <v>40</v>
      </c>
      <c r="AX179" s="13" t="s">
        <v>79</v>
      </c>
      <c r="AY179" s="152" t="s">
        <v>116</v>
      </c>
    </row>
    <row r="180" spans="1:65" s="13" customFormat="1" ht="11.25">
      <c r="B180" s="151"/>
      <c r="D180" s="145" t="s">
        <v>129</v>
      </c>
      <c r="E180" s="152" t="s">
        <v>3</v>
      </c>
      <c r="F180" s="153" t="s">
        <v>132</v>
      </c>
      <c r="H180" s="152" t="s">
        <v>3</v>
      </c>
      <c r="L180" s="151"/>
      <c r="M180" s="154"/>
      <c r="N180" s="155"/>
      <c r="O180" s="155"/>
      <c r="P180" s="155"/>
      <c r="Q180" s="155"/>
      <c r="R180" s="155"/>
      <c r="S180" s="155"/>
      <c r="T180" s="156"/>
      <c r="AT180" s="152" t="s">
        <v>129</v>
      </c>
      <c r="AU180" s="152" t="s">
        <v>86</v>
      </c>
      <c r="AV180" s="13" t="s">
        <v>84</v>
      </c>
      <c r="AW180" s="13" t="s">
        <v>40</v>
      </c>
      <c r="AX180" s="13" t="s">
        <v>79</v>
      </c>
      <c r="AY180" s="152" t="s">
        <v>116</v>
      </c>
    </row>
    <row r="181" spans="1:65" s="13" customFormat="1" ht="11.25">
      <c r="B181" s="151"/>
      <c r="D181" s="145" t="s">
        <v>129</v>
      </c>
      <c r="E181" s="152" t="s">
        <v>3</v>
      </c>
      <c r="F181" s="153" t="s">
        <v>133</v>
      </c>
      <c r="H181" s="152" t="s">
        <v>3</v>
      </c>
      <c r="L181" s="151"/>
      <c r="M181" s="154"/>
      <c r="N181" s="155"/>
      <c r="O181" s="155"/>
      <c r="P181" s="155"/>
      <c r="Q181" s="155"/>
      <c r="R181" s="155"/>
      <c r="S181" s="155"/>
      <c r="T181" s="156"/>
      <c r="AT181" s="152" t="s">
        <v>129</v>
      </c>
      <c r="AU181" s="152" t="s">
        <v>86</v>
      </c>
      <c r="AV181" s="13" t="s">
        <v>84</v>
      </c>
      <c r="AW181" s="13" t="s">
        <v>40</v>
      </c>
      <c r="AX181" s="13" t="s">
        <v>79</v>
      </c>
      <c r="AY181" s="152" t="s">
        <v>116</v>
      </c>
    </row>
    <row r="182" spans="1:65" s="14" customFormat="1" ht="11.25">
      <c r="B182" s="157"/>
      <c r="D182" s="145" t="s">
        <v>129</v>
      </c>
      <c r="E182" s="158" t="s">
        <v>3</v>
      </c>
      <c r="F182" s="159" t="s">
        <v>212</v>
      </c>
      <c r="H182" s="160">
        <v>4.5</v>
      </c>
      <c r="L182" s="157"/>
      <c r="M182" s="161"/>
      <c r="N182" s="162"/>
      <c r="O182" s="162"/>
      <c r="P182" s="162"/>
      <c r="Q182" s="162"/>
      <c r="R182" s="162"/>
      <c r="S182" s="162"/>
      <c r="T182" s="163"/>
      <c r="AT182" s="158" t="s">
        <v>129</v>
      </c>
      <c r="AU182" s="158" t="s">
        <v>86</v>
      </c>
      <c r="AV182" s="14" t="s">
        <v>86</v>
      </c>
      <c r="AW182" s="14" t="s">
        <v>40</v>
      </c>
      <c r="AX182" s="14" t="s">
        <v>79</v>
      </c>
      <c r="AY182" s="158" t="s">
        <v>116</v>
      </c>
    </row>
    <row r="183" spans="1:65" s="14" customFormat="1" ht="11.25">
      <c r="B183" s="157"/>
      <c r="D183" s="145" t="s">
        <v>129</v>
      </c>
      <c r="E183" s="158" t="s">
        <v>3</v>
      </c>
      <c r="F183" s="159" t="s">
        <v>213</v>
      </c>
      <c r="H183" s="160">
        <v>4.5</v>
      </c>
      <c r="L183" s="157"/>
      <c r="M183" s="161"/>
      <c r="N183" s="162"/>
      <c r="O183" s="162"/>
      <c r="P183" s="162"/>
      <c r="Q183" s="162"/>
      <c r="R183" s="162"/>
      <c r="S183" s="162"/>
      <c r="T183" s="163"/>
      <c r="AT183" s="158" t="s">
        <v>129</v>
      </c>
      <c r="AU183" s="158" t="s">
        <v>86</v>
      </c>
      <c r="AV183" s="14" t="s">
        <v>86</v>
      </c>
      <c r="AW183" s="14" t="s">
        <v>40</v>
      </c>
      <c r="AX183" s="14" t="s">
        <v>79</v>
      </c>
      <c r="AY183" s="158" t="s">
        <v>116</v>
      </c>
    </row>
    <row r="184" spans="1:65" s="14" customFormat="1" ht="11.25">
      <c r="B184" s="157"/>
      <c r="D184" s="145" t="s">
        <v>129</v>
      </c>
      <c r="E184" s="158" t="s">
        <v>3</v>
      </c>
      <c r="F184" s="159" t="s">
        <v>214</v>
      </c>
      <c r="H184" s="160">
        <v>4.5</v>
      </c>
      <c r="L184" s="157"/>
      <c r="M184" s="161"/>
      <c r="N184" s="162"/>
      <c r="O184" s="162"/>
      <c r="P184" s="162"/>
      <c r="Q184" s="162"/>
      <c r="R184" s="162"/>
      <c r="S184" s="162"/>
      <c r="T184" s="163"/>
      <c r="AT184" s="158" t="s">
        <v>129</v>
      </c>
      <c r="AU184" s="158" t="s">
        <v>86</v>
      </c>
      <c r="AV184" s="14" t="s">
        <v>86</v>
      </c>
      <c r="AW184" s="14" t="s">
        <v>40</v>
      </c>
      <c r="AX184" s="14" t="s">
        <v>79</v>
      </c>
      <c r="AY184" s="158" t="s">
        <v>116</v>
      </c>
    </row>
    <row r="185" spans="1:65" s="15" customFormat="1" ht="11.25">
      <c r="B185" s="164"/>
      <c r="D185" s="145" t="s">
        <v>129</v>
      </c>
      <c r="E185" s="165" t="s">
        <v>3</v>
      </c>
      <c r="F185" s="166" t="s">
        <v>140</v>
      </c>
      <c r="H185" s="167">
        <v>13.5</v>
      </c>
      <c r="L185" s="164"/>
      <c r="M185" s="168"/>
      <c r="N185" s="169"/>
      <c r="O185" s="169"/>
      <c r="P185" s="169"/>
      <c r="Q185" s="169"/>
      <c r="R185" s="169"/>
      <c r="S185" s="169"/>
      <c r="T185" s="170"/>
      <c r="AT185" s="165" t="s">
        <v>129</v>
      </c>
      <c r="AU185" s="165" t="s">
        <v>86</v>
      </c>
      <c r="AV185" s="15" t="s">
        <v>123</v>
      </c>
      <c r="AW185" s="15" t="s">
        <v>40</v>
      </c>
      <c r="AX185" s="15" t="s">
        <v>84</v>
      </c>
      <c r="AY185" s="165" t="s">
        <v>116</v>
      </c>
    </row>
    <row r="186" spans="1:65" s="2" customFormat="1" ht="21.75" customHeight="1">
      <c r="A186" s="30"/>
      <c r="B186" s="131"/>
      <c r="C186" s="132" t="s">
        <v>9</v>
      </c>
      <c r="D186" s="132" t="s">
        <v>119</v>
      </c>
      <c r="E186" s="133" t="s">
        <v>215</v>
      </c>
      <c r="F186" s="134" t="s">
        <v>216</v>
      </c>
      <c r="G186" s="135" t="s">
        <v>122</v>
      </c>
      <c r="H186" s="136">
        <v>6.09</v>
      </c>
      <c r="I186" s="219"/>
      <c r="J186" s="137">
        <f>ROUND(I186*H186,2)</f>
        <v>0</v>
      </c>
      <c r="K186" s="138"/>
      <c r="L186" s="31"/>
      <c r="M186" s="139" t="s">
        <v>3</v>
      </c>
      <c r="N186" s="140" t="s">
        <v>50</v>
      </c>
      <c r="O186" s="141">
        <v>0.71799999999999997</v>
      </c>
      <c r="P186" s="141">
        <f>O186*H186</f>
        <v>4.3726199999999995</v>
      </c>
      <c r="Q186" s="141">
        <v>0</v>
      </c>
      <c r="R186" s="141">
        <f>Q186*H186</f>
        <v>0</v>
      </c>
      <c r="S186" s="141">
        <v>6.3E-2</v>
      </c>
      <c r="T186" s="142">
        <f>S186*H186</f>
        <v>0.38367000000000001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43" t="s">
        <v>123</v>
      </c>
      <c r="AT186" s="143" t="s">
        <v>119</v>
      </c>
      <c r="AU186" s="143" t="s">
        <v>86</v>
      </c>
      <c r="AY186" s="17" t="s">
        <v>116</v>
      </c>
      <c r="BE186" s="144">
        <f>IF(N186="základní",J186,0)</f>
        <v>0</v>
      </c>
      <c r="BF186" s="144">
        <f>IF(N186="snížená",J186,0)</f>
        <v>0</v>
      </c>
      <c r="BG186" s="144">
        <f>IF(N186="zákl. přenesená",J186,0)</f>
        <v>0</v>
      </c>
      <c r="BH186" s="144">
        <f>IF(N186="sníž. přenesená",J186,0)</f>
        <v>0</v>
      </c>
      <c r="BI186" s="144">
        <f>IF(N186="nulová",J186,0)</f>
        <v>0</v>
      </c>
      <c r="BJ186" s="17" t="s">
        <v>84</v>
      </c>
      <c r="BK186" s="144">
        <f>ROUND(I186*H186,2)</f>
        <v>0</v>
      </c>
      <c r="BL186" s="17" t="s">
        <v>123</v>
      </c>
      <c r="BM186" s="143" t="s">
        <v>217</v>
      </c>
    </row>
    <row r="187" spans="1:65" s="2" customFormat="1" ht="19.5">
      <c r="A187" s="30"/>
      <c r="B187" s="31"/>
      <c r="C187" s="30"/>
      <c r="D187" s="145" t="s">
        <v>125</v>
      </c>
      <c r="E187" s="30"/>
      <c r="F187" s="146" t="s">
        <v>218</v>
      </c>
      <c r="G187" s="30"/>
      <c r="H187" s="30"/>
      <c r="I187" s="30"/>
      <c r="J187" s="30"/>
      <c r="K187" s="30"/>
      <c r="L187" s="31"/>
      <c r="M187" s="147"/>
      <c r="N187" s="148"/>
      <c r="O187" s="51"/>
      <c r="P187" s="51"/>
      <c r="Q187" s="51"/>
      <c r="R187" s="51"/>
      <c r="S187" s="51"/>
      <c r="T187" s="52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T187" s="17" t="s">
        <v>125</v>
      </c>
      <c r="AU187" s="17" t="s">
        <v>86</v>
      </c>
    </row>
    <row r="188" spans="1:65" s="2" customFormat="1" ht="11.25">
      <c r="A188" s="30"/>
      <c r="B188" s="31"/>
      <c r="C188" s="30"/>
      <c r="D188" s="149" t="s">
        <v>127</v>
      </c>
      <c r="E188" s="30"/>
      <c r="F188" s="150" t="s">
        <v>219</v>
      </c>
      <c r="G188" s="30"/>
      <c r="H188" s="30"/>
      <c r="I188" s="30"/>
      <c r="J188" s="30"/>
      <c r="K188" s="30"/>
      <c r="L188" s="31"/>
      <c r="M188" s="147"/>
      <c r="N188" s="148"/>
      <c r="O188" s="51"/>
      <c r="P188" s="51"/>
      <c r="Q188" s="51"/>
      <c r="R188" s="51"/>
      <c r="S188" s="51"/>
      <c r="T188" s="52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T188" s="17" t="s">
        <v>127</v>
      </c>
      <c r="AU188" s="17" t="s">
        <v>86</v>
      </c>
    </row>
    <row r="189" spans="1:65" s="13" customFormat="1" ht="11.25">
      <c r="B189" s="151"/>
      <c r="D189" s="145" t="s">
        <v>129</v>
      </c>
      <c r="E189" s="152" t="s">
        <v>3</v>
      </c>
      <c r="F189" s="153" t="s">
        <v>130</v>
      </c>
      <c r="H189" s="152" t="s">
        <v>3</v>
      </c>
      <c r="L189" s="151"/>
      <c r="M189" s="154"/>
      <c r="N189" s="155"/>
      <c r="O189" s="155"/>
      <c r="P189" s="155"/>
      <c r="Q189" s="155"/>
      <c r="R189" s="155"/>
      <c r="S189" s="155"/>
      <c r="T189" s="156"/>
      <c r="AT189" s="152" t="s">
        <v>129</v>
      </c>
      <c r="AU189" s="152" t="s">
        <v>86</v>
      </c>
      <c r="AV189" s="13" t="s">
        <v>84</v>
      </c>
      <c r="AW189" s="13" t="s">
        <v>40</v>
      </c>
      <c r="AX189" s="13" t="s">
        <v>79</v>
      </c>
      <c r="AY189" s="152" t="s">
        <v>116</v>
      </c>
    </row>
    <row r="190" spans="1:65" s="13" customFormat="1" ht="11.25">
      <c r="B190" s="151"/>
      <c r="D190" s="145" t="s">
        <v>129</v>
      </c>
      <c r="E190" s="152" t="s">
        <v>3</v>
      </c>
      <c r="F190" s="153" t="s">
        <v>131</v>
      </c>
      <c r="H190" s="152" t="s">
        <v>3</v>
      </c>
      <c r="L190" s="151"/>
      <c r="M190" s="154"/>
      <c r="N190" s="155"/>
      <c r="O190" s="155"/>
      <c r="P190" s="155"/>
      <c r="Q190" s="155"/>
      <c r="R190" s="155"/>
      <c r="S190" s="155"/>
      <c r="T190" s="156"/>
      <c r="AT190" s="152" t="s">
        <v>129</v>
      </c>
      <c r="AU190" s="152" t="s">
        <v>86</v>
      </c>
      <c r="AV190" s="13" t="s">
        <v>84</v>
      </c>
      <c r="AW190" s="13" t="s">
        <v>40</v>
      </c>
      <c r="AX190" s="13" t="s">
        <v>79</v>
      </c>
      <c r="AY190" s="152" t="s">
        <v>116</v>
      </c>
    </row>
    <row r="191" spans="1:65" s="13" customFormat="1" ht="11.25">
      <c r="B191" s="151"/>
      <c r="D191" s="145" t="s">
        <v>129</v>
      </c>
      <c r="E191" s="152" t="s">
        <v>3</v>
      </c>
      <c r="F191" s="153" t="s">
        <v>133</v>
      </c>
      <c r="H191" s="152" t="s">
        <v>3</v>
      </c>
      <c r="L191" s="151"/>
      <c r="M191" s="154"/>
      <c r="N191" s="155"/>
      <c r="O191" s="155"/>
      <c r="P191" s="155"/>
      <c r="Q191" s="155"/>
      <c r="R191" s="155"/>
      <c r="S191" s="155"/>
      <c r="T191" s="156"/>
      <c r="AT191" s="152" t="s">
        <v>129</v>
      </c>
      <c r="AU191" s="152" t="s">
        <v>86</v>
      </c>
      <c r="AV191" s="13" t="s">
        <v>84</v>
      </c>
      <c r="AW191" s="13" t="s">
        <v>40</v>
      </c>
      <c r="AX191" s="13" t="s">
        <v>79</v>
      </c>
      <c r="AY191" s="152" t="s">
        <v>116</v>
      </c>
    </row>
    <row r="192" spans="1:65" s="14" customFormat="1" ht="11.25">
      <c r="B192" s="157"/>
      <c r="D192" s="145" t="s">
        <v>129</v>
      </c>
      <c r="E192" s="158" t="s">
        <v>3</v>
      </c>
      <c r="F192" s="159" t="s">
        <v>220</v>
      </c>
      <c r="H192" s="160">
        <v>6.09</v>
      </c>
      <c r="L192" s="157"/>
      <c r="M192" s="161"/>
      <c r="N192" s="162"/>
      <c r="O192" s="162"/>
      <c r="P192" s="162"/>
      <c r="Q192" s="162"/>
      <c r="R192" s="162"/>
      <c r="S192" s="162"/>
      <c r="T192" s="163"/>
      <c r="AT192" s="158" t="s">
        <v>129</v>
      </c>
      <c r="AU192" s="158" t="s">
        <v>86</v>
      </c>
      <c r="AV192" s="14" t="s">
        <v>86</v>
      </c>
      <c r="AW192" s="14" t="s">
        <v>40</v>
      </c>
      <c r="AX192" s="14" t="s">
        <v>79</v>
      </c>
      <c r="AY192" s="158" t="s">
        <v>116</v>
      </c>
    </row>
    <row r="193" spans="1:65" s="15" customFormat="1" ht="11.25">
      <c r="B193" s="164"/>
      <c r="D193" s="145" t="s">
        <v>129</v>
      </c>
      <c r="E193" s="165" t="s">
        <v>3</v>
      </c>
      <c r="F193" s="166" t="s">
        <v>140</v>
      </c>
      <c r="H193" s="167">
        <v>6.09</v>
      </c>
      <c r="L193" s="164"/>
      <c r="M193" s="168"/>
      <c r="N193" s="169"/>
      <c r="O193" s="169"/>
      <c r="P193" s="169"/>
      <c r="Q193" s="169"/>
      <c r="R193" s="169"/>
      <c r="S193" s="169"/>
      <c r="T193" s="170"/>
      <c r="AT193" s="165" t="s">
        <v>129</v>
      </c>
      <c r="AU193" s="165" t="s">
        <v>86</v>
      </c>
      <c r="AV193" s="15" t="s">
        <v>123</v>
      </c>
      <c r="AW193" s="15" t="s">
        <v>40</v>
      </c>
      <c r="AX193" s="15" t="s">
        <v>84</v>
      </c>
      <c r="AY193" s="165" t="s">
        <v>116</v>
      </c>
    </row>
    <row r="194" spans="1:65" s="2" customFormat="1" ht="37.9" customHeight="1">
      <c r="A194" s="30"/>
      <c r="B194" s="131"/>
      <c r="C194" s="132" t="s">
        <v>221</v>
      </c>
      <c r="D194" s="132" t="s">
        <v>119</v>
      </c>
      <c r="E194" s="133" t="s">
        <v>222</v>
      </c>
      <c r="F194" s="134" t="s">
        <v>223</v>
      </c>
      <c r="G194" s="135" t="s">
        <v>122</v>
      </c>
      <c r="H194" s="136">
        <v>14.19</v>
      </c>
      <c r="I194" s="219"/>
      <c r="J194" s="137">
        <f>ROUND(I194*H194,2)</f>
        <v>0</v>
      </c>
      <c r="K194" s="138"/>
      <c r="L194" s="31"/>
      <c r="M194" s="139" t="s">
        <v>3</v>
      </c>
      <c r="N194" s="140" t="s">
        <v>50</v>
      </c>
      <c r="O194" s="141">
        <v>0.26</v>
      </c>
      <c r="P194" s="141">
        <f>O194*H194</f>
        <v>3.6894</v>
      </c>
      <c r="Q194" s="141">
        <v>0</v>
      </c>
      <c r="R194" s="141">
        <f>Q194*H194</f>
        <v>0</v>
      </c>
      <c r="S194" s="141">
        <v>4.5999999999999999E-2</v>
      </c>
      <c r="T194" s="142">
        <f>S194*H194</f>
        <v>0.65273999999999999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43" t="s">
        <v>123</v>
      </c>
      <c r="AT194" s="143" t="s">
        <v>119</v>
      </c>
      <c r="AU194" s="143" t="s">
        <v>86</v>
      </c>
      <c r="AY194" s="17" t="s">
        <v>116</v>
      </c>
      <c r="BE194" s="144">
        <f>IF(N194="základní",J194,0)</f>
        <v>0</v>
      </c>
      <c r="BF194" s="144">
        <f>IF(N194="snížená",J194,0)</f>
        <v>0</v>
      </c>
      <c r="BG194" s="144">
        <f>IF(N194="zákl. přenesená",J194,0)</f>
        <v>0</v>
      </c>
      <c r="BH194" s="144">
        <f>IF(N194="sníž. přenesená",J194,0)</f>
        <v>0</v>
      </c>
      <c r="BI194" s="144">
        <f>IF(N194="nulová",J194,0)</f>
        <v>0</v>
      </c>
      <c r="BJ194" s="17" t="s">
        <v>84</v>
      </c>
      <c r="BK194" s="144">
        <f>ROUND(I194*H194,2)</f>
        <v>0</v>
      </c>
      <c r="BL194" s="17" t="s">
        <v>123</v>
      </c>
      <c r="BM194" s="143" t="s">
        <v>224</v>
      </c>
    </row>
    <row r="195" spans="1:65" s="2" customFormat="1" ht="29.25">
      <c r="A195" s="30"/>
      <c r="B195" s="31"/>
      <c r="C195" s="30"/>
      <c r="D195" s="145" t="s">
        <v>125</v>
      </c>
      <c r="E195" s="30"/>
      <c r="F195" s="146" t="s">
        <v>225</v>
      </c>
      <c r="G195" s="30"/>
      <c r="H195" s="30"/>
      <c r="I195" s="30"/>
      <c r="J195" s="30"/>
      <c r="K195" s="30"/>
      <c r="L195" s="31"/>
      <c r="M195" s="147"/>
      <c r="N195" s="148"/>
      <c r="O195" s="51"/>
      <c r="P195" s="51"/>
      <c r="Q195" s="51"/>
      <c r="R195" s="51"/>
      <c r="S195" s="51"/>
      <c r="T195" s="52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T195" s="17" t="s">
        <v>125</v>
      </c>
      <c r="AU195" s="17" t="s">
        <v>86</v>
      </c>
    </row>
    <row r="196" spans="1:65" s="2" customFormat="1" ht="11.25">
      <c r="A196" s="30"/>
      <c r="B196" s="31"/>
      <c r="C196" s="30"/>
      <c r="D196" s="149" t="s">
        <v>127</v>
      </c>
      <c r="E196" s="30"/>
      <c r="F196" s="150" t="s">
        <v>226</v>
      </c>
      <c r="G196" s="30"/>
      <c r="H196" s="30"/>
      <c r="I196" s="30"/>
      <c r="J196" s="30"/>
      <c r="K196" s="30"/>
      <c r="L196" s="31"/>
      <c r="M196" s="147"/>
      <c r="N196" s="148"/>
      <c r="O196" s="51"/>
      <c r="P196" s="51"/>
      <c r="Q196" s="51"/>
      <c r="R196" s="51"/>
      <c r="S196" s="51"/>
      <c r="T196" s="52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T196" s="17" t="s">
        <v>127</v>
      </c>
      <c r="AU196" s="17" t="s">
        <v>86</v>
      </c>
    </row>
    <row r="197" spans="1:65" s="13" customFormat="1" ht="11.25">
      <c r="B197" s="151"/>
      <c r="D197" s="145" t="s">
        <v>129</v>
      </c>
      <c r="E197" s="152" t="s">
        <v>3</v>
      </c>
      <c r="F197" s="153" t="s">
        <v>130</v>
      </c>
      <c r="H197" s="152" t="s">
        <v>3</v>
      </c>
      <c r="L197" s="151"/>
      <c r="M197" s="154"/>
      <c r="N197" s="155"/>
      <c r="O197" s="155"/>
      <c r="P197" s="155"/>
      <c r="Q197" s="155"/>
      <c r="R197" s="155"/>
      <c r="S197" s="155"/>
      <c r="T197" s="156"/>
      <c r="AT197" s="152" t="s">
        <v>129</v>
      </c>
      <c r="AU197" s="152" t="s">
        <v>86</v>
      </c>
      <c r="AV197" s="13" t="s">
        <v>84</v>
      </c>
      <c r="AW197" s="13" t="s">
        <v>40</v>
      </c>
      <c r="AX197" s="13" t="s">
        <v>79</v>
      </c>
      <c r="AY197" s="152" t="s">
        <v>116</v>
      </c>
    </row>
    <row r="198" spans="1:65" s="13" customFormat="1" ht="11.25">
      <c r="B198" s="151"/>
      <c r="D198" s="145" t="s">
        <v>129</v>
      </c>
      <c r="E198" s="152" t="s">
        <v>3</v>
      </c>
      <c r="F198" s="153" t="s">
        <v>131</v>
      </c>
      <c r="H198" s="152" t="s">
        <v>3</v>
      </c>
      <c r="L198" s="151"/>
      <c r="M198" s="154"/>
      <c r="N198" s="155"/>
      <c r="O198" s="155"/>
      <c r="P198" s="155"/>
      <c r="Q198" s="155"/>
      <c r="R198" s="155"/>
      <c r="S198" s="155"/>
      <c r="T198" s="156"/>
      <c r="AT198" s="152" t="s">
        <v>129</v>
      </c>
      <c r="AU198" s="152" t="s">
        <v>86</v>
      </c>
      <c r="AV198" s="13" t="s">
        <v>84</v>
      </c>
      <c r="AW198" s="13" t="s">
        <v>40</v>
      </c>
      <c r="AX198" s="13" t="s">
        <v>79</v>
      </c>
      <c r="AY198" s="152" t="s">
        <v>116</v>
      </c>
    </row>
    <row r="199" spans="1:65" s="13" customFormat="1" ht="11.25">
      <c r="B199" s="151"/>
      <c r="D199" s="145" t="s">
        <v>129</v>
      </c>
      <c r="E199" s="152" t="s">
        <v>3</v>
      </c>
      <c r="F199" s="153" t="s">
        <v>132</v>
      </c>
      <c r="H199" s="152" t="s">
        <v>3</v>
      </c>
      <c r="L199" s="151"/>
      <c r="M199" s="154"/>
      <c r="N199" s="155"/>
      <c r="O199" s="155"/>
      <c r="P199" s="155"/>
      <c r="Q199" s="155"/>
      <c r="R199" s="155"/>
      <c r="S199" s="155"/>
      <c r="T199" s="156"/>
      <c r="AT199" s="152" t="s">
        <v>129</v>
      </c>
      <c r="AU199" s="152" t="s">
        <v>86</v>
      </c>
      <c r="AV199" s="13" t="s">
        <v>84</v>
      </c>
      <c r="AW199" s="13" t="s">
        <v>40</v>
      </c>
      <c r="AX199" s="13" t="s">
        <v>79</v>
      </c>
      <c r="AY199" s="152" t="s">
        <v>116</v>
      </c>
    </row>
    <row r="200" spans="1:65" s="13" customFormat="1" ht="11.25">
      <c r="B200" s="151"/>
      <c r="D200" s="145" t="s">
        <v>129</v>
      </c>
      <c r="E200" s="152" t="s">
        <v>3</v>
      </c>
      <c r="F200" s="153" t="s">
        <v>133</v>
      </c>
      <c r="H200" s="152" t="s">
        <v>3</v>
      </c>
      <c r="L200" s="151"/>
      <c r="M200" s="154"/>
      <c r="N200" s="155"/>
      <c r="O200" s="155"/>
      <c r="P200" s="155"/>
      <c r="Q200" s="155"/>
      <c r="R200" s="155"/>
      <c r="S200" s="155"/>
      <c r="T200" s="156"/>
      <c r="AT200" s="152" t="s">
        <v>129</v>
      </c>
      <c r="AU200" s="152" t="s">
        <v>86</v>
      </c>
      <c r="AV200" s="13" t="s">
        <v>84</v>
      </c>
      <c r="AW200" s="13" t="s">
        <v>40</v>
      </c>
      <c r="AX200" s="13" t="s">
        <v>79</v>
      </c>
      <c r="AY200" s="152" t="s">
        <v>116</v>
      </c>
    </row>
    <row r="201" spans="1:65" s="13" customFormat="1" ht="11.25">
      <c r="B201" s="151"/>
      <c r="D201" s="145" t="s">
        <v>129</v>
      </c>
      <c r="E201" s="152" t="s">
        <v>3</v>
      </c>
      <c r="F201" s="153" t="s">
        <v>134</v>
      </c>
      <c r="H201" s="152" t="s">
        <v>3</v>
      </c>
      <c r="L201" s="151"/>
      <c r="M201" s="154"/>
      <c r="N201" s="155"/>
      <c r="O201" s="155"/>
      <c r="P201" s="155"/>
      <c r="Q201" s="155"/>
      <c r="R201" s="155"/>
      <c r="S201" s="155"/>
      <c r="T201" s="156"/>
      <c r="AT201" s="152" t="s">
        <v>129</v>
      </c>
      <c r="AU201" s="152" t="s">
        <v>86</v>
      </c>
      <c r="AV201" s="13" t="s">
        <v>84</v>
      </c>
      <c r="AW201" s="13" t="s">
        <v>40</v>
      </c>
      <c r="AX201" s="13" t="s">
        <v>79</v>
      </c>
      <c r="AY201" s="152" t="s">
        <v>116</v>
      </c>
    </row>
    <row r="202" spans="1:65" s="14" customFormat="1" ht="11.25">
      <c r="B202" s="157"/>
      <c r="D202" s="145" t="s">
        <v>129</v>
      </c>
      <c r="E202" s="158" t="s">
        <v>3</v>
      </c>
      <c r="F202" s="159" t="s">
        <v>135</v>
      </c>
      <c r="H202" s="160">
        <v>3.39</v>
      </c>
      <c r="L202" s="157"/>
      <c r="M202" s="161"/>
      <c r="N202" s="162"/>
      <c r="O202" s="162"/>
      <c r="P202" s="162"/>
      <c r="Q202" s="162"/>
      <c r="R202" s="162"/>
      <c r="S202" s="162"/>
      <c r="T202" s="163"/>
      <c r="AT202" s="158" t="s">
        <v>129</v>
      </c>
      <c r="AU202" s="158" t="s">
        <v>86</v>
      </c>
      <c r="AV202" s="14" t="s">
        <v>86</v>
      </c>
      <c r="AW202" s="14" t="s">
        <v>40</v>
      </c>
      <c r="AX202" s="14" t="s">
        <v>79</v>
      </c>
      <c r="AY202" s="158" t="s">
        <v>116</v>
      </c>
    </row>
    <row r="203" spans="1:65" s="13" customFormat="1" ht="11.25">
      <c r="B203" s="151"/>
      <c r="D203" s="145" t="s">
        <v>129</v>
      </c>
      <c r="E203" s="152" t="s">
        <v>3</v>
      </c>
      <c r="F203" s="153" t="s">
        <v>136</v>
      </c>
      <c r="H203" s="152" t="s">
        <v>3</v>
      </c>
      <c r="L203" s="151"/>
      <c r="M203" s="154"/>
      <c r="N203" s="155"/>
      <c r="O203" s="155"/>
      <c r="P203" s="155"/>
      <c r="Q203" s="155"/>
      <c r="R203" s="155"/>
      <c r="S203" s="155"/>
      <c r="T203" s="156"/>
      <c r="AT203" s="152" t="s">
        <v>129</v>
      </c>
      <c r="AU203" s="152" t="s">
        <v>86</v>
      </c>
      <c r="AV203" s="13" t="s">
        <v>84</v>
      </c>
      <c r="AW203" s="13" t="s">
        <v>40</v>
      </c>
      <c r="AX203" s="13" t="s">
        <v>79</v>
      </c>
      <c r="AY203" s="152" t="s">
        <v>116</v>
      </c>
    </row>
    <row r="204" spans="1:65" s="14" customFormat="1" ht="11.25">
      <c r="B204" s="157"/>
      <c r="D204" s="145" t="s">
        <v>129</v>
      </c>
      <c r="E204" s="158" t="s">
        <v>3</v>
      </c>
      <c r="F204" s="159" t="s">
        <v>137</v>
      </c>
      <c r="H204" s="160">
        <v>3.6</v>
      </c>
      <c r="L204" s="157"/>
      <c r="M204" s="161"/>
      <c r="N204" s="162"/>
      <c r="O204" s="162"/>
      <c r="P204" s="162"/>
      <c r="Q204" s="162"/>
      <c r="R204" s="162"/>
      <c r="S204" s="162"/>
      <c r="T204" s="163"/>
      <c r="AT204" s="158" t="s">
        <v>129</v>
      </c>
      <c r="AU204" s="158" t="s">
        <v>86</v>
      </c>
      <c r="AV204" s="14" t="s">
        <v>86</v>
      </c>
      <c r="AW204" s="14" t="s">
        <v>40</v>
      </c>
      <c r="AX204" s="14" t="s">
        <v>79</v>
      </c>
      <c r="AY204" s="158" t="s">
        <v>116</v>
      </c>
    </row>
    <row r="205" spans="1:65" s="13" customFormat="1" ht="11.25">
      <c r="B205" s="151"/>
      <c r="D205" s="145" t="s">
        <v>129</v>
      </c>
      <c r="E205" s="152" t="s">
        <v>3</v>
      </c>
      <c r="F205" s="153" t="s">
        <v>138</v>
      </c>
      <c r="H205" s="152" t="s">
        <v>3</v>
      </c>
      <c r="L205" s="151"/>
      <c r="M205" s="154"/>
      <c r="N205" s="155"/>
      <c r="O205" s="155"/>
      <c r="P205" s="155"/>
      <c r="Q205" s="155"/>
      <c r="R205" s="155"/>
      <c r="S205" s="155"/>
      <c r="T205" s="156"/>
      <c r="AT205" s="152" t="s">
        <v>129</v>
      </c>
      <c r="AU205" s="152" t="s">
        <v>86</v>
      </c>
      <c r="AV205" s="13" t="s">
        <v>84</v>
      </c>
      <c r="AW205" s="13" t="s">
        <v>40</v>
      </c>
      <c r="AX205" s="13" t="s">
        <v>79</v>
      </c>
      <c r="AY205" s="152" t="s">
        <v>116</v>
      </c>
    </row>
    <row r="206" spans="1:65" s="14" customFormat="1" ht="11.25">
      <c r="B206" s="157"/>
      <c r="D206" s="145" t="s">
        <v>129</v>
      </c>
      <c r="E206" s="158" t="s">
        <v>3</v>
      </c>
      <c r="F206" s="159" t="s">
        <v>137</v>
      </c>
      <c r="H206" s="160">
        <v>3.6</v>
      </c>
      <c r="L206" s="157"/>
      <c r="M206" s="161"/>
      <c r="N206" s="162"/>
      <c r="O206" s="162"/>
      <c r="P206" s="162"/>
      <c r="Q206" s="162"/>
      <c r="R206" s="162"/>
      <c r="S206" s="162"/>
      <c r="T206" s="163"/>
      <c r="AT206" s="158" t="s">
        <v>129</v>
      </c>
      <c r="AU206" s="158" t="s">
        <v>86</v>
      </c>
      <c r="AV206" s="14" t="s">
        <v>86</v>
      </c>
      <c r="AW206" s="14" t="s">
        <v>40</v>
      </c>
      <c r="AX206" s="14" t="s">
        <v>79</v>
      </c>
      <c r="AY206" s="158" t="s">
        <v>116</v>
      </c>
    </row>
    <row r="207" spans="1:65" s="13" customFormat="1" ht="11.25">
      <c r="B207" s="151"/>
      <c r="D207" s="145" t="s">
        <v>129</v>
      </c>
      <c r="E207" s="152" t="s">
        <v>3</v>
      </c>
      <c r="F207" s="153" t="s">
        <v>139</v>
      </c>
      <c r="H207" s="152" t="s">
        <v>3</v>
      </c>
      <c r="L207" s="151"/>
      <c r="M207" s="154"/>
      <c r="N207" s="155"/>
      <c r="O207" s="155"/>
      <c r="P207" s="155"/>
      <c r="Q207" s="155"/>
      <c r="R207" s="155"/>
      <c r="S207" s="155"/>
      <c r="T207" s="156"/>
      <c r="AT207" s="152" t="s">
        <v>129</v>
      </c>
      <c r="AU207" s="152" t="s">
        <v>86</v>
      </c>
      <c r="AV207" s="13" t="s">
        <v>84</v>
      </c>
      <c r="AW207" s="13" t="s">
        <v>40</v>
      </c>
      <c r="AX207" s="13" t="s">
        <v>79</v>
      </c>
      <c r="AY207" s="152" t="s">
        <v>116</v>
      </c>
    </row>
    <row r="208" spans="1:65" s="14" customFormat="1" ht="11.25">
      <c r="B208" s="157"/>
      <c r="D208" s="145" t="s">
        <v>129</v>
      </c>
      <c r="E208" s="158" t="s">
        <v>3</v>
      </c>
      <c r="F208" s="159" t="s">
        <v>137</v>
      </c>
      <c r="H208" s="160">
        <v>3.6</v>
      </c>
      <c r="L208" s="157"/>
      <c r="M208" s="161"/>
      <c r="N208" s="162"/>
      <c r="O208" s="162"/>
      <c r="P208" s="162"/>
      <c r="Q208" s="162"/>
      <c r="R208" s="162"/>
      <c r="S208" s="162"/>
      <c r="T208" s="163"/>
      <c r="AT208" s="158" t="s">
        <v>129</v>
      </c>
      <c r="AU208" s="158" t="s">
        <v>86</v>
      </c>
      <c r="AV208" s="14" t="s">
        <v>86</v>
      </c>
      <c r="AW208" s="14" t="s">
        <v>40</v>
      </c>
      <c r="AX208" s="14" t="s">
        <v>79</v>
      </c>
      <c r="AY208" s="158" t="s">
        <v>116</v>
      </c>
    </row>
    <row r="209" spans="1:65" s="15" customFormat="1" ht="11.25">
      <c r="B209" s="164"/>
      <c r="D209" s="145" t="s">
        <v>129</v>
      </c>
      <c r="E209" s="165" t="s">
        <v>3</v>
      </c>
      <c r="F209" s="166" t="s">
        <v>140</v>
      </c>
      <c r="H209" s="167">
        <v>14.19</v>
      </c>
      <c r="L209" s="164"/>
      <c r="M209" s="168"/>
      <c r="N209" s="169"/>
      <c r="O209" s="169"/>
      <c r="P209" s="169"/>
      <c r="Q209" s="169"/>
      <c r="R209" s="169"/>
      <c r="S209" s="169"/>
      <c r="T209" s="170"/>
      <c r="AT209" s="165" t="s">
        <v>129</v>
      </c>
      <c r="AU209" s="165" t="s">
        <v>86</v>
      </c>
      <c r="AV209" s="15" t="s">
        <v>123</v>
      </c>
      <c r="AW209" s="15" t="s">
        <v>40</v>
      </c>
      <c r="AX209" s="15" t="s">
        <v>84</v>
      </c>
      <c r="AY209" s="165" t="s">
        <v>116</v>
      </c>
    </row>
    <row r="210" spans="1:65" s="2" customFormat="1" ht="37.9" customHeight="1">
      <c r="A210" s="30"/>
      <c r="B210" s="131"/>
      <c r="C210" s="132" t="s">
        <v>227</v>
      </c>
      <c r="D210" s="132" t="s">
        <v>119</v>
      </c>
      <c r="E210" s="133" t="s">
        <v>228</v>
      </c>
      <c r="F210" s="134" t="s">
        <v>229</v>
      </c>
      <c r="G210" s="135" t="s">
        <v>122</v>
      </c>
      <c r="H210" s="136">
        <v>9.4600000000000009</v>
      </c>
      <c r="I210" s="219"/>
      <c r="J210" s="137">
        <f>ROUND(I210*H210,2)</f>
        <v>0</v>
      </c>
      <c r="K210" s="138"/>
      <c r="L210" s="31"/>
      <c r="M210" s="139" t="s">
        <v>3</v>
      </c>
      <c r="N210" s="140" t="s">
        <v>50</v>
      </c>
      <c r="O210" s="141">
        <v>0.06</v>
      </c>
      <c r="P210" s="141">
        <f>O210*H210</f>
        <v>0.56759999999999999</v>
      </c>
      <c r="Q210" s="141">
        <v>0</v>
      </c>
      <c r="R210" s="141">
        <f>Q210*H210</f>
        <v>0</v>
      </c>
      <c r="S210" s="141">
        <v>1.6E-2</v>
      </c>
      <c r="T210" s="142">
        <f>S210*H210</f>
        <v>0.15136000000000002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43" t="s">
        <v>123</v>
      </c>
      <c r="AT210" s="143" t="s">
        <v>119</v>
      </c>
      <c r="AU210" s="143" t="s">
        <v>86</v>
      </c>
      <c r="AY210" s="17" t="s">
        <v>116</v>
      </c>
      <c r="BE210" s="144">
        <f>IF(N210="základní",J210,0)</f>
        <v>0</v>
      </c>
      <c r="BF210" s="144">
        <f>IF(N210="snížená",J210,0)</f>
        <v>0</v>
      </c>
      <c r="BG210" s="144">
        <f>IF(N210="zákl. přenesená",J210,0)</f>
        <v>0</v>
      </c>
      <c r="BH210" s="144">
        <f>IF(N210="sníž. přenesená",J210,0)</f>
        <v>0</v>
      </c>
      <c r="BI210" s="144">
        <f>IF(N210="nulová",J210,0)</f>
        <v>0</v>
      </c>
      <c r="BJ210" s="17" t="s">
        <v>84</v>
      </c>
      <c r="BK210" s="144">
        <f>ROUND(I210*H210,2)</f>
        <v>0</v>
      </c>
      <c r="BL210" s="17" t="s">
        <v>123</v>
      </c>
      <c r="BM210" s="143" t="s">
        <v>230</v>
      </c>
    </row>
    <row r="211" spans="1:65" s="2" customFormat="1" ht="29.25">
      <c r="A211" s="30"/>
      <c r="B211" s="31"/>
      <c r="C211" s="30"/>
      <c r="D211" s="145" t="s">
        <v>125</v>
      </c>
      <c r="E211" s="30"/>
      <c r="F211" s="146" t="s">
        <v>231</v>
      </c>
      <c r="G211" s="30"/>
      <c r="H211" s="30"/>
      <c r="I211" s="30"/>
      <c r="J211" s="30"/>
      <c r="K211" s="30"/>
      <c r="L211" s="31"/>
      <c r="M211" s="147"/>
      <c r="N211" s="148"/>
      <c r="O211" s="51"/>
      <c r="P211" s="51"/>
      <c r="Q211" s="51"/>
      <c r="R211" s="51"/>
      <c r="S211" s="51"/>
      <c r="T211" s="52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T211" s="17" t="s">
        <v>125</v>
      </c>
      <c r="AU211" s="17" t="s">
        <v>86</v>
      </c>
    </row>
    <row r="212" spans="1:65" s="2" customFormat="1" ht="11.25">
      <c r="A212" s="30"/>
      <c r="B212" s="31"/>
      <c r="C212" s="30"/>
      <c r="D212" s="149" t="s">
        <v>127</v>
      </c>
      <c r="E212" s="30"/>
      <c r="F212" s="150" t="s">
        <v>232</v>
      </c>
      <c r="G212" s="30"/>
      <c r="H212" s="30"/>
      <c r="I212" s="30"/>
      <c r="J212" s="30"/>
      <c r="K212" s="30"/>
      <c r="L212" s="31"/>
      <c r="M212" s="147"/>
      <c r="N212" s="148"/>
      <c r="O212" s="51"/>
      <c r="P212" s="51"/>
      <c r="Q212" s="51"/>
      <c r="R212" s="51"/>
      <c r="S212" s="51"/>
      <c r="T212" s="52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T212" s="17" t="s">
        <v>127</v>
      </c>
      <c r="AU212" s="17" t="s">
        <v>86</v>
      </c>
    </row>
    <row r="213" spans="1:65" s="13" customFormat="1" ht="11.25">
      <c r="B213" s="151"/>
      <c r="D213" s="145" t="s">
        <v>129</v>
      </c>
      <c r="E213" s="152" t="s">
        <v>3</v>
      </c>
      <c r="F213" s="153" t="s">
        <v>130</v>
      </c>
      <c r="H213" s="152" t="s">
        <v>3</v>
      </c>
      <c r="L213" s="151"/>
      <c r="M213" s="154"/>
      <c r="N213" s="155"/>
      <c r="O213" s="155"/>
      <c r="P213" s="155"/>
      <c r="Q213" s="155"/>
      <c r="R213" s="155"/>
      <c r="S213" s="155"/>
      <c r="T213" s="156"/>
      <c r="AT213" s="152" t="s">
        <v>129</v>
      </c>
      <c r="AU213" s="152" t="s">
        <v>86</v>
      </c>
      <c r="AV213" s="13" t="s">
        <v>84</v>
      </c>
      <c r="AW213" s="13" t="s">
        <v>40</v>
      </c>
      <c r="AX213" s="13" t="s">
        <v>79</v>
      </c>
      <c r="AY213" s="152" t="s">
        <v>116</v>
      </c>
    </row>
    <row r="214" spans="1:65" s="13" customFormat="1" ht="11.25">
      <c r="B214" s="151"/>
      <c r="D214" s="145" t="s">
        <v>129</v>
      </c>
      <c r="E214" s="152" t="s">
        <v>3</v>
      </c>
      <c r="F214" s="153" t="s">
        <v>131</v>
      </c>
      <c r="H214" s="152" t="s">
        <v>3</v>
      </c>
      <c r="L214" s="151"/>
      <c r="M214" s="154"/>
      <c r="N214" s="155"/>
      <c r="O214" s="155"/>
      <c r="P214" s="155"/>
      <c r="Q214" s="155"/>
      <c r="R214" s="155"/>
      <c r="S214" s="155"/>
      <c r="T214" s="156"/>
      <c r="AT214" s="152" t="s">
        <v>129</v>
      </c>
      <c r="AU214" s="152" t="s">
        <v>86</v>
      </c>
      <c r="AV214" s="13" t="s">
        <v>84</v>
      </c>
      <c r="AW214" s="13" t="s">
        <v>40</v>
      </c>
      <c r="AX214" s="13" t="s">
        <v>79</v>
      </c>
      <c r="AY214" s="152" t="s">
        <v>116</v>
      </c>
    </row>
    <row r="215" spans="1:65" s="13" customFormat="1" ht="11.25">
      <c r="B215" s="151"/>
      <c r="D215" s="145" t="s">
        <v>129</v>
      </c>
      <c r="E215" s="152" t="s">
        <v>3</v>
      </c>
      <c r="F215" s="153" t="s">
        <v>132</v>
      </c>
      <c r="H215" s="152" t="s">
        <v>3</v>
      </c>
      <c r="L215" s="151"/>
      <c r="M215" s="154"/>
      <c r="N215" s="155"/>
      <c r="O215" s="155"/>
      <c r="P215" s="155"/>
      <c r="Q215" s="155"/>
      <c r="R215" s="155"/>
      <c r="S215" s="155"/>
      <c r="T215" s="156"/>
      <c r="AT215" s="152" t="s">
        <v>129</v>
      </c>
      <c r="AU215" s="152" t="s">
        <v>86</v>
      </c>
      <c r="AV215" s="13" t="s">
        <v>84</v>
      </c>
      <c r="AW215" s="13" t="s">
        <v>40</v>
      </c>
      <c r="AX215" s="13" t="s">
        <v>79</v>
      </c>
      <c r="AY215" s="152" t="s">
        <v>116</v>
      </c>
    </row>
    <row r="216" spans="1:65" s="13" customFormat="1" ht="11.25">
      <c r="B216" s="151"/>
      <c r="D216" s="145" t="s">
        <v>129</v>
      </c>
      <c r="E216" s="152" t="s">
        <v>3</v>
      </c>
      <c r="F216" s="153" t="s">
        <v>133</v>
      </c>
      <c r="H216" s="152" t="s">
        <v>3</v>
      </c>
      <c r="L216" s="151"/>
      <c r="M216" s="154"/>
      <c r="N216" s="155"/>
      <c r="O216" s="155"/>
      <c r="P216" s="155"/>
      <c r="Q216" s="155"/>
      <c r="R216" s="155"/>
      <c r="S216" s="155"/>
      <c r="T216" s="156"/>
      <c r="AT216" s="152" t="s">
        <v>129</v>
      </c>
      <c r="AU216" s="152" t="s">
        <v>86</v>
      </c>
      <c r="AV216" s="13" t="s">
        <v>84</v>
      </c>
      <c r="AW216" s="13" t="s">
        <v>40</v>
      </c>
      <c r="AX216" s="13" t="s">
        <v>79</v>
      </c>
      <c r="AY216" s="152" t="s">
        <v>116</v>
      </c>
    </row>
    <row r="217" spans="1:65" s="13" customFormat="1" ht="11.25">
      <c r="B217" s="151"/>
      <c r="D217" s="145" t="s">
        <v>129</v>
      </c>
      <c r="E217" s="152" t="s">
        <v>3</v>
      </c>
      <c r="F217" s="153" t="s">
        <v>134</v>
      </c>
      <c r="H217" s="152" t="s">
        <v>3</v>
      </c>
      <c r="L217" s="151"/>
      <c r="M217" s="154"/>
      <c r="N217" s="155"/>
      <c r="O217" s="155"/>
      <c r="P217" s="155"/>
      <c r="Q217" s="155"/>
      <c r="R217" s="155"/>
      <c r="S217" s="155"/>
      <c r="T217" s="156"/>
      <c r="AT217" s="152" t="s">
        <v>129</v>
      </c>
      <c r="AU217" s="152" t="s">
        <v>86</v>
      </c>
      <c r="AV217" s="13" t="s">
        <v>84</v>
      </c>
      <c r="AW217" s="13" t="s">
        <v>40</v>
      </c>
      <c r="AX217" s="13" t="s">
        <v>79</v>
      </c>
      <c r="AY217" s="152" t="s">
        <v>116</v>
      </c>
    </row>
    <row r="218" spans="1:65" s="14" customFormat="1" ht="11.25">
      <c r="B218" s="157"/>
      <c r="D218" s="145" t="s">
        <v>129</v>
      </c>
      <c r="E218" s="158" t="s">
        <v>3</v>
      </c>
      <c r="F218" s="159" t="s">
        <v>233</v>
      </c>
      <c r="H218" s="160">
        <v>2.2599999999999998</v>
      </c>
      <c r="L218" s="157"/>
      <c r="M218" s="161"/>
      <c r="N218" s="162"/>
      <c r="O218" s="162"/>
      <c r="P218" s="162"/>
      <c r="Q218" s="162"/>
      <c r="R218" s="162"/>
      <c r="S218" s="162"/>
      <c r="T218" s="163"/>
      <c r="AT218" s="158" t="s">
        <v>129</v>
      </c>
      <c r="AU218" s="158" t="s">
        <v>86</v>
      </c>
      <c r="AV218" s="14" t="s">
        <v>86</v>
      </c>
      <c r="AW218" s="14" t="s">
        <v>40</v>
      </c>
      <c r="AX218" s="14" t="s">
        <v>79</v>
      </c>
      <c r="AY218" s="158" t="s">
        <v>116</v>
      </c>
    </row>
    <row r="219" spans="1:65" s="13" customFormat="1" ht="11.25">
      <c r="B219" s="151"/>
      <c r="D219" s="145" t="s">
        <v>129</v>
      </c>
      <c r="E219" s="152" t="s">
        <v>3</v>
      </c>
      <c r="F219" s="153" t="s">
        <v>136</v>
      </c>
      <c r="H219" s="152" t="s">
        <v>3</v>
      </c>
      <c r="L219" s="151"/>
      <c r="M219" s="154"/>
      <c r="N219" s="155"/>
      <c r="O219" s="155"/>
      <c r="P219" s="155"/>
      <c r="Q219" s="155"/>
      <c r="R219" s="155"/>
      <c r="S219" s="155"/>
      <c r="T219" s="156"/>
      <c r="AT219" s="152" t="s">
        <v>129</v>
      </c>
      <c r="AU219" s="152" t="s">
        <v>86</v>
      </c>
      <c r="AV219" s="13" t="s">
        <v>84</v>
      </c>
      <c r="AW219" s="13" t="s">
        <v>40</v>
      </c>
      <c r="AX219" s="13" t="s">
        <v>79</v>
      </c>
      <c r="AY219" s="152" t="s">
        <v>116</v>
      </c>
    </row>
    <row r="220" spans="1:65" s="14" customFormat="1" ht="11.25">
      <c r="B220" s="157"/>
      <c r="D220" s="145" t="s">
        <v>129</v>
      </c>
      <c r="E220" s="158" t="s">
        <v>3</v>
      </c>
      <c r="F220" s="159" t="s">
        <v>234</v>
      </c>
      <c r="H220" s="160">
        <v>2.4</v>
      </c>
      <c r="L220" s="157"/>
      <c r="M220" s="161"/>
      <c r="N220" s="162"/>
      <c r="O220" s="162"/>
      <c r="P220" s="162"/>
      <c r="Q220" s="162"/>
      <c r="R220" s="162"/>
      <c r="S220" s="162"/>
      <c r="T220" s="163"/>
      <c r="AT220" s="158" t="s">
        <v>129</v>
      </c>
      <c r="AU220" s="158" t="s">
        <v>86</v>
      </c>
      <c r="AV220" s="14" t="s">
        <v>86</v>
      </c>
      <c r="AW220" s="14" t="s">
        <v>40</v>
      </c>
      <c r="AX220" s="14" t="s">
        <v>79</v>
      </c>
      <c r="AY220" s="158" t="s">
        <v>116</v>
      </c>
    </row>
    <row r="221" spans="1:65" s="13" customFormat="1" ht="11.25">
      <c r="B221" s="151"/>
      <c r="D221" s="145" t="s">
        <v>129</v>
      </c>
      <c r="E221" s="152" t="s">
        <v>3</v>
      </c>
      <c r="F221" s="153" t="s">
        <v>138</v>
      </c>
      <c r="H221" s="152" t="s">
        <v>3</v>
      </c>
      <c r="L221" s="151"/>
      <c r="M221" s="154"/>
      <c r="N221" s="155"/>
      <c r="O221" s="155"/>
      <c r="P221" s="155"/>
      <c r="Q221" s="155"/>
      <c r="R221" s="155"/>
      <c r="S221" s="155"/>
      <c r="T221" s="156"/>
      <c r="AT221" s="152" t="s">
        <v>129</v>
      </c>
      <c r="AU221" s="152" t="s">
        <v>86</v>
      </c>
      <c r="AV221" s="13" t="s">
        <v>84</v>
      </c>
      <c r="AW221" s="13" t="s">
        <v>40</v>
      </c>
      <c r="AX221" s="13" t="s">
        <v>79</v>
      </c>
      <c r="AY221" s="152" t="s">
        <v>116</v>
      </c>
    </row>
    <row r="222" spans="1:65" s="14" customFormat="1" ht="11.25">
      <c r="B222" s="157"/>
      <c r="D222" s="145" t="s">
        <v>129</v>
      </c>
      <c r="E222" s="158" t="s">
        <v>3</v>
      </c>
      <c r="F222" s="159" t="s">
        <v>234</v>
      </c>
      <c r="H222" s="160">
        <v>2.4</v>
      </c>
      <c r="L222" s="157"/>
      <c r="M222" s="161"/>
      <c r="N222" s="162"/>
      <c r="O222" s="162"/>
      <c r="P222" s="162"/>
      <c r="Q222" s="162"/>
      <c r="R222" s="162"/>
      <c r="S222" s="162"/>
      <c r="T222" s="163"/>
      <c r="AT222" s="158" t="s">
        <v>129</v>
      </c>
      <c r="AU222" s="158" t="s">
        <v>86</v>
      </c>
      <c r="AV222" s="14" t="s">
        <v>86</v>
      </c>
      <c r="AW222" s="14" t="s">
        <v>40</v>
      </c>
      <c r="AX222" s="14" t="s">
        <v>79</v>
      </c>
      <c r="AY222" s="158" t="s">
        <v>116</v>
      </c>
    </row>
    <row r="223" spans="1:65" s="13" customFormat="1" ht="11.25">
      <c r="B223" s="151"/>
      <c r="D223" s="145" t="s">
        <v>129</v>
      </c>
      <c r="E223" s="152" t="s">
        <v>3</v>
      </c>
      <c r="F223" s="153" t="s">
        <v>139</v>
      </c>
      <c r="H223" s="152" t="s">
        <v>3</v>
      </c>
      <c r="L223" s="151"/>
      <c r="M223" s="154"/>
      <c r="N223" s="155"/>
      <c r="O223" s="155"/>
      <c r="P223" s="155"/>
      <c r="Q223" s="155"/>
      <c r="R223" s="155"/>
      <c r="S223" s="155"/>
      <c r="T223" s="156"/>
      <c r="AT223" s="152" t="s">
        <v>129</v>
      </c>
      <c r="AU223" s="152" t="s">
        <v>86</v>
      </c>
      <c r="AV223" s="13" t="s">
        <v>84</v>
      </c>
      <c r="AW223" s="13" t="s">
        <v>40</v>
      </c>
      <c r="AX223" s="13" t="s">
        <v>79</v>
      </c>
      <c r="AY223" s="152" t="s">
        <v>116</v>
      </c>
    </row>
    <row r="224" spans="1:65" s="14" customFormat="1" ht="11.25">
      <c r="B224" s="157"/>
      <c r="D224" s="145" t="s">
        <v>129</v>
      </c>
      <c r="E224" s="158" t="s">
        <v>3</v>
      </c>
      <c r="F224" s="159" t="s">
        <v>234</v>
      </c>
      <c r="H224" s="160">
        <v>2.4</v>
      </c>
      <c r="L224" s="157"/>
      <c r="M224" s="161"/>
      <c r="N224" s="162"/>
      <c r="O224" s="162"/>
      <c r="P224" s="162"/>
      <c r="Q224" s="162"/>
      <c r="R224" s="162"/>
      <c r="S224" s="162"/>
      <c r="T224" s="163"/>
      <c r="AT224" s="158" t="s">
        <v>129</v>
      </c>
      <c r="AU224" s="158" t="s">
        <v>86</v>
      </c>
      <c r="AV224" s="14" t="s">
        <v>86</v>
      </c>
      <c r="AW224" s="14" t="s">
        <v>40</v>
      </c>
      <c r="AX224" s="14" t="s">
        <v>79</v>
      </c>
      <c r="AY224" s="158" t="s">
        <v>116</v>
      </c>
    </row>
    <row r="225" spans="1:65" s="15" customFormat="1" ht="11.25">
      <c r="B225" s="164"/>
      <c r="D225" s="145" t="s">
        <v>129</v>
      </c>
      <c r="E225" s="165" t="s">
        <v>3</v>
      </c>
      <c r="F225" s="166" t="s">
        <v>140</v>
      </c>
      <c r="H225" s="167">
        <v>9.4600000000000009</v>
      </c>
      <c r="L225" s="164"/>
      <c r="M225" s="168"/>
      <c r="N225" s="169"/>
      <c r="O225" s="169"/>
      <c r="P225" s="169"/>
      <c r="Q225" s="169"/>
      <c r="R225" s="169"/>
      <c r="S225" s="169"/>
      <c r="T225" s="170"/>
      <c r="AT225" s="165" t="s">
        <v>129</v>
      </c>
      <c r="AU225" s="165" t="s">
        <v>86</v>
      </c>
      <c r="AV225" s="15" t="s">
        <v>123</v>
      </c>
      <c r="AW225" s="15" t="s">
        <v>40</v>
      </c>
      <c r="AX225" s="15" t="s">
        <v>84</v>
      </c>
      <c r="AY225" s="165" t="s">
        <v>116</v>
      </c>
    </row>
    <row r="226" spans="1:65" s="2" customFormat="1" ht="24.2" customHeight="1">
      <c r="A226" s="30"/>
      <c r="B226" s="131"/>
      <c r="C226" s="132" t="s">
        <v>235</v>
      </c>
      <c r="D226" s="132" t="s">
        <v>119</v>
      </c>
      <c r="E226" s="133" t="s">
        <v>236</v>
      </c>
      <c r="F226" s="134" t="s">
        <v>237</v>
      </c>
      <c r="G226" s="135" t="s">
        <v>122</v>
      </c>
      <c r="H226" s="136">
        <v>160.47999999999999</v>
      </c>
      <c r="I226" s="219"/>
      <c r="J226" s="137">
        <f>ROUND(I226*H226,2)</f>
        <v>0</v>
      </c>
      <c r="K226" s="138"/>
      <c r="L226" s="31"/>
      <c r="M226" s="139" t="s">
        <v>3</v>
      </c>
      <c r="N226" s="140" t="s">
        <v>50</v>
      </c>
      <c r="O226" s="141">
        <v>0.308</v>
      </c>
      <c r="P226" s="141">
        <f>O226*H226</f>
        <v>49.427839999999996</v>
      </c>
      <c r="Q226" s="141">
        <v>4.0000000000000003E-5</v>
      </c>
      <c r="R226" s="141">
        <f>Q226*H226</f>
        <v>6.4191999999999999E-3</v>
      </c>
      <c r="S226" s="141">
        <v>0</v>
      </c>
      <c r="T226" s="142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43" t="s">
        <v>123</v>
      </c>
      <c r="AT226" s="143" t="s">
        <v>119</v>
      </c>
      <c r="AU226" s="143" t="s">
        <v>86</v>
      </c>
      <c r="AY226" s="17" t="s">
        <v>116</v>
      </c>
      <c r="BE226" s="144">
        <f>IF(N226="základní",J226,0)</f>
        <v>0</v>
      </c>
      <c r="BF226" s="144">
        <f>IF(N226="snížená",J226,0)</f>
        <v>0</v>
      </c>
      <c r="BG226" s="144">
        <f>IF(N226="zákl. přenesená",J226,0)</f>
        <v>0</v>
      </c>
      <c r="BH226" s="144">
        <f>IF(N226="sníž. přenesená",J226,0)</f>
        <v>0</v>
      </c>
      <c r="BI226" s="144">
        <f>IF(N226="nulová",J226,0)</f>
        <v>0</v>
      </c>
      <c r="BJ226" s="17" t="s">
        <v>84</v>
      </c>
      <c r="BK226" s="144">
        <f>ROUND(I226*H226,2)</f>
        <v>0</v>
      </c>
      <c r="BL226" s="17" t="s">
        <v>123</v>
      </c>
      <c r="BM226" s="143" t="s">
        <v>238</v>
      </c>
    </row>
    <row r="227" spans="1:65" s="2" customFormat="1" ht="19.5">
      <c r="A227" s="30"/>
      <c r="B227" s="31"/>
      <c r="C227" s="30"/>
      <c r="D227" s="145" t="s">
        <v>125</v>
      </c>
      <c r="E227" s="30"/>
      <c r="F227" s="146" t="s">
        <v>239</v>
      </c>
      <c r="G227" s="30"/>
      <c r="H227" s="30"/>
      <c r="I227" s="30"/>
      <c r="J227" s="30"/>
      <c r="K227" s="30"/>
      <c r="L227" s="31"/>
      <c r="M227" s="147"/>
      <c r="N227" s="148"/>
      <c r="O227" s="51"/>
      <c r="P227" s="51"/>
      <c r="Q227" s="51"/>
      <c r="R227" s="51"/>
      <c r="S227" s="51"/>
      <c r="T227" s="52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T227" s="17" t="s">
        <v>125</v>
      </c>
      <c r="AU227" s="17" t="s">
        <v>86</v>
      </c>
    </row>
    <row r="228" spans="1:65" s="2" customFormat="1" ht="11.25">
      <c r="A228" s="30"/>
      <c r="B228" s="31"/>
      <c r="C228" s="30"/>
      <c r="D228" s="149" t="s">
        <v>127</v>
      </c>
      <c r="E228" s="30"/>
      <c r="F228" s="150" t="s">
        <v>240</v>
      </c>
      <c r="G228" s="30"/>
      <c r="H228" s="30"/>
      <c r="I228" s="30"/>
      <c r="J228" s="30"/>
      <c r="K228" s="30"/>
      <c r="L228" s="31"/>
      <c r="M228" s="147"/>
      <c r="N228" s="148"/>
      <c r="O228" s="51"/>
      <c r="P228" s="51"/>
      <c r="Q228" s="51"/>
      <c r="R228" s="51"/>
      <c r="S228" s="51"/>
      <c r="T228" s="52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T228" s="17" t="s">
        <v>127</v>
      </c>
      <c r="AU228" s="17" t="s">
        <v>86</v>
      </c>
    </row>
    <row r="229" spans="1:65" s="13" customFormat="1" ht="11.25">
      <c r="B229" s="151"/>
      <c r="D229" s="145" t="s">
        <v>129</v>
      </c>
      <c r="E229" s="152" t="s">
        <v>3</v>
      </c>
      <c r="F229" s="153" t="s">
        <v>130</v>
      </c>
      <c r="H229" s="152" t="s">
        <v>3</v>
      </c>
      <c r="L229" s="151"/>
      <c r="M229" s="154"/>
      <c r="N229" s="155"/>
      <c r="O229" s="155"/>
      <c r="P229" s="155"/>
      <c r="Q229" s="155"/>
      <c r="R229" s="155"/>
      <c r="S229" s="155"/>
      <c r="T229" s="156"/>
      <c r="AT229" s="152" t="s">
        <v>129</v>
      </c>
      <c r="AU229" s="152" t="s">
        <v>86</v>
      </c>
      <c r="AV229" s="13" t="s">
        <v>84</v>
      </c>
      <c r="AW229" s="13" t="s">
        <v>40</v>
      </c>
      <c r="AX229" s="13" t="s">
        <v>79</v>
      </c>
      <c r="AY229" s="152" t="s">
        <v>116</v>
      </c>
    </row>
    <row r="230" spans="1:65" s="13" customFormat="1" ht="11.25">
      <c r="B230" s="151"/>
      <c r="D230" s="145" t="s">
        <v>129</v>
      </c>
      <c r="E230" s="152" t="s">
        <v>3</v>
      </c>
      <c r="F230" s="153" t="s">
        <v>131</v>
      </c>
      <c r="H230" s="152" t="s">
        <v>3</v>
      </c>
      <c r="L230" s="151"/>
      <c r="M230" s="154"/>
      <c r="N230" s="155"/>
      <c r="O230" s="155"/>
      <c r="P230" s="155"/>
      <c r="Q230" s="155"/>
      <c r="R230" s="155"/>
      <c r="S230" s="155"/>
      <c r="T230" s="156"/>
      <c r="AT230" s="152" t="s">
        <v>129</v>
      </c>
      <c r="AU230" s="152" t="s">
        <v>86</v>
      </c>
      <c r="AV230" s="13" t="s">
        <v>84</v>
      </c>
      <c r="AW230" s="13" t="s">
        <v>40</v>
      </c>
      <c r="AX230" s="13" t="s">
        <v>79</v>
      </c>
      <c r="AY230" s="152" t="s">
        <v>116</v>
      </c>
    </row>
    <row r="231" spans="1:65" s="13" customFormat="1" ht="11.25">
      <c r="B231" s="151"/>
      <c r="D231" s="145" t="s">
        <v>129</v>
      </c>
      <c r="E231" s="152" t="s">
        <v>3</v>
      </c>
      <c r="F231" s="153" t="s">
        <v>132</v>
      </c>
      <c r="H231" s="152" t="s">
        <v>3</v>
      </c>
      <c r="L231" s="151"/>
      <c r="M231" s="154"/>
      <c r="N231" s="155"/>
      <c r="O231" s="155"/>
      <c r="P231" s="155"/>
      <c r="Q231" s="155"/>
      <c r="R231" s="155"/>
      <c r="S231" s="155"/>
      <c r="T231" s="156"/>
      <c r="AT231" s="152" t="s">
        <v>129</v>
      </c>
      <c r="AU231" s="152" t="s">
        <v>86</v>
      </c>
      <c r="AV231" s="13" t="s">
        <v>84</v>
      </c>
      <c r="AW231" s="13" t="s">
        <v>40</v>
      </c>
      <c r="AX231" s="13" t="s">
        <v>79</v>
      </c>
      <c r="AY231" s="152" t="s">
        <v>116</v>
      </c>
    </row>
    <row r="232" spans="1:65" s="13" customFormat="1" ht="11.25">
      <c r="B232" s="151"/>
      <c r="D232" s="145" t="s">
        <v>129</v>
      </c>
      <c r="E232" s="152" t="s">
        <v>3</v>
      </c>
      <c r="F232" s="153" t="s">
        <v>133</v>
      </c>
      <c r="H232" s="152" t="s">
        <v>3</v>
      </c>
      <c r="L232" s="151"/>
      <c r="M232" s="154"/>
      <c r="N232" s="155"/>
      <c r="O232" s="155"/>
      <c r="P232" s="155"/>
      <c r="Q232" s="155"/>
      <c r="R232" s="155"/>
      <c r="S232" s="155"/>
      <c r="T232" s="156"/>
      <c r="AT232" s="152" t="s">
        <v>129</v>
      </c>
      <c r="AU232" s="152" t="s">
        <v>86</v>
      </c>
      <c r="AV232" s="13" t="s">
        <v>84</v>
      </c>
      <c r="AW232" s="13" t="s">
        <v>40</v>
      </c>
      <c r="AX232" s="13" t="s">
        <v>79</v>
      </c>
      <c r="AY232" s="152" t="s">
        <v>116</v>
      </c>
    </row>
    <row r="233" spans="1:65" s="13" customFormat="1" ht="11.25">
      <c r="B233" s="151"/>
      <c r="D233" s="145" t="s">
        <v>129</v>
      </c>
      <c r="E233" s="152" t="s">
        <v>3</v>
      </c>
      <c r="F233" s="153" t="s">
        <v>134</v>
      </c>
      <c r="H233" s="152" t="s">
        <v>3</v>
      </c>
      <c r="L233" s="151"/>
      <c r="M233" s="154"/>
      <c r="N233" s="155"/>
      <c r="O233" s="155"/>
      <c r="P233" s="155"/>
      <c r="Q233" s="155"/>
      <c r="R233" s="155"/>
      <c r="S233" s="155"/>
      <c r="T233" s="156"/>
      <c r="AT233" s="152" t="s">
        <v>129</v>
      </c>
      <c r="AU233" s="152" t="s">
        <v>86</v>
      </c>
      <c r="AV233" s="13" t="s">
        <v>84</v>
      </c>
      <c r="AW233" s="13" t="s">
        <v>40</v>
      </c>
      <c r="AX233" s="13" t="s">
        <v>79</v>
      </c>
      <c r="AY233" s="152" t="s">
        <v>116</v>
      </c>
    </row>
    <row r="234" spans="1:65" s="14" customFormat="1" ht="11.25">
      <c r="B234" s="157"/>
      <c r="D234" s="145" t="s">
        <v>129</v>
      </c>
      <c r="E234" s="158" t="s">
        <v>3</v>
      </c>
      <c r="F234" s="159" t="s">
        <v>241</v>
      </c>
      <c r="H234" s="160">
        <v>40.119999999999997</v>
      </c>
      <c r="L234" s="157"/>
      <c r="M234" s="161"/>
      <c r="N234" s="162"/>
      <c r="O234" s="162"/>
      <c r="P234" s="162"/>
      <c r="Q234" s="162"/>
      <c r="R234" s="162"/>
      <c r="S234" s="162"/>
      <c r="T234" s="163"/>
      <c r="AT234" s="158" t="s">
        <v>129</v>
      </c>
      <c r="AU234" s="158" t="s">
        <v>86</v>
      </c>
      <c r="AV234" s="14" t="s">
        <v>86</v>
      </c>
      <c r="AW234" s="14" t="s">
        <v>40</v>
      </c>
      <c r="AX234" s="14" t="s">
        <v>79</v>
      </c>
      <c r="AY234" s="158" t="s">
        <v>116</v>
      </c>
    </row>
    <row r="235" spans="1:65" s="13" customFormat="1" ht="11.25">
      <c r="B235" s="151"/>
      <c r="D235" s="145" t="s">
        <v>129</v>
      </c>
      <c r="E235" s="152" t="s">
        <v>3</v>
      </c>
      <c r="F235" s="153" t="s">
        <v>136</v>
      </c>
      <c r="H235" s="152" t="s">
        <v>3</v>
      </c>
      <c r="L235" s="151"/>
      <c r="M235" s="154"/>
      <c r="N235" s="155"/>
      <c r="O235" s="155"/>
      <c r="P235" s="155"/>
      <c r="Q235" s="155"/>
      <c r="R235" s="155"/>
      <c r="S235" s="155"/>
      <c r="T235" s="156"/>
      <c r="AT235" s="152" t="s">
        <v>129</v>
      </c>
      <c r="AU235" s="152" t="s">
        <v>86</v>
      </c>
      <c r="AV235" s="13" t="s">
        <v>84</v>
      </c>
      <c r="AW235" s="13" t="s">
        <v>40</v>
      </c>
      <c r="AX235" s="13" t="s">
        <v>79</v>
      </c>
      <c r="AY235" s="152" t="s">
        <v>116</v>
      </c>
    </row>
    <row r="236" spans="1:65" s="14" customFormat="1" ht="11.25">
      <c r="B236" s="157"/>
      <c r="D236" s="145" t="s">
        <v>129</v>
      </c>
      <c r="E236" s="158" t="s">
        <v>3</v>
      </c>
      <c r="F236" s="159" t="s">
        <v>241</v>
      </c>
      <c r="H236" s="160">
        <v>40.119999999999997</v>
      </c>
      <c r="L236" s="157"/>
      <c r="M236" s="161"/>
      <c r="N236" s="162"/>
      <c r="O236" s="162"/>
      <c r="P236" s="162"/>
      <c r="Q236" s="162"/>
      <c r="R236" s="162"/>
      <c r="S236" s="162"/>
      <c r="T236" s="163"/>
      <c r="AT236" s="158" t="s">
        <v>129</v>
      </c>
      <c r="AU236" s="158" t="s">
        <v>86</v>
      </c>
      <c r="AV236" s="14" t="s">
        <v>86</v>
      </c>
      <c r="AW236" s="14" t="s">
        <v>40</v>
      </c>
      <c r="AX236" s="14" t="s">
        <v>79</v>
      </c>
      <c r="AY236" s="158" t="s">
        <v>116</v>
      </c>
    </row>
    <row r="237" spans="1:65" s="13" customFormat="1" ht="11.25">
      <c r="B237" s="151"/>
      <c r="D237" s="145" t="s">
        <v>129</v>
      </c>
      <c r="E237" s="152" t="s">
        <v>3</v>
      </c>
      <c r="F237" s="153" t="s">
        <v>138</v>
      </c>
      <c r="H237" s="152" t="s">
        <v>3</v>
      </c>
      <c r="L237" s="151"/>
      <c r="M237" s="154"/>
      <c r="N237" s="155"/>
      <c r="O237" s="155"/>
      <c r="P237" s="155"/>
      <c r="Q237" s="155"/>
      <c r="R237" s="155"/>
      <c r="S237" s="155"/>
      <c r="T237" s="156"/>
      <c r="AT237" s="152" t="s">
        <v>129</v>
      </c>
      <c r="AU237" s="152" t="s">
        <v>86</v>
      </c>
      <c r="AV237" s="13" t="s">
        <v>84</v>
      </c>
      <c r="AW237" s="13" t="s">
        <v>40</v>
      </c>
      <c r="AX237" s="13" t="s">
        <v>79</v>
      </c>
      <c r="AY237" s="152" t="s">
        <v>116</v>
      </c>
    </row>
    <row r="238" spans="1:65" s="14" customFormat="1" ht="11.25">
      <c r="B238" s="157"/>
      <c r="D238" s="145" t="s">
        <v>129</v>
      </c>
      <c r="E238" s="158" t="s">
        <v>3</v>
      </c>
      <c r="F238" s="159" t="s">
        <v>241</v>
      </c>
      <c r="H238" s="160">
        <v>40.119999999999997</v>
      </c>
      <c r="L238" s="157"/>
      <c r="M238" s="161"/>
      <c r="N238" s="162"/>
      <c r="O238" s="162"/>
      <c r="P238" s="162"/>
      <c r="Q238" s="162"/>
      <c r="R238" s="162"/>
      <c r="S238" s="162"/>
      <c r="T238" s="163"/>
      <c r="AT238" s="158" t="s">
        <v>129</v>
      </c>
      <c r="AU238" s="158" t="s">
        <v>86</v>
      </c>
      <c r="AV238" s="14" t="s">
        <v>86</v>
      </c>
      <c r="AW238" s="14" t="s">
        <v>40</v>
      </c>
      <c r="AX238" s="14" t="s">
        <v>79</v>
      </c>
      <c r="AY238" s="158" t="s">
        <v>116</v>
      </c>
    </row>
    <row r="239" spans="1:65" s="13" customFormat="1" ht="11.25">
      <c r="B239" s="151"/>
      <c r="D239" s="145" t="s">
        <v>129</v>
      </c>
      <c r="E239" s="152" t="s">
        <v>3</v>
      </c>
      <c r="F239" s="153" t="s">
        <v>139</v>
      </c>
      <c r="H239" s="152" t="s">
        <v>3</v>
      </c>
      <c r="L239" s="151"/>
      <c r="M239" s="154"/>
      <c r="N239" s="155"/>
      <c r="O239" s="155"/>
      <c r="P239" s="155"/>
      <c r="Q239" s="155"/>
      <c r="R239" s="155"/>
      <c r="S239" s="155"/>
      <c r="T239" s="156"/>
      <c r="AT239" s="152" t="s">
        <v>129</v>
      </c>
      <c r="AU239" s="152" t="s">
        <v>86</v>
      </c>
      <c r="AV239" s="13" t="s">
        <v>84</v>
      </c>
      <c r="AW239" s="13" t="s">
        <v>40</v>
      </c>
      <c r="AX239" s="13" t="s">
        <v>79</v>
      </c>
      <c r="AY239" s="152" t="s">
        <v>116</v>
      </c>
    </row>
    <row r="240" spans="1:65" s="14" customFormat="1" ht="11.25">
      <c r="B240" s="157"/>
      <c r="D240" s="145" t="s">
        <v>129</v>
      </c>
      <c r="E240" s="158" t="s">
        <v>3</v>
      </c>
      <c r="F240" s="159" t="s">
        <v>241</v>
      </c>
      <c r="H240" s="160">
        <v>40.119999999999997</v>
      </c>
      <c r="L240" s="157"/>
      <c r="M240" s="161"/>
      <c r="N240" s="162"/>
      <c r="O240" s="162"/>
      <c r="P240" s="162"/>
      <c r="Q240" s="162"/>
      <c r="R240" s="162"/>
      <c r="S240" s="162"/>
      <c r="T240" s="163"/>
      <c r="AT240" s="158" t="s">
        <v>129</v>
      </c>
      <c r="AU240" s="158" t="s">
        <v>86</v>
      </c>
      <c r="AV240" s="14" t="s">
        <v>86</v>
      </c>
      <c r="AW240" s="14" t="s">
        <v>40</v>
      </c>
      <c r="AX240" s="14" t="s">
        <v>79</v>
      </c>
      <c r="AY240" s="158" t="s">
        <v>116</v>
      </c>
    </row>
    <row r="241" spans="1:65" s="15" customFormat="1" ht="11.25">
      <c r="B241" s="164"/>
      <c r="D241" s="145" t="s">
        <v>129</v>
      </c>
      <c r="E241" s="165" t="s">
        <v>3</v>
      </c>
      <c r="F241" s="166" t="s">
        <v>140</v>
      </c>
      <c r="H241" s="167">
        <v>160.47999999999999</v>
      </c>
      <c r="L241" s="164"/>
      <c r="M241" s="168"/>
      <c r="N241" s="169"/>
      <c r="O241" s="169"/>
      <c r="P241" s="169"/>
      <c r="Q241" s="169"/>
      <c r="R241" s="169"/>
      <c r="S241" s="169"/>
      <c r="T241" s="170"/>
      <c r="AT241" s="165" t="s">
        <v>129</v>
      </c>
      <c r="AU241" s="165" t="s">
        <v>86</v>
      </c>
      <c r="AV241" s="15" t="s">
        <v>123</v>
      </c>
      <c r="AW241" s="15" t="s">
        <v>40</v>
      </c>
      <c r="AX241" s="15" t="s">
        <v>84</v>
      </c>
      <c r="AY241" s="165" t="s">
        <v>116</v>
      </c>
    </row>
    <row r="242" spans="1:65" s="12" customFormat="1" ht="22.9" customHeight="1">
      <c r="B242" s="119"/>
      <c r="D242" s="120" t="s">
        <v>78</v>
      </c>
      <c r="E242" s="129" t="s">
        <v>242</v>
      </c>
      <c r="F242" s="129" t="s">
        <v>243</v>
      </c>
      <c r="J242" s="130">
        <f>BK242</f>
        <v>0</v>
      </c>
      <c r="L242" s="119"/>
      <c r="M242" s="123"/>
      <c r="N242" s="124"/>
      <c r="O242" s="124"/>
      <c r="P242" s="125">
        <f>SUM(P243:P255)</f>
        <v>19.365780000000001</v>
      </c>
      <c r="Q242" s="124"/>
      <c r="R242" s="125">
        <f>SUM(R243:R255)</f>
        <v>0</v>
      </c>
      <c r="S242" s="124"/>
      <c r="T242" s="126">
        <f>SUM(T243:T255)</f>
        <v>0</v>
      </c>
      <c r="AR242" s="120" t="s">
        <v>84</v>
      </c>
      <c r="AT242" s="127" t="s">
        <v>78</v>
      </c>
      <c r="AU242" s="127" t="s">
        <v>84</v>
      </c>
      <c r="AY242" s="120" t="s">
        <v>116</v>
      </c>
      <c r="BK242" s="128">
        <f>SUM(BK243:BK255)</f>
        <v>0</v>
      </c>
    </row>
    <row r="243" spans="1:65" s="2" customFormat="1" ht="24.2" customHeight="1">
      <c r="A243" s="30"/>
      <c r="B243" s="131"/>
      <c r="C243" s="132" t="s">
        <v>244</v>
      </c>
      <c r="D243" s="132" t="s">
        <v>119</v>
      </c>
      <c r="E243" s="133" t="s">
        <v>245</v>
      </c>
      <c r="F243" s="134" t="s">
        <v>246</v>
      </c>
      <c r="G243" s="135" t="s">
        <v>247</v>
      </c>
      <c r="H243" s="136">
        <v>2.0579999999999998</v>
      </c>
      <c r="I243" s="219"/>
      <c r="J243" s="137">
        <f>ROUND(I243*H243,2)</f>
        <v>0</v>
      </c>
      <c r="K243" s="138"/>
      <c r="L243" s="31"/>
      <c r="M243" s="139" t="s">
        <v>3</v>
      </c>
      <c r="N243" s="140" t="s">
        <v>50</v>
      </c>
      <c r="O243" s="141">
        <v>5.46</v>
      </c>
      <c r="P243" s="141">
        <f>O243*H243</f>
        <v>11.23668</v>
      </c>
      <c r="Q243" s="141">
        <v>0</v>
      </c>
      <c r="R243" s="141">
        <f>Q243*H243</f>
        <v>0</v>
      </c>
      <c r="S243" s="141">
        <v>0</v>
      </c>
      <c r="T243" s="142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43" t="s">
        <v>123</v>
      </c>
      <c r="AT243" s="143" t="s">
        <v>119</v>
      </c>
      <c r="AU243" s="143" t="s">
        <v>86</v>
      </c>
      <c r="AY243" s="17" t="s">
        <v>116</v>
      </c>
      <c r="BE243" s="144">
        <f>IF(N243="základní",J243,0)</f>
        <v>0</v>
      </c>
      <c r="BF243" s="144">
        <f>IF(N243="snížená",J243,0)</f>
        <v>0</v>
      </c>
      <c r="BG243" s="144">
        <f>IF(N243="zákl. přenesená",J243,0)</f>
        <v>0</v>
      </c>
      <c r="BH243" s="144">
        <f>IF(N243="sníž. přenesená",J243,0)</f>
        <v>0</v>
      </c>
      <c r="BI243" s="144">
        <f>IF(N243="nulová",J243,0)</f>
        <v>0</v>
      </c>
      <c r="BJ243" s="17" t="s">
        <v>84</v>
      </c>
      <c r="BK243" s="144">
        <f>ROUND(I243*H243,2)</f>
        <v>0</v>
      </c>
      <c r="BL243" s="17" t="s">
        <v>123</v>
      </c>
      <c r="BM243" s="143" t="s">
        <v>248</v>
      </c>
    </row>
    <row r="244" spans="1:65" s="2" customFormat="1" ht="19.5">
      <c r="A244" s="30"/>
      <c r="B244" s="31"/>
      <c r="C244" s="30"/>
      <c r="D244" s="145" t="s">
        <v>125</v>
      </c>
      <c r="E244" s="30"/>
      <c r="F244" s="146" t="s">
        <v>249</v>
      </c>
      <c r="G244" s="30"/>
      <c r="H244" s="30"/>
      <c r="I244" s="30"/>
      <c r="J244" s="30"/>
      <c r="K244" s="30"/>
      <c r="L244" s="31"/>
      <c r="M244" s="147"/>
      <c r="N244" s="148"/>
      <c r="O244" s="51"/>
      <c r="P244" s="51"/>
      <c r="Q244" s="51"/>
      <c r="R244" s="51"/>
      <c r="S244" s="51"/>
      <c r="T244" s="52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T244" s="17" t="s">
        <v>125</v>
      </c>
      <c r="AU244" s="17" t="s">
        <v>86</v>
      </c>
    </row>
    <row r="245" spans="1:65" s="2" customFormat="1" ht="11.25">
      <c r="A245" s="30"/>
      <c r="B245" s="31"/>
      <c r="C245" s="30"/>
      <c r="D245" s="149" t="s">
        <v>127</v>
      </c>
      <c r="E245" s="30"/>
      <c r="F245" s="150" t="s">
        <v>250</v>
      </c>
      <c r="G245" s="30"/>
      <c r="H245" s="30"/>
      <c r="I245" s="30"/>
      <c r="J245" s="30"/>
      <c r="K245" s="30"/>
      <c r="L245" s="31"/>
      <c r="M245" s="147"/>
      <c r="N245" s="148"/>
      <c r="O245" s="51"/>
      <c r="P245" s="51"/>
      <c r="Q245" s="51"/>
      <c r="R245" s="51"/>
      <c r="S245" s="51"/>
      <c r="T245" s="52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T245" s="17" t="s">
        <v>127</v>
      </c>
      <c r="AU245" s="17" t="s">
        <v>86</v>
      </c>
    </row>
    <row r="246" spans="1:65" s="2" customFormat="1" ht="24.2" customHeight="1">
      <c r="A246" s="30"/>
      <c r="B246" s="131"/>
      <c r="C246" s="132" t="s">
        <v>251</v>
      </c>
      <c r="D246" s="132" t="s">
        <v>119</v>
      </c>
      <c r="E246" s="133" t="s">
        <v>252</v>
      </c>
      <c r="F246" s="134" t="s">
        <v>253</v>
      </c>
      <c r="G246" s="135" t="s">
        <v>247</v>
      </c>
      <c r="H246" s="136">
        <v>2.0579999999999998</v>
      </c>
      <c r="I246" s="219"/>
      <c r="J246" s="137">
        <f>ROUND(I246*H246,2)</f>
        <v>0</v>
      </c>
      <c r="K246" s="138"/>
      <c r="L246" s="31"/>
      <c r="M246" s="139" t="s">
        <v>3</v>
      </c>
      <c r="N246" s="140" t="s">
        <v>50</v>
      </c>
      <c r="O246" s="141">
        <v>0.125</v>
      </c>
      <c r="P246" s="141">
        <f>O246*H246</f>
        <v>0.25724999999999998</v>
      </c>
      <c r="Q246" s="141">
        <v>0</v>
      </c>
      <c r="R246" s="141">
        <f>Q246*H246</f>
        <v>0</v>
      </c>
      <c r="S246" s="141">
        <v>0</v>
      </c>
      <c r="T246" s="142">
        <f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43" t="s">
        <v>123</v>
      </c>
      <c r="AT246" s="143" t="s">
        <v>119</v>
      </c>
      <c r="AU246" s="143" t="s">
        <v>86</v>
      </c>
      <c r="AY246" s="17" t="s">
        <v>116</v>
      </c>
      <c r="BE246" s="144">
        <f>IF(N246="základní",J246,0)</f>
        <v>0</v>
      </c>
      <c r="BF246" s="144">
        <f>IF(N246="snížená",J246,0)</f>
        <v>0</v>
      </c>
      <c r="BG246" s="144">
        <f>IF(N246="zákl. přenesená",J246,0)</f>
        <v>0</v>
      </c>
      <c r="BH246" s="144">
        <f>IF(N246="sníž. přenesená",J246,0)</f>
        <v>0</v>
      </c>
      <c r="BI246" s="144">
        <f>IF(N246="nulová",J246,0)</f>
        <v>0</v>
      </c>
      <c r="BJ246" s="17" t="s">
        <v>84</v>
      </c>
      <c r="BK246" s="144">
        <f>ROUND(I246*H246,2)</f>
        <v>0</v>
      </c>
      <c r="BL246" s="17" t="s">
        <v>123</v>
      </c>
      <c r="BM246" s="143" t="s">
        <v>254</v>
      </c>
    </row>
    <row r="247" spans="1:65" s="2" customFormat="1" ht="19.5">
      <c r="A247" s="30"/>
      <c r="B247" s="31"/>
      <c r="C247" s="30"/>
      <c r="D247" s="145" t="s">
        <v>125</v>
      </c>
      <c r="E247" s="30"/>
      <c r="F247" s="146" t="s">
        <v>255</v>
      </c>
      <c r="G247" s="30"/>
      <c r="H247" s="30"/>
      <c r="I247" s="30"/>
      <c r="J247" s="30"/>
      <c r="K247" s="30"/>
      <c r="L247" s="31"/>
      <c r="M247" s="147"/>
      <c r="N247" s="148"/>
      <c r="O247" s="51"/>
      <c r="P247" s="51"/>
      <c r="Q247" s="51"/>
      <c r="R247" s="51"/>
      <c r="S247" s="51"/>
      <c r="T247" s="52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T247" s="17" t="s">
        <v>125</v>
      </c>
      <c r="AU247" s="17" t="s">
        <v>86</v>
      </c>
    </row>
    <row r="248" spans="1:65" s="2" customFormat="1" ht="11.25">
      <c r="A248" s="30"/>
      <c r="B248" s="31"/>
      <c r="C248" s="30"/>
      <c r="D248" s="149" t="s">
        <v>127</v>
      </c>
      <c r="E248" s="30"/>
      <c r="F248" s="150" t="s">
        <v>256</v>
      </c>
      <c r="G248" s="30"/>
      <c r="H248" s="30"/>
      <c r="I248" s="30"/>
      <c r="J248" s="30"/>
      <c r="K248" s="30"/>
      <c r="L248" s="31"/>
      <c r="M248" s="147"/>
      <c r="N248" s="148"/>
      <c r="O248" s="51"/>
      <c r="P248" s="51"/>
      <c r="Q248" s="51"/>
      <c r="R248" s="51"/>
      <c r="S248" s="51"/>
      <c r="T248" s="52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T248" s="17" t="s">
        <v>127</v>
      </c>
      <c r="AU248" s="17" t="s">
        <v>86</v>
      </c>
    </row>
    <row r="249" spans="1:65" s="2" customFormat="1" ht="33" customHeight="1">
      <c r="A249" s="30"/>
      <c r="B249" s="131"/>
      <c r="C249" s="132" t="s">
        <v>257</v>
      </c>
      <c r="D249" s="132" t="s">
        <v>119</v>
      </c>
      <c r="E249" s="133" t="s">
        <v>258</v>
      </c>
      <c r="F249" s="134" t="s">
        <v>259</v>
      </c>
      <c r="G249" s="135" t="s">
        <v>247</v>
      </c>
      <c r="H249" s="136">
        <v>30.87</v>
      </c>
      <c r="I249" s="219"/>
      <c r="J249" s="137">
        <f>ROUND(I249*H249,2)</f>
        <v>0</v>
      </c>
      <c r="K249" s="138"/>
      <c r="L249" s="31"/>
      <c r="M249" s="139" t="s">
        <v>3</v>
      </c>
      <c r="N249" s="140" t="s">
        <v>50</v>
      </c>
      <c r="O249" s="141">
        <v>0.255</v>
      </c>
      <c r="P249" s="141">
        <f>O249*H249</f>
        <v>7.8718500000000002</v>
      </c>
      <c r="Q249" s="141">
        <v>0</v>
      </c>
      <c r="R249" s="141">
        <f>Q249*H249</f>
        <v>0</v>
      </c>
      <c r="S249" s="141">
        <v>0</v>
      </c>
      <c r="T249" s="142">
        <f>S249*H249</f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43" t="s">
        <v>123</v>
      </c>
      <c r="AT249" s="143" t="s">
        <v>119</v>
      </c>
      <c r="AU249" s="143" t="s">
        <v>86</v>
      </c>
      <c r="AY249" s="17" t="s">
        <v>116</v>
      </c>
      <c r="BE249" s="144">
        <f>IF(N249="základní",J249,0)</f>
        <v>0</v>
      </c>
      <c r="BF249" s="144">
        <f>IF(N249="snížená",J249,0)</f>
        <v>0</v>
      </c>
      <c r="BG249" s="144">
        <f>IF(N249="zákl. přenesená",J249,0)</f>
        <v>0</v>
      </c>
      <c r="BH249" s="144">
        <f>IF(N249="sníž. přenesená",J249,0)</f>
        <v>0</v>
      </c>
      <c r="BI249" s="144">
        <f>IF(N249="nulová",J249,0)</f>
        <v>0</v>
      </c>
      <c r="BJ249" s="17" t="s">
        <v>84</v>
      </c>
      <c r="BK249" s="144">
        <f>ROUND(I249*H249,2)</f>
        <v>0</v>
      </c>
      <c r="BL249" s="17" t="s">
        <v>123</v>
      </c>
      <c r="BM249" s="143" t="s">
        <v>260</v>
      </c>
    </row>
    <row r="250" spans="1:65" s="2" customFormat="1" ht="19.5">
      <c r="A250" s="30"/>
      <c r="B250" s="31"/>
      <c r="C250" s="30"/>
      <c r="D250" s="145" t="s">
        <v>125</v>
      </c>
      <c r="E250" s="30"/>
      <c r="F250" s="146" t="s">
        <v>261</v>
      </c>
      <c r="G250" s="30"/>
      <c r="H250" s="30"/>
      <c r="I250" s="30"/>
      <c r="J250" s="30"/>
      <c r="K250" s="30"/>
      <c r="L250" s="31"/>
      <c r="M250" s="147"/>
      <c r="N250" s="148"/>
      <c r="O250" s="51"/>
      <c r="P250" s="51"/>
      <c r="Q250" s="51"/>
      <c r="R250" s="51"/>
      <c r="S250" s="51"/>
      <c r="T250" s="52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T250" s="17" t="s">
        <v>125</v>
      </c>
      <c r="AU250" s="17" t="s">
        <v>86</v>
      </c>
    </row>
    <row r="251" spans="1:65" s="2" customFormat="1" ht="11.25">
      <c r="A251" s="30"/>
      <c r="B251" s="31"/>
      <c r="C251" s="30"/>
      <c r="D251" s="149" t="s">
        <v>127</v>
      </c>
      <c r="E251" s="30"/>
      <c r="F251" s="150" t="s">
        <v>262</v>
      </c>
      <c r="G251" s="30"/>
      <c r="H251" s="30"/>
      <c r="I251" s="30"/>
      <c r="J251" s="30"/>
      <c r="K251" s="30"/>
      <c r="L251" s="31"/>
      <c r="M251" s="147"/>
      <c r="N251" s="148"/>
      <c r="O251" s="51"/>
      <c r="P251" s="51"/>
      <c r="Q251" s="51"/>
      <c r="R251" s="51"/>
      <c r="S251" s="51"/>
      <c r="T251" s="52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T251" s="17" t="s">
        <v>127</v>
      </c>
      <c r="AU251" s="17" t="s">
        <v>86</v>
      </c>
    </row>
    <row r="252" spans="1:65" s="14" customFormat="1" ht="11.25">
      <c r="B252" s="157"/>
      <c r="D252" s="145" t="s">
        <v>129</v>
      </c>
      <c r="F252" s="159" t="s">
        <v>263</v>
      </c>
      <c r="H252" s="160">
        <v>30.87</v>
      </c>
      <c r="L252" s="157"/>
      <c r="M252" s="161"/>
      <c r="N252" s="162"/>
      <c r="O252" s="162"/>
      <c r="P252" s="162"/>
      <c r="Q252" s="162"/>
      <c r="R252" s="162"/>
      <c r="S252" s="162"/>
      <c r="T252" s="163"/>
      <c r="AT252" s="158" t="s">
        <v>129</v>
      </c>
      <c r="AU252" s="158" t="s">
        <v>86</v>
      </c>
      <c r="AV252" s="14" t="s">
        <v>86</v>
      </c>
      <c r="AW252" s="14" t="s">
        <v>4</v>
      </c>
      <c r="AX252" s="14" t="s">
        <v>84</v>
      </c>
      <c r="AY252" s="158" t="s">
        <v>116</v>
      </c>
    </row>
    <row r="253" spans="1:65" s="2" customFormat="1" ht="33" customHeight="1">
      <c r="A253" s="30"/>
      <c r="B253" s="131"/>
      <c r="C253" s="132" t="s">
        <v>264</v>
      </c>
      <c r="D253" s="132" t="s">
        <v>119</v>
      </c>
      <c r="E253" s="133" t="s">
        <v>265</v>
      </c>
      <c r="F253" s="134" t="s">
        <v>266</v>
      </c>
      <c r="G253" s="135" t="s">
        <v>247</v>
      </c>
      <c r="H253" s="136">
        <v>2.0579999999999998</v>
      </c>
      <c r="I253" s="219"/>
      <c r="J253" s="137">
        <f>ROUND(I253*H253,2)</f>
        <v>0</v>
      </c>
      <c r="K253" s="138"/>
      <c r="L253" s="31"/>
      <c r="M253" s="139" t="s">
        <v>3</v>
      </c>
      <c r="N253" s="140" t="s">
        <v>50</v>
      </c>
      <c r="O253" s="141">
        <v>0</v>
      </c>
      <c r="P253" s="141">
        <f>O253*H253</f>
        <v>0</v>
      </c>
      <c r="Q253" s="141">
        <v>0</v>
      </c>
      <c r="R253" s="141">
        <f>Q253*H253</f>
        <v>0</v>
      </c>
      <c r="S253" s="141">
        <v>0</v>
      </c>
      <c r="T253" s="142">
        <f>S253*H253</f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43" t="s">
        <v>123</v>
      </c>
      <c r="AT253" s="143" t="s">
        <v>119</v>
      </c>
      <c r="AU253" s="143" t="s">
        <v>86</v>
      </c>
      <c r="AY253" s="17" t="s">
        <v>116</v>
      </c>
      <c r="BE253" s="144">
        <f>IF(N253="základní",J253,0)</f>
        <v>0</v>
      </c>
      <c r="BF253" s="144">
        <f>IF(N253="snížená",J253,0)</f>
        <v>0</v>
      </c>
      <c r="BG253" s="144">
        <f>IF(N253="zákl. přenesená",J253,0)</f>
        <v>0</v>
      </c>
      <c r="BH253" s="144">
        <f>IF(N253="sníž. přenesená",J253,0)</f>
        <v>0</v>
      </c>
      <c r="BI253" s="144">
        <f>IF(N253="nulová",J253,0)</f>
        <v>0</v>
      </c>
      <c r="BJ253" s="17" t="s">
        <v>84</v>
      </c>
      <c r="BK253" s="144">
        <f>ROUND(I253*H253,2)</f>
        <v>0</v>
      </c>
      <c r="BL253" s="17" t="s">
        <v>123</v>
      </c>
      <c r="BM253" s="143" t="s">
        <v>267</v>
      </c>
    </row>
    <row r="254" spans="1:65" s="2" customFormat="1" ht="29.25">
      <c r="A254" s="30"/>
      <c r="B254" s="31"/>
      <c r="C254" s="30"/>
      <c r="D254" s="145" t="s">
        <v>125</v>
      </c>
      <c r="E254" s="30"/>
      <c r="F254" s="146" t="s">
        <v>268</v>
      </c>
      <c r="G254" s="30"/>
      <c r="H254" s="30"/>
      <c r="I254" s="30"/>
      <c r="J254" s="30"/>
      <c r="K254" s="30"/>
      <c r="L254" s="31"/>
      <c r="M254" s="147"/>
      <c r="N254" s="148"/>
      <c r="O254" s="51"/>
      <c r="P254" s="51"/>
      <c r="Q254" s="51"/>
      <c r="R254" s="51"/>
      <c r="S254" s="51"/>
      <c r="T254" s="52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T254" s="17" t="s">
        <v>125</v>
      </c>
      <c r="AU254" s="17" t="s">
        <v>86</v>
      </c>
    </row>
    <row r="255" spans="1:65" s="2" customFormat="1" ht="11.25">
      <c r="A255" s="30"/>
      <c r="B255" s="31"/>
      <c r="C255" s="30"/>
      <c r="D255" s="149" t="s">
        <v>127</v>
      </c>
      <c r="E255" s="30"/>
      <c r="F255" s="150" t="s">
        <v>269</v>
      </c>
      <c r="G255" s="30"/>
      <c r="H255" s="30"/>
      <c r="I255" s="30"/>
      <c r="J255" s="30"/>
      <c r="K255" s="30"/>
      <c r="L255" s="31"/>
      <c r="M255" s="147"/>
      <c r="N255" s="148"/>
      <c r="O255" s="51"/>
      <c r="P255" s="51"/>
      <c r="Q255" s="51"/>
      <c r="R255" s="51"/>
      <c r="S255" s="51"/>
      <c r="T255" s="52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T255" s="17" t="s">
        <v>127</v>
      </c>
      <c r="AU255" s="17" t="s">
        <v>86</v>
      </c>
    </row>
    <row r="256" spans="1:65" s="12" customFormat="1" ht="22.9" customHeight="1">
      <c r="B256" s="119"/>
      <c r="D256" s="120" t="s">
        <v>78</v>
      </c>
      <c r="E256" s="129" t="s">
        <v>270</v>
      </c>
      <c r="F256" s="129" t="s">
        <v>271</v>
      </c>
      <c r="J256" s="130">
        <f>BK256</f>
        <v>0</v>
      </c>
      <c r="L256" s="119"/>
      <c r="M256" s="123"/>
      <c r="N256" s="124"/>
      <c r="O256" s="124"/>
      <c r="P256" s="125">
        <f>SUM(P257:P262)</f>
        <v>1.6308960000000001</v>
      </c>
      <c r="Q256" s="124"/>
      <c r="R256" s="125">
        <f>SUM(R257:R262)</f>
        <v>0</v>
      </c>
      <c r="S256" s="124"/>
      <c r="T256" s="126">
        <f>SUM(T257:T262)</f>
        <v>0</v>
      </c>
      <c r="AR256" s="120" t="s">
        <v>84</v>
      </c>
      <c r="AT256" s="127" t="s">
        <v>78</v>
      </c>
      <c r="AU256" s="127" t="s">
        <v>84</v>
      </c>
      <c r="AY256" s="120" t="s">
        <v>116</v>
      </c>
      <c r="BK256" s="128">
        <f>SUM(BK257:BK262)</f>
        <v>0</v>
      </c>
    </row>
    <row r="257" spans="1:65" s="2" customFormat="1" ht="24.2" customHeight="1">
      <c r="A257" s="30"/>
      <c r="B257" s="131"/>
      <c r="C257" s="132" t="s">
        <v>272</v>
      </c>
      <c r="D257" s="132" t="s">
        <v>119</v>
      </c>
      <c r="E257" s="133" t="s">
        <v>273</v>
      </c>
      <c r="F257" s="134" t="s">
        <v>274</v>
      </c>
      <c r="G257" s="135" t="s">
        <v>247</v>
      </c>
      <c r="H257" s="136">
        <v>0.55700000000000005</v>
      </c>
      <c r="I257" s="219"/>
      <c r="J257" s="137">
        <f>ROUND(I257*H257,2)</f>
        <v>0</v>
      </c>
      <c r="K257" s="138"/>
      <c r="L257" s="31"/>
      <c r="M257" s="139" t="s">
        <v>3</v>
      </c>
      <c r="N257" s="140" t="s">
        <v>50</v>
      </c>
      <c r="O257" s="141">
        <v>0.152</v>
      </c>
      <c r="P257" s="141">
        <f>O257*H257</f>
        <v>8.4664000000000003E-2</v>
      </c>
      <c r="Q257" s="141">
        <v>0</v>
      </c>
      <c r="R257" s="141">
        <f>Q257*H257</f>
        <v>0</v>
      </c>
      <c r="S257" s="141">
        <v>0</v>
      </c>
      <c r="T257" s="142">
        <f>S257*H257</f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43" t="s">
        <v>123</v>
      </c>
      <c r="AT257" s="143" t="s">
        <v>119</v>
      </c>
      <c r="AU257" s="143" t="s">
        <v>86</v>
      </c>
      <c r="AY257" s="17" t="s">
        <v>116</v>
      </c>
      <c r="BE257" s="144">
        <f>IF(N257="základní",J257,0)</f>
        <v>0</v>
      </c>
      <c r="BF257" s="144">
        <f>IF(N257="snížená",J257,0)</f>
        <v>0</v>
      </c>
      <c r="BG257" s="144">
        <f>IF(N257="zákl. přenesená",J257,0)</f>
        <v>0</v>
      </c>
      <c r="BH257" s="144">
        <f>IF(N257="sníž. přenesená",J257,0)</f>
        <v>0</v>
      </c>
      <c r="BI257" s="144">
        <f>IF(N257="nulová",J257,0)</f>
        <v>0</v>
      </c>
      <c r="BJ257" s="17" t="s">
        <v>84</v>
      </c>
      <c r="BK257" s="144">
        <f>ROUND(I257*H257,2)</f>
        <v>0</v>
      </c>
      <c r="BL257" s="17" t="s">
        <v>123</v>
      </c>
      <c r="BM257" s="143" t="s">
        <v>275</v>
      </c>
    </row>
    <row r="258" spans="1:65" s="2" customFormat="1" ht="48.75">
      <c r="A258" s="30"/>
      <c r="B258" s="31"/>
      <c r="C258" s="30"/>
      <c r="D258" s="145" t="s">
        <v>125</v>
      </c>
      <c r="E258" s="30"/>
      <c r="F258" s="146" t="s">
        <v>276</v>
      </c>
      <c r="G258" s="30"/>
      <c r="H258" s="30"/>
      <c r="I258" s="30"/>
      <c r="J258" s="30"/>
      <c r="K258" s="30"/>
      <c r="L258" s="31"/>
      <c r="M258" s="147"/>
      <c r="N258" s="148"/>
      <c r="O258" s="51"/>
      <c r="P258" s="51"/>
      <c r="Q258" s="51"/>
      <c r="R258" s="51"/>
      <c r="S258" s="51"/>
      <c r="T258" s="52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T258" s="17" t="s">
        <v>125</v>
      </c>
      <c r="AU258" s="17" t="s">
        <v>86</v>
      </c>
    </row>
    <row r="259" spans="1:65" s="2" customFormat="1" ht="11.25">
      <c r="A259" s="30"/>
      <c r="B259" s="31"/>
      <c r="C259" s="30"/>
      <c r="D259" s="149" t="s">
        <v>127</v>
      </c>
      <c r="E259" s="30"/>
      <c r="F259" s="150" t="s">
        <v>277</v>
      </c>
      <c r="G259" s="30"/>
      <c r="H259" s="30"/>
      <c r="I259" s="30"/>
      <c r="J259" s="30"/>
      <c r="K259" s="30"/>
      <c r="L259" s="31"/>
      <c r="M259" s="147"/>
      <c r="N259" s="148"/>
      <c r="O259" s="51"/>
      <c r="P259" s="51"/>
      <c r="Q259" s="51"/>
      <c r="R259" s="51"/>
      <c r="S259" s="51"/>
      <c r="T259" s="52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T259" s="17" t="s">
        <v>127</v>
      </c>
      <c r="AU259" s="17" t="s">
        <v>86</v>
      </c>
    </row>
    <row r="260" spans="1:65" s="2" customFormat="1" ht="33" customHeight="1">
      <c r="A260" s="30"/>
      <c r="B260" s="131"/>
      <c r="C260" s="132" t="s">
        <v>8</v>
      </c>
      <c r="D260" s="132" t="s">
        <v>119</v>
      </c>
      <c r="E260" s="133" t="s">
        <v>278</v>
      </c>
      <c r="F260" s="134" t="s">
        <v>279</v>
      </c>
      <c r="G260" s="135" t="s">
        <v>247</v>
      </c>
      <c r="H260" s="136">
        <v>0.55700000000000005</v>
      </c>
      <c r="I260" s="219"/>
      <c r="J260" s="137">
        <f>ROUND(I260*H260,2)</f>
        <v>0</v>
      </c>
      <c r="K260" s="138"/>
      <c r="L260" s="31"/>
      <c r="M260" s="139" t="s">
        <v>3</v>
      </c>
      <c r="N260" s="140" t="s">
        <v>50</v>
      </c>
      <c r="O260" s="141">
        <v>2.7759999999999998</v>
      </c>
      <c r="P260" s="141">
        <f>O260*H260</f>
        <v>1.5462320000000001</v>
      </c>
      <c r="Q260" s="141">
        <v>0</v>
      </c>
      <c r="R260" s="141">
        <f>Q260*H260</f>
        <v>0</v>
      </c>
      <c r="S260" s="141">
        <v>0</v>
      </c>
      <c r="T260" s="142">
        <f>S260*H260</f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43" t="s">
        <v>123</v>
      </c>
      <c r="AT260" s="143" t="s">
        <v>119</v>
      </c>
      <c r="AU260" s="143" t="s">
        <v>86</v>
      </c>
      <c r="AY260" s="17" t="s">
        <v>116</v>
      </c>
      <c r="BE260" s="144">
        <f>IF(N260="základní",J260,0)</f>
        <v>0</v>
      </c>
      <c r="BF260" s="144">
        <f>IF(N260="snížená",J260,0)</f>
        <v>0</v>
      </c>
      <c r="BG260" s="144">
        <f>IF(N260="zákl. přenesená",J260,0)</f>
        <v>0</v>
      </c>
      <c r="BH260" s="144">
        <f>IF(N260="sníž. přenesená",J260,0)</f>
        <v>0</v>
      </c>
      <c r="BI260" s="144">
        <f>IF(N260="nulová",J260,0)</f>
        <v>0</v>
      </c>
      <c r="BJ260" s="17" t="s">
        <v>84</v>
      </c>
      <c r="BK260" s="144">
        <f>ROUND(I260*H260,2)</f>
        <v>0</v>
      </c>
      <c r="BL260" s="17" t="s">
        <v>123</v>
      </c>
      <c r="BM260" s="143" t="s">
        <v>280</v>
      </c>
    </row>
    <row r="261" spans="1:65" s="2" customFormat="1" ht="48.75">
      <c r="A261" s="30"/>
      <c r="B261" s="31"/>
      <c r="C261" s="30"/>
      <c r="D261" s="145" t="s">
        <v>125</v>
      </c>
      <c r="E261" s="30"/>
      <c r="F261" s="146" t="s">
        <v>281</v>
      </c>
      <c r="G261" s="30"/>
      <c r="H261" s="30"/>
      <c r="I261" s="30"/>
      <c r="J261" s="30"/>
      <c r="K261" s="30"/>
      <c r="L261" s="31"/>
      <c r="M261" s="147"/>
      <c r="N261" s="148"/>
      <c r="O261" s="51"/>
      <c r="P261" s="51"/>
      <c r="Q261" s="51"/>
      <c r="R261" s="51"/>
      <c r="S261" s="51"/>
      <c r="T261" s="52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T261" s="17" t="s">
        <v>125</v>
      </c>
      <c r="AU261" s="17" t="s">
        <v>86</v>
      </c>
    </row>
    <row r="262" spans="1:65" s="2" customFormat="1" ht="11.25">
      <c r="A262" s="30"/>
      <c r="B262" s="31"/>
      <c r="C262" s="30"/>
      <c r="D262" s="149" t="s">
        <v>127</v>
      </c>
      <c r="E262" s="30"/>
      <c r="F262" s="150" t="s">
        <v>282</v>
      </c>
      <c r="G262" s="30"/>
      <c r="H262" s="30"/>
      <c r="I262" s="30"/>
      <c r="J262" s="30"/>
      <c r="K262" s="30"/>
      <c r="L262" s="31"/>
      <c r="M262" s="147"/>
      <c r="N262" s="148"/>
      <c r="O262" s="51"/>
      <c r="P262" s="51"/>
      <c r="Q262" s="51"/>
      <c r="R262" s="51"/>
      <c r="S262" s="51"/>
      <c r="T262" s="52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T262" s="17" t="s">
        <v>127</v>
      </c>
      <c r="AU262" s="17" t="s">
        <v>86</v>
      </c>
    </row>
    <row r="263" spans="1:65" s="12" customFormat="1" ht="25.9" customHeight="1">
      <c r="B263" s="119"/>
      <c r="D263" s="120" t="s">
        <v>78</v>
      </c>
      <c r="E263" s="121" t="s">
        <v>283</v>
      </c>
      <c r="F263" s="121" t="s">
        <v>284</v>
      </c>
      <c r="J263" s="122">
        <f>BK263</f>
        <v>0</v>
      </c>
      <c r="L263" s="119"/>
      <c r="M263" s="123"/>
      <c r="N263" s="124"/>
      <c r="O263" s="124"/>
      <c r="P263" s="125">
        <f>P264+P285+P398</f>
        <v>70.77294999999998</v>
      </c>
      <c r="Q263" s="124"/>
      <c r="R263" s="125">
        <f>R264+R285+R398</f>
        <v>0.86074300000000004</v>
      </c>
      <c r="S263" s="124"/>
      <c r="T263" s="126">
        <f>T264+T285+T398</f>
        <v>3.3030000000000004E-2</v>
      </c>
      <c r="AR263" s="120" t="s">
        <v>86</v>
      </c>
      <c r="AT263" s="127" t="s">
        <v>78</v>
      </c>
      <c r="AU263" s="127" t="s">
        <v>79</v>
      </c>
      <c r="AY263" s="120" t="s">
        <v>116</v>
      </c>
      <c r="BK263" s="128">
        <f>BK264+BK285+BK398</f>
        <v>0</v>
      </c>
    </row>
    <row r="264" spans="1:65" s="12" customFormat="1" ht="22.9" customHeight="1">
      <c r="B264" s="119"/>
      <c r="D264" s="120" t="s">
        <v>78</v>
      </c>
      <c r="E264" s="129" t="s">
        <v>285</v>
      </c>
      <c r="F264" s="129" t="s">
        <v>286</v>
      </c>
      <c r="J264" s="130">
        <f>BK264</f>
        <v>0</v>
      </c>
      <c r="L264" s="119"/>
      <c r="M264" s="123"/>
      <c r="N264" s="124"/>
      <c r="O264" s="124"/>
      <c r="P264" s="125">
        <f>SUM(P265:P284)</f>
        <v>5.3623919999999998</v>
      </c>
      <c r="Q264" s="124"/>
      <c r="R264" s="125">
        <f>SUM(R265:R284)</f>
        <v>3.8610000000000005E-2</v>
      </c>
      <c r="S264" s="124"/>
      <c r="T264" s="126">
        <f>SUM(T265:T284)</f>
        <v>1.503E-2</v>
      </c>
      <c r="AR264" s="120" t="s">
        <v>86</v>
      </c>
      <c r="AT264" s="127" t="s">
        <v>78</v>
      </c>
      <c r="AU264" s="127" t="s">
        <v>84</v>
      </c>
      <c r="AY264" s="120" t="s">
        <v>116</v>
      </c>
      <c r="BK264" s="128">
        <f>SUM(BK265:BK284)</f>
        <v>0</v>
      </c>
    </row>
    <row r="265" spans="1:65" s="2" customFormat="1" ht="16.5" customHeight="1">
      <c r="A265" s="30"/>
      <c r="B265" s="131"/>
      <c r="C265" s="132" t="s">
        <v>287</v>
      </c>
      <c r="D265" s="132" t="s">
        <v>119</v>
      </c>
      <c r="E265" s="133" t="s">
        <v>288</v>
      </c>
      <c r="F265" s="134" t="s">
        <v>289</v>
      </c>
      <c r="G265" s="135" t="s">
        <v>143</v>
      </c>
      <c r="H265" s="136">
        <v>9</v>
      </c>
      <c r="I265" s="219"/>
      <c r="J265" s="137">
        <f>ROUND(I265*H265,2)</f>
        <v>0</v>
      </c>
      <c r="K265" s="138"/>
      <c r="L265" s="31"/>
      <c r="M265" s="139" t="s">
        <v>3</v>
      </c>
      <c r="N265" s="140" t="s">
        <v>50</v>
      </c>
      <c r="O265" s="141">
        <v>0.19500000000000001</v>
      </c>
      <c r="P265" s="141">
        <f>O265*H265</f>
        <v>1.7550000000000001</v>
      </c>
      <c r="Q265" s="141">
        <v>0</v>
      </c>
      <c r="R265" s="141">
        <f>Q265*H265</f>
        <v>0</v>
      </c>
      <c r="S265" s="141">
        <v>1.67E-3</v>
      </c>
      <c r="T265" s="142">
        <f>S265*H265</f>
        <v>1.503E-2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43" t="s">
        <v>244</v>
      </c>
      <c r="AT265" s="143" t="s">
        <v>119</v>
      </c>
      <c r="AU265" s="143" t="s">
        <v>86</v>
      </c>
      <c r="AY265" s="17" t="s">
        <v>116</v>
      </c>
      <c r="BE265" s="144">
        <f>IF(N265="základní",J265,0)</f>
        <v>0</v>
      </c>
      <c r="BF265" s="144">
        <f>IF(N265="snížená",J265,0)</f>
        <v>0</v>
      </c>
      <c r="BG265" s="144">
        <f>IF(N265="zákl. přenesená",J265,0)</f>
        <v>0</v>
      </c>
      <c r="BH265" s="144">
        <f>IF(N265="sníž. přenesená",J265,0)</f>
        <v>0</v>
      </c>
      <c r="BI265" s="144">
        <f>IF(N265="nulová",J265,0)</f>
        <v>0</v>
      </c>
      <c r="BJ265" s="17" t="s">
        <v>84</v>
      </c>
      <c r="BK265" s="144">
        <f>ROUND(I265*H265,2)</f>
        <v>0</v>
      </c>
      <c r="BL265" s="17" t="s">
        <v>244</v>
      </c>
      <c r="BM265" s="143" t="s">
        <v>290</v>
      </c>
    </row>
    <row r="266" spans="1:65" s="2" customFormat="1" ht="11.25">
      <c r="A266" s="30"/>
      <c r="B266" s="31"/>
      <c r="C266" s="30"/>
      <c r="D266" s="145" t="s">
        <v>125</v>
      </c>
      <c r="E266" s="30"/>
      <c r="F266" s="146" t="s">
        <v>291</v>
      </c>
      <c r="G266" s="30"/>
      <c r="H266" s="30"/>
      <c r="I266" s="30"/>
      <c r="J266" s="30"/>
      <c r="K266" s="30"/>
      <c r="L266" s="31"/>
      <c r="M266" s="147"/>
      <c r="N266" s="148"/>
      <c r="O266" s="51"/>
      <c r="P266" s="51"/>
      <c r="Q266" s="51"/>
      <c r="R266" s="51"/>
      <c r="S266" s="51"/>
      <c r="T266" s="52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T266" s="17" t="s">
        <v>125</v>
      </c>
      <c r="AU266" s="17" t="s">
        <v>86</v>
      </c>
    </row>
    <row r="267" spans="1:65" s="2" customFormat="1" ht="11.25">
      <c r="A267" s="30"/>
      <c r="B267" s="31"/>
      <c r="C267" s="30"/>
      <c r="D267" s="149" t="s">
        <v>127</v>
      </c>
      <c r="E267" s="30"/>
      <c r="F267" s="150" t="s">
        <v>292</v>
      </c>
      <c r="G267" s="30"/>
      <c r="H267" s="30"/>
      <c r="I267" s="30"/>
      <c r="J267" s="30"/>
      <c r="K267" s="30"/>
      <c r="L267" s="31"/>
      <c r="M267" s="147"/>
      <c r="N267" s="148"/>
      <c r="O267" s="51"/>
      <c r="P267" s="51"/>
      <c r="Q267" s="51"/>
      <c r="R267" s="51"/>
      <c r="S267" s="51"/>
      <c r="T267" s="52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T267" s="17" t="s">
        <v>127</v>
      </c>
      <c r="AU267" s="17" t="s">
        <v>86</v>
      </c>
    </row>
    <row r="268" spans="1:65" s="13" customFormat="1" ht="11.25">
      <c r="B268" s="151"/>
      <c r="D268" s="145" t="s">
        <v>129</v>
      </c>
      <c r="E268" s="152" t="s">
        <v>3</v>
      </c>
      <c r="F268" s="153" t="s">
        <v>130</v>
      </c>
      <c r="H268" s="152" t="s">
        <v>3</v>
      </c>
      <c r="L268" s="151"/>
      <c r="M268" s="154"/>
      <c r="N268" s="155"/>
      <c r="O268" s="155"/>
      <c r="P268" s="155"/>
      <c r="Q268" s="155"/>
      <c r="R268" s="155"/>
      <c r="S268" s="155"/>
      <c r="T268" s="156"/>
      <c r="AT268" s="152" t="s">
        <v>129</v>
      </c>
      <c r="AU268" s="152" t="s">
        <v>86</v>
      </c>
      <c r="AV268" s="13" t="s">
        <v>84</v>
      </c>
      <c r="AW268" s="13" t="s">
        <v>40</v>
      </c>
      <c r="AX268" s="13" t="s">
        <v>79</v>
      </c>
      <c r="AY268" s="152" t="s">
        <v>116</v>
      </c>
    </row>
    <row r="269" spans="1:65" s="13" customFormat="1" ht="11.25">
      <c r="B269" s="151"/>
      <c r="D269" s="145" t="s">
        <v>129</v>
      </c>
      <c r="E269" s="152" t="s">
        <v>3</v>
      </c>
      <c r="F269" s="153" t="s">
        <v>131</v>
      </c>
      <c r="H269" s="152" t="s">
        <v>3</v>
      </c>
      <c r="L269" s="151"/>
      <c r="M269" s="154"/>
      <c r="N269" s="155"/>
      <c r="O269" s="155"/>
      <c r="P269" s="155"/>
      <c r="Q269" s="155"/>
      <c r="R269" s="155"/>
      <c r="S269" s="155"/>
      <c r="T269" s="156"/>
      <c r="AT269" s="152" t="s">
        <v>129</v>
      </c>
      <c r="AU269" s="152" t="s">
        <v>86</v>
      </c>
      <c r="AV269" s="13" t="s">
        <v>84</v>
      </c>
      <c r="AW269" s="13" t="s">
        <v>40</v>
      </c>
      <c r="AX269" s="13" t="s">
        <v>79</v>
      </c>
      <c r="AY269" s="152" t="s">
        <v>116</v>
      </c>
    </row>
    <row r="270" spans="1:65" s="13" customFormat="1" ht="11.25">
      <c r="B270" s="151"/>
      <c r="D270" s="145" t="s">
        <v>129</v>
      </c>
      <c r="E270" s="152" t="s">
        <v>3</v>
      </c>
      <c r="F270" s="153" t="s">
        <v>132</v>
      </c>
      <c r="H270" s="152" t="s">
        <v>3</v>
      </c>
      <c r="L270" s="151"/>
      <c r="M270" s="154"/>
      <c r="N270" s="155"/>
      <c r="O270" s="155"/>
      <c r="P270" s="155"/>
      <c r="Q270" s="155"/>
      <c r="R270" s="155"/>
      <c r="S270" s="155"/>
      <c r="T270" s="156"/>
      <c r="AT270" s="152" t="s">
        <v>129</v>
      </c>
      <c r="AU270" s="152" t="s">
        <v>86</v>
      </c>
      <c r="AV270" s="13" t="s">
        <v>84</v>
      </c>
      <c r="AW270" s="13" t="s">
        <v>40</v>
      </c>
      <c r="AX270" s="13" t="s">
        <v>79</v>
      </c>
      <c r="AY270" s="152" t="s">
        <v>116</v>
      </c>
    </row>
    <row r="271" spans="1:65" s="13" customFormat="1" ht="11.25">
      <c r="B271" s="151"/>
      <c r="D271" s="145" t="s">
        <v>129</v>
      </c>
      <c r="E271" s="152" t="s">
        <v>3</v>
      </c>
      <c r="F271" s="153" t="s">
        <v>133</v>
      </c>
      <c r="H271" s="152" t="s">
        <v>3</v>
      </c>
      <c r="L271" s="151"/>
      <c r="M271" s="154"/>
      <c r="N271" s="155"/>
      <c r="O271" s="155"/>
      <c r="P271" s="155"/>
      <c r="Q271" s="155"/>
      <c r="R271" s="155"/>
      <c r="S271" s="155"/>
      <c r="T271" s="156"/>
      <c r="AT271" s="152" t="s">
        <v>129</v>
      </c>
      <c r="AU271" s="152" t="s">
        <v>86</v>
      </c>
      <c r="AV271" s="13" t="s">
        <v>84</v>
      </c>
      <c r="AW271" s="13" t="s">
        <v>40</v>
      </c>
      <c r="AX271" s="13" t="s">
        <v>79</v>
      </c>
      <c r="AY271" s="152" t="s">
        <v>116</v>
      </c>
    </row>
    <row r="272" spans="1:65" s="14" customFormat="1" ht="11.25">
      <c r="B272" s="157"/>
      <c r="D272" s="145" t="s">
        <v>129</v>
      </c>
      <c r="E272" s="158" t="s">
        <v>3</v>
      </c>
      <c r="F272" s="159" t="s">
        <v>293</v>
      </c>
      <c r="H272" s="160">
        <v>3</v>
      </c>
      <c r="L272" s="157"/>
      <c r="M272" s="161"/>
      <c r="N272" s="162"/>
      <c r="O272" s="162"/>
      <c r="P272" s="162"/>
      <c r="Q272" s="162"/>
      <c r="R272" s="162"/>
      <c r="S272" s="162"/>
      <c r="T272" s="163"/>
      <c r="AT272" s="158" t="s">
        <v>129</v>
      </c>
      <c r="AU272" s="158" t="s">
        <v>86</v>
      </c>
      <c r="AV272" s="14" t="s">
        <v>86</v>
      </c>
      <c r="AW272" s="14" t="s">
        <v>40</v>
      </c>
      <c r="AX272" s="14" t="s">
        <v>79</v>
      </c>
      <c r="AY272" s="158" t="s">
        <v>116</v>
      </c>
    </row>
    <row r="273" spans="1:65" s="14" customFormat="1" ht="11.25">
      <c r="B273" s="157"/>
      <c r="D273" s="145" t="s">
        <v>129</v>
      </c>
      <c r="E273" s="158" t="s">
        <v>3</v>
      </c>
      <c r="F273" s="159" t="s">
        <v>294</v>
      </c>
      <c r="H273" s="160">
        <v>3</v>
      </c>
      <c r="L273" s="157"/>
      <c r="M273" s="161"/>
      <c r="N273" s="162"/>
      <c r="O273" s="162"/>
      <c r="P273" s="162"/>
      <c r="Q273" s="162"/>
      <c r="R273" s="162"/>
      <c r="S273" s="162"/>
      <c r="T273" s="163"/>
      <c r="AT273" s="158" t="s">
        <v>129</v>
      </c>
      <c r="AU273" s="158" t="s">
        <v>86</v>
      </c>
      <c r="AV273" s="14" t="s">
        <v>86</v>
      </c>
      <c r="AW273" s="14" t="s">
        <v>40</v>
      </c>
      <c r="AX273" s="14" t="s">
        <v>79</v>
      </c>
      <c r="AY273" s="158" t="s">
        <v>116</v>
      </c>
    </row>
    <row r="274" spans="1:65" s="14" customFormat="1" ht="11.25">
      <c r="B274" s="157"/>
      <c r="D274" s="145" t="s">
        <v>129</v>
      </c>
      <c r="E274" s="158" t="s">
        <v>3</v>
      </c>
      <c r="F274" s="159" t="s">
        <v>295</v>
      </c>
      <c r="H274" s="160">
        <v>3</v>
      </c>
      <c r="L274" s="157"/>
      <c r="M274" s="161"/>
      <c r="N274" s="162"/>
      <c r="O274" s="162"/>
      <c r="P274" s="162"/>
      <c r="Q274" s="162"/>
      <c r="R274" s="162"/>
      <c r="S274" s="162"/>
      <c r="T274" s="163"/>
      <c r="AT274" s="158" t="s">
        <v>129</v>
      </c>
      <c r="AU274" s="158" t="s">
        <v>86</v>
      </c>
      <c r="AV274" s="14" t="s">
        <v>86</v>
      </c>
      <c r="AW274" s="14" t="s">
        <v>40</v>
      </c>
      <c r="AX274" s="14" t="s">
        <v>79</v>
      </c>
      <c r="AY274" s="158" t="s">
        <v>116</v>
      </c>
    </row>
    <row r="275" spans="1:65" s="15" customFormat="1" ht="11.25">
      <c r="B275" s="164"/>
      <c r="D275" s="145" t="s">
        <v>129</v>
      </c>
      <c r="E275" s="165" t="s">
        <v>3</v>
      </c>
      <c r="F275" s="166" t="s">
        <v>140</v>
      </c>
      <c r="H275" s="167">
        <v>9</v>
      </c>
      <c r="L275" s="164"/>
      <c r="M275" s="168"/>
      <c r="N275" s="169"/>
      <c r="O275" s="169"/>
      <c r="P275" s="169"/>
      <c r="Q275" s="169"/>
      <c r="R275" s="169"/>
      <c r="S275" s="169"/>
      <c r="T275" s="170"/>
      <c r="AT275" s="165" t="s">
        <v>129</v>
      </c>
      <c r="AU275" s="165" t="s">
        <v>86</v>
      </c>
      <c r="AV275" s="15" t="s">
        <v>123</v>
      </c>
      <c r="AW275" s="15" t="s">
        <v>40</v>
      </c>
      <c r="AX275" s="15" t="s">
        <v>84</v>
      </c>
      <c r="AY275" s="165" t="s">
        <v>116</v>
      </c>
    </row>
    <row r="276" spans="1:65" s="2" customFormat="1" ht="24.2" customHeight="1">
      <c r="A276" s="30"/>
      <c r="B276" s="131"/>
      <c r="C276" s="132" t="s">
        <v>296</v>
      </c>
      <c r="D276" s="132" t="s">
        <v>119</v>
      </c>
      <c r="E276" s="133" t="s">
        <v>297</v>
      </c>
      <c r="F276" s="134" t="s">
        <v>298</v>
      </c>
      <c r="G276" s="135" t="s">
        <v>143</v>
      </c>
      <c r="H276" s="136">
        <v>9</v>
      </c>
      <c r="I276" s="219"/>
      <c r="J276" s="137">
        <f>ROUND(I276*H276,2)</f>
        <v>0</v>
      </c>
      <c r="K276" s="138"/>
      <c r="L276" s="31"/>
      <c r="M276" s="139" t="s">
        <v>3</v>
      </c>
      <c r="N276" s="140" t="s">
        <v>50</v>
      </c>
      <c r="O276" s="141">
        <v>0.36299999999999999</v>
      </c>
      <c r="P276" s="141">
        <f>O276*H276</f>
        <v>3.2669999999999999</v>
      </c>
      <c r="Q276" s="141">
        <v>4.2900000000000004E-3</v>
      </c>
      <c r="R276" s="141">
        <f>Q276*H276</f>
        <v>3.8610000000000005E-2</v>
      </c>
      <c r="S276" s="141">
        <v>0</v>
      </c>
      <c r="T276" s="142">
        <f>S276*H276</f>
        <v>0</v>
      </c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R276" s="143" t="s">
        <v>244</v>
      </c>
      <c r="AT276" s="143" t="s">
        <v>119</v>
      </c>
      <c r="AU276" s="143" t="s">
        <v>86</v>
      </c>
      <c r="AY276" s="17" t="s">
        <v>116</v>
      </c>
      <c r="BE276" s="144">
        <f>IF(N276="základní",J276,0)</f>
        <v>0</v>
      </c>
      <c r="BF276" s="144">
        <f>IF(N276="snížená",J276,0)</f>
        <v>0</v>
      </c>
      <c r="BG276" s="144">
        <f>IF(N276="zákl. přenesená",J276,0)</f>
        <v>0</v>
      </c>
      <c r="BH276" s="144">
        <f>IF(N276="sníž. přenesená",J276,0)</f>
        <v>0</v>
      </c>
      <c r="BI276" s="144">
        <f>IF(N276="nulová",J276,0)</f>
        <v>0</v>
      </c>
      <c r="BJ276" s="17" t="s">
        <v>84</v>
      </c>
      <c r="BK276" s="144">
        <f>ROUND(I276*H276,2)</f>
        <v>0</v>
      </c>
      <c r="BL276" s="17" t="s">
        <v>244</v>
      </c>
      <c r="BM276" s="143" t="s">
        <v>299</v>
      </c>
    </row>
    <row r="277" spans="1:65" s="2" customFormat="1" ht="19.5">
      <c r="A277" s="30"/>
      <c r="B277" s="31"/>
      <c r="C277" s="30"/>
      <c r="D277" s="145" t="s">
        <v>125</v>
      </c>
      <c r="E277" s="30"/>
      <c r="F277" s="146" t="s">
        <v>300</v>
      </c>
      <c r="G277" s="30"/>
      <c r="H277" s="30"/>
      <c r="I277" s="30"/>
      <c r="J277" s="30"/>
      <c r="K277" s="30"/>
      <c r="L277" s="31"/>
      <c r="M277" s="147"/>
      <c r="N277" s="148"/>
      <c r="O277" s="51"/>
      <c r="P277" s="51"/>
      <c r="Q277" s="51"/>
      <c r="R277" s="51"/>
      <c r="S277" s="51"/>
      <c r="T277" s="52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T277" s="17" t="s">
        <v>125</v>
      </c>
      <c r="AU277" s="17" t="s">
        <v>86</v>
      </c>
    </row>
    <row r="278" spans="1:65" s="2" customFormat="1" ht="11.25">
      <c r="A278" s="30"/>
      <c r="B278" s="31"/>
      <c r="C278" s="30"/>
      <c r="D278" s="149" t="s">
        <v>127</v>
      </c>
      <c r="E278" s="30"/>
      <c r="F278" s="150" t="s">
        <v>301</v>
      </c>
      <c r="G278" s="30"/>
      <c r="H278" s="30"/>
      <c r="I278" s="30"/>
      <c r="J278" s="30"/>
      <c r="K278" s="30"/>
      <c r="L278" s="31"/>
      <c r="M278" s="147"/>
      <c r="N278" s="148"/>
      <c r="O278" s="51"/>
      <c r="P278" s="51"/>
      <c r="Q278" s="51"/>
      <c r="R278" s="51"/>
      <c r="S278" s="51"/>
      <c r="T278" s="52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T278" s="17" t="s">
        <v>127</v>
      </c>
      <c r="AU278" s="17" t="s">
        <v>86</v>
      </c>
    </row>
    <row r="279" spans="1:65" s="2" customFormat="1" ht="33" customHeight="1">
      <c r="A279" s="30"/>
      <c r="B279" s="131"/>
      <c r="C279" s="132" t="s">
        <v>302</v>
      </c>
      <c r="D279" s="132" t="s">
        <v>119</v>
      </c>
      <c r="E279" s="133" t="s">
        <v>303</v>
      </c>
      <c r="F279" s="134" t="s">
        <v>304</v>
      </c>
      <c r="G279" s="135" t="s">
        <v>247</v>
      </c>
      <c r="H279" s="136">
        <v>3.9E-2</v>
      </c>
      <c r="I279" s="219"/>
      <c r="J279" s="137">
        <f>ROUND(I279*H279,2)</f>
        <v>0</v>
      </c>
      <c r="K279" s="138"/>
      <c r="L279" s="31"/>
      <c r="M279" s="139" t="s">
        <v>3</v>
      </c>
      <c r="N279" s="140" t="s">
        <v>50</v>
      </c>
      <c r="O279" s="141">
        <v>6.9950000000000001</v>
      </c>
      <c r="P279" s="141">
        <f>O279*H279</f>
        <v>0.27280500000000002</v>
      </c>
      <c r="Q279" s="141">
        <v>0</v>
      </c>
      <c r="R279" s="141">
        <f>Q279*H279</f>
        <v>0</v>
      </c>
      <c r="S279" s="141">
        <v>0</v>
      </c>
      <c r="T279" s="142">
        <f>S279*H279</f>
        <v>0</v>
      </c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R279" s="143" t="s">
        <v>244</v>
      </c>
      <c r="AT279" s="143" t="s">
        <v>119</v>
      </c>
      <c r="AU279" s="143" t="s">
        <v>86</v>
      </c>
      <c r="AY279" s="17" t="s">
        <v>116</v>
      </c>
      <c r="BE279" s="144">
        <f>IF(N279="základní",J279,0)</f>
        <v>0</v>
      </c>
      <c r="BF279" s="144">
        <f>IF(N279="snížená",J279,0)</f>
        <v>0</v>
      </c>
      <c r="BG279" s="144">
        <f>IF(N279="zákl. přenesená",J279,0)</f>
        <v>0</v>
      </c>
      <c r="BH279" s="144">
        <f>IF(N279="sníž. přenesená",J279,0)</f>
        <v>0</v>
      </c>
      <c r="BI279" s="144">
        <f>IF(N279="nulová",J279,0)</f>
        <v>0</v>
      </c>
      <c r="BJ279" s="17" t="s">
        <v>84</v>
      </c>
      <c r="BK279" s="144">
        <f>ROUND(I279*H279,2)</f>
        <v>0</v>
      </c>
      <c r="BL279" s="17" t="s">
        <v>244</v>
      </c>
      <c r="BM279" s="143" t="s">
        <v>305</v>
      </c>
    </row>
    <row r="280" spans="1:65" s="2" customFormat="1" ht="29.25">
      <c r="A280" s="30"/>
      <c r="B280" s="31"/>
      <c r="C280" s="30"/>
      <c r="D280" s="145" t="s">
        <v>125</v>
      </c>
      <c r="E280" s="30"/>
      <c r="F280" s="146" t="s">
        <v>306</v>
      </c>
      <c r="G280" s="30"/>
      <c r="H280" s="30"/>
      <c r="I280" s="30"/>
      <c r="J280" s="30"/>
      <c r="K280" s="30"/>
      <c r="L280" s="31"/>
      <c r="M280" s="147"/>
      <c r="N280" s="148"/>
      <c r="O280" s="51"/>
      <c r="P280" s="51"/>
      <c r="Q280" s="51"/>
      <c r="R280" s="51"/>
      <c r="S280" s="51"/>
      <c r="T280" s="52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T280" s="17" t="s">
        <v>125</v>
      </c>
      <c r="AU280" s="17" t="s">
        <v>86</v>
      </c>
    </row>
    <row r="281" spans="1:65" s="2" customFormat="1" ht="11.25">
      <c r="A281" s="30"/>
      <c r="B281" s="31"/>
      <c r="C281" s="30"/>
      <c r="D281" s="149" t="s">
        <v>127</v>
      </c>
      <c r="E281" s="30"/>
      <c r="F281" s="150" t="s">
        <v>307</v>
      </c>
      <c r="G281" s="30"/>
      <c r="H281" s="30"/>
      <c r="I281" s="30"/>
      <c r="J281" s="30"/>
      <c r="K281" s="30"/>
      <c r="L281" s="31"/>
      <c r="M281" s="147"/>
      <c r="N281" s="148"/>
      <c r="O281" s="51"/>
      <c r="P281" s="51"/>
      <c r="Q281" s="51"/>
      <c r="R281" s="51"/>
      <c r="S281" s="51"/>
      <c r="T281" s="52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T281" s="17" t="s">
        <v>127</v>
      </c>
      <c r="AU281" s="17" t="s">
        <v>86</v>
      </c>
    </row>
    <row r="282" spans="1:65" s="2" customFormat="1" ht="33" customHeight="1">
      <c r="A282" s="30"/>
      <c r="B282" s="131"/>
      <c r="C282" s="132" t="s">
        <v>308</v>
      </c>
      <c r="D282" s="132" t="s">
        <v>119</v>
      </c>
      <c r="E282" s="133" t="s">
        <v>309</v>
      </c>
      <c r="F282" s="134" t="s">
        <v>310</v>
      </c>
      <c r="G282" s="135" t="s">
        <v>247</v>
      </c>
      <c r="H282" s="136">
        <v>3.9E-2</v>
      </c>
      <c r="I282" s="219"/>
      <c r="J282" s="137">
        <f>ROUND(I282*H282,2)</f>
        <v>0</v>
      </c>
      <c r="K282" s="138"/>
      <c r="L282" s="31"/>
      <c r="M282" s="139" t="s">
        <v>3</v>
      </c>
      <c r="N282" s="140" t="s">
        <v>50</v>
      </c>
      <c r="O282" s="141">
        <v>1.7330000000000001</v>
      </c>
      <c r="P282" s="141">
        <f>O282*H282</f>
        <v>6.7587000000000008E-2</v>
      </c>
      <c r="Q282" s="141">
        <v>0</v>
      </c>
      <c r="R282" s="141">
        <f>Q282*H282</f>
        <v>0</v>
      </c>
      <c r="S282" s="141">
        <v>0</v>
      </c>
      <c r="T282" s="142">
        <f>S282*H282</f>
        <v>0</v>
      </c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R282" s="143" t="s">
        <v>244</v>
      </c>
      <c r="AT282" s="143" t="s">
        <v>119</v>
      </c>
      <c r="AU282" s="143" t="s">
        <v>86</v>
      </c>
      <c r="AY282" s="17" t="s">
        <v>116</v>
      </c>
      <c r="BE282" s="144">
        <f>IF(N282="základní",J282,0)</f>
        <v>0</v>
      </c>
      <c r="BF282" s="144">
        <f>IF(N282="snížená",J282,0)</f>
        <v>0</v>
      </c>
      <c r="BG282" s="144">
        <f>IF(N282="zákl. přenesená",J282,0)</f>
        <v>0</v>
      </c>
      <c r="BH282" s="144">
        <f>IF(N282="sníž. přenesená",J282,0)</f>
        <v>0</v>
      </c>
      <c r="BI282" s="144">
        <f>IF(N282="nulová",J282,0)</f>
        <v>0</v>
      </c>
      <c r="BJ282" s="17" t="s">
        <v>84</v>
      </c>
      <c r="BK282" s="144">
        <f>ROUND(I282*H282,2)</f>
        <v>0</v>
      </c>
      <c r="BL282" s="17" t="s">
        <v>244</v>
      </c>
      <c r="BM282" s="143" t="s">
        <v>311</v>
      </c>
    </row>
    <row r="283" spans="1:65" s="2" customFormat="1" ht="39">
      <c r="A283" s="30"/>
      <c r="B283" s="31"/>
      <c r="C283" s="30"/>
      <c r="D283" s="145" t="s">
        <v>125</v>
      </c>
      <c r="E283" s="30"/>
      <c r="F283" s="146" t="s">
        <v>312</v>
      </c>
      <c r="G283" s="30"/>
      <c r="H283" s="30"/>
      <c r="I283" s="30"/>
      <c r="J283" s="30"/>
      <c r="K283" s="30"/>
      <c r="L283" s="31"/>
      <c r="M283" s="147"/>
      <c r="N283" s="148"/>
      <c r="O283" s="51"/>
      <c r="P283" s="51"/>
      <c r="Q283" s="51"/>
      <c r="R283" s="51"/>
      <c r="S283" s="51"/>
      <c r="T283" s="52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T283" s="17" t="s">
        <v>125</v>
      </c>
      <c r="AU283" s="17" t="s">
        <v>86</v>
      </c>
    </row>
    <row r="284" spans="1:65" s="2" customFormat="1" ht="11.25">
      <c r="A284" s="30"/>
      <c r="B284" s="31"/>
      <c r="C284" s="30"/>
      <c r="D284" s="149" t="s">
        <v>127</v>
      </c>
      <c r="E284" s="30"/>
      <c r="F284" s="150" t="s">
        <v>313</v>
      </c>
      <c r="G284" s="30"/>
      <c r="H284" s="30"/>
      <c r="I284" s="30"/>
      <c r="J284" s="30"/>
      <c r="K284" s="30"/>
      <c r="L284" s="31"/>
      <c r="M284" s="147"/>
      <c r="N284" s="148"/>
      <c r="O284" s="51"/>
      <c r="P284" s="51"/>
      <c r="Q284" s="51"/>
      <c r="R284" s="51"/>
      <c r="S284" s="51"/>
      <c r="T284" s="52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T284" s="17" t="s">
        <v>127</v>
      </c>
      <c r="AU284" s="17" t="s">
        <v>86</v>
      </c>
    </row>
    <row r="285" spans="1:65" s="12" customFormat="1" ht="22.9" customHeight="1">
      <c r="B285" s="119"/>
      <c r="D285" s="120" t="s">
        <v>78</v>
      </c>
      <c r="E285" s="129" t="s">
        <v>314</v>
      </c>
      <c r="F285" s="129" t="s">
        <v>315</v>
      </c>
      <c r="J285" s="130">
        <f>BK285</f>
        <v>0</v>
      </c>
      <c r="L285" s="119"/>
      <c r="M285" s="123"/>
      <c r="N285" s="124"/>
      <c r="O285" s="124"/>
      <c r="P285" s="125">
        <f>SUM(P286:P397)</f>
        <v>56.380827999999987</v>
      </c>
      <c r="Q285" s="124"/>
      <c r="R285" s="125">
        <f>SUM(R286:R397)</f>
        <v>0.77651890000000001</v>
      </c>
      <c r="S285" s="124"/>
      <c r="T285" s="126">
        <f>SUM(T286:T397)</f>
        <v>1.8000000000000002E-2</v>
      </c>
      <c r="AR285" s="120" t="s">
        <v>86</v>
      </c>
      <c r="AT285" s="127" t="s">
        <v>78</v>
      </c>
      <c r="AU285" s="127" t="s">
        <v>84</v>
      </c>
      <c r="AY285" s="120" t="s">
        <v>116</v>
      </c>
      <c r="BK285" s="128">
        <f>SUM(BK286:BK397)</f>
        <v>0</v>
      </c>
    </row>
    <row r="286" spans="1:65" s="2" customFormat="1" ht="24.2" customHeight="1">
      <c r="A286" s="30"/>
      <c r="B286" s="131"/>
      <c r="C286" s="132" t="s">
        <v>316</v>
      </c>
      <c r="D286" s="132" t="s">
        <v>119</v>
      </c>
      <c r="E286" s="133" t="s">
        <v>317</v>
      </c>
      <c r="F286" s="134" t="s">
        <v>318</v>
      </c>
      <c r="G286" s="135" t="s">
        <v>122</v>
      </c>
      <c r="H286" s="136">
        <v>13.5</v>
      </c>
      <c r="I286" s="219"/>
      <c r="J286" s="137">
        <f>ROUND(I286*H286,2)</f>
        <v>0</v>
      </c>
      <c r="K286" s="138"/>
      <c r="L286" s="31"/>
      <c r="M286" s="139" t="s">
        <v>3</v>
      </c>
      <c r="N286" s="140" t="s">
        <v>50</v>
      </c>
      <c r="O286" s="141">
        <v>1.5589999999999999</v>
      </c>
      <c r="P286" s="141">
        <f>O286*H286</f>
        <v>21.046499999999998</v>
      </c>
      <c r="Q286" s="141">
        <v>2.7E-4</v>
      </c>
      <c r="R286" s="141">
        <f>Q286*H286</f>
        <v>3.6450000000000002E-3</v>
      </c>
      <c r="S286" s="141">
        <v>0</v>
      </c>
      <c r="T286" s="142">
        <f>S286*H286</f>
        <v>0</v>
      </c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R286" s="143" t="s">
        <v>244</v>
      </c>
      <c r="AT286" s="143" t="s">
        <v>119</v>
      </c>
      <c r="AU286" s="143" t="s">
        <v>86</v>
      </c>
      <c r="AY286" s="17" t="s">
        <v>116</v>
      </c>
      <c r="BE286" s="144">
        <f>IF(N286="základní",J286,0)</f>
        <v>0</v>
      </c>
      <c r="BF286" s="144">
        <f>IF(N286="snížená",J286,0)</f>
        <v>0</v>
      </c>
      <c r="BG286" s="144">
        <f>IF(N286="zákl. přenesená",J286,0)</f>
        <v>0</v>
      </c>
      <c r="BH286" s="144">
        <f>IF(N286="sníž. přenesená",J286,0)</f>
        <v>0</v>
      </c>
      <c r="BI286" s="144">
        <f>IF(N286="nulová",J286,0)</f>
        <v>0</v>
      </c>
      <c r="BJ286" s="17" t="s">
        <v>84</v>
      </c>
      <c r="BK286" s="144">
        <f>ROUND(I286*H286,2)</f>
        <v>0</v>
      </c>
      <c r="BL286" s="17" t="s">
        <v>244</v>
      </c>
      <c r="BM286" s="143" t="s">
        <v>319</v>
      </c>
    </row>
    <row r="287" spans="1:65" s="2" customFormat="1" ht="19.5">
      <c r="A287" s="30"/>
      <c r="B287" s="31"/>
      <c r="C287" s="30"/>
      <c r="D287" s="145" t="s">
        <v>125</v>
      </c>
      <c r="E287" s="30"/>
      <c r="F287" s="146" t="s">
        <v>320</v>
      </c>
      <c r="G287" s="30"/>
      <c r="H287" s="30"/>
      <c r="I287" s="30"/>
      <c r="J287" s="30"/>
      <c r="K287" s="30"/>
      <c r="L287" s="31"/>
      <c r="M287" s="147"/>
      <c r="N287" s="148"/>
      <c r="O287" s="51"/>
      <c r="P287" s="51"/>
      <c r="Q287" s="51"/>
      <c r="R287" s="51"/>
      <c r="S287" s="51"/>
      <c r="T287" s="52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T287" s="17" t="s">
        <v>125</v>
      </c>
      <c r="AU287" s="17" t="s">
        <v>86</v>
      </c>
    </row>
    <row r="288" spans="1:65" s="2" customFormat="1" ht="11.25">
      <c r="A288" s="30"/>
      <c r="B288" s="31"/>
      <c r="C288" s="30"/>
      <c r="D288" s="149" t="s">
        <v>127</v>
      </c>
      <c r="E288" s="30"/>
      <c r="F288" s="150" t="s">
        <v>321</v>
      </c>
      <c r="G288" s="30"/>
      <c r="H288" s="30"/>
      <c r="I288" s="30"/>
      <c r="J288" s="30"/>
      <c r="K288" s="30"/>
      <c r="L288" s="31"/>
      <c r="M288" s="147"/>
      <c r="N288" s="148"/>
      <c r="O288" s="51"/>
      <c r="P288" s="51"/>
      <c r="Q288" s="51"/>
      <c r="R288" s="51"/>
      <c r="S288" s="51"/>
      <c r="T288" s="52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T288" s="17" t="s">
        <v>127</v>
      </c>
      <c r="AU288" s="17" t="s">
        <v>86</v>
      </c>
    </row>
    <row r="289" spans="1:65" s="13" customFormat="1" ht="11.25">
      <c r="B289" s="151"/>
      <c r="D289" s="145" t="s">
        <v>129</v>
      </c>
      <c r="E289" s="152" t="s">
        <v>3</v>
      </c>
      <c r="F289" s="153" t="s">
        <v>130</v>
      </c>
      <c r="H289" s="152" t="s">
        <v>3</v>
      </c>
      <c r="L289" s="151"/>
      <c r="M289" s="154"/>
      <c r="N289" s="155"/>
      <c r="O289" s="155"/>
      <c r="P289" s="155"/>
      <c r="Q289" s="155"/>
      <c r="R289" s="155"/>
      <c r="S289" s="155"/>
      <c r="T289" s="156"/>
      <c r="AT289" s="152" t="s">
        <v>129</v>
      </c>
      <c r="AU289" s="152" t="s">
        <v>86</v>
      </c>
      <c r="AV289" s="13" t="s">
        <v>84</v>
      </c>
      <c r="AW289" s="13" t="s">
        <v>40</v>
      </c>
      <c r="AX289" s="13" t="s">
        <v>79</v>
      </c>
      <c r="AY289" s="152" t="s">
        <v>116</v>
      </c>
    </row>
    <row r="290" spans="1:65" s="13" customFormat="1" ht="11.25">
      <c r="B290" s="151"/>
      <c r="D290" s="145" t="s">
        <v>129</v>
      </c>
      <c r="E290" s="152" t="s">
        <v>3</v>
      </c>
      <c r="F290" s="153" t="s">
        <v>131</v>
      </c>
      <c r="H290" s="152" t="s">
        <v>3</v>
      </c>
      <c r="L290" s="151"/>
      <c r="M290" s="154"/>
      <c r="N290" s="155"/>
      <c r="O290" s="155"/>
      <c r="P290" s="155"/>
      <c r="Q290" s="155"/>
      <c r="R290" s="155"/>
      <c r="S290" s="155"/>
      <c r="T290" s="156"/>
      <c r="AT290" s="152" t="s">
        <v>129</v>
      </c>
      <c r="AU290" s="152" t="s">
        <v>86</v>
      </c>
      <c r="AV290" s="13" t="s">
        <v>84</v>
      </c>
      <c r="AW290" s="13" t="s">
        <v>40</v>
      </c>
      <c r="AX290" s="13" t="s">
        <v>79</v>
      </c>
      <c r="AY290" s="152" t="s">
        <v>116</v>
      </c>
    </row>
    <row r="291" spans="1:65" s="13" customFormat="1" ht="11.25">
      <c r="B291" s="151"/>
      <c r="D291" s="145" t="s">
        <v>129</v>
      </c>
      <c r="E291" s="152" t="s">
        <v>3</v>
      </c>
      <c r="F291" s="153" t="s">
        <v>132</v>
      </c>
      <c r="H291" s="152" t="s">
        <v>3</v>
      </c>
      <c r="L291" s="151"/>
      <c r="M291" s="154"/>
      <c r="N291" s="155"/>
      <c r="O291" s="155"/>
      <c r="P291" s="155"/>
      <c r="Q291" s="155"/>
      <c r="R291" s="155"/>
      <c r="S291" s="155"/>
      <c r="T291" s="156"/>
      <c r="AT291" s="152" t="s">
        <v>129</v>
      </c>
      <c r="AU291" s="152" t="s">
        <v>86</v>
      </c>
      <c r="AV291" s="13" t="s">
        <v>84</v>
      </c>
      <c r="AW291" s="13" t="s">
        <v>40</v>
      </c>
      <c r="AX291" s="13" t="s">
        <v>79</v>
      </c>
      <c r="AY291" s="152" t="s">
        <v>116</v>
      </c>
    </row>
    <row r="292" spans="1:65" s="13" customFormat="1" ht="11.25">
      <c r="B292" s="151"/>
      <c r="D292" s="145" t="s">
        <v>129</v>
      </c>
      <c r="E292" s="152" t="s">
        <v>3</v>
      </c>
      <c r="F292" s="153" t="s">
        <v>133</v>
      </c>
      <c r="H292" s="152" t="s">
        <v>3</v>
      </c>
      <c r="L292" s="151"/>
      <c r="M292" s="154"/>
      <c r="N292" s="155"/>
      <c r="O292" s="155"/>
      <c r="P292" s="155"/>
      <c r="Q292" s="155"/>
      <c r="R292" s="155"/>
      <c r="S292" s="155"/>
      <c r="T292" s="156"/>
      <c r="AT292" s="152" t="s">
        <v>129</v>
      </c>
      <c r="AU292" s="152" t="s">
        <v>86</v>
      </c>
      <c r="AV292" s="13" t="s">
        <v>84</v>
      </c>
      <c r="AW292" s="13" t="s">
        <v>40</v>
      </c>
      <c r="AX292" s="13" t="s">
        <v>79</v>
      </c>
      <c r="AY292" s="152" t="s">
        <v>116</v>
      </c>
    </row>
    <row r="293" spans="1:65" s="14" customFormat="1" ht="11.25">
      <c r="B293" s="157"/>
      <c r="D293" s="145" t="s">
        <v>129</v>
      </c>
      <c r="E293" s="158" t="s">
        <v>3</v>
      </c>
      <c r="F293" s="159" t="s">
        <v>212</v>
      </c>
      <c r="H293" s="160">
        <v>4.5</v>
      </c>
      <c r="L293" s="157"/>
      <c r="M293" s="161"/>
      <c r="N293" s="162"/>
      <c r="O293" s="162"/>
      <c r="P293" s="162"/>
      <c r="Q293" s="162"/>
      <c r="R293" s="162"/>
      <c r="S293" s="162"/>
      <c r="T293" s="163"/>
      <c r="AT293" s="158" t="s">
        <v>129</v>
      </c>
      <c r="AU293" s="158" t="s">
        <v>86</v>
      </c>
      <c r="AV293" s="14" t="s">
        <v>86</v>
      </c>
      <c r="AW293" s="14" t="s">
        <v>40</v>
      </c>
      <c r="AX293" s="14" t="s">
        <v>79</v>
      </c>
      <c r="AY293" s="158" t="s">
        <v>116</v>
      </c>
    </row>
    <row r="294" spans="1:65" s="14" customFormat="1" ht="11.25">
      <c r="B294" s="157"/>
      <c r="D294" s="145" t="s">
        <v>129</v>
      </c>
      <c r="E294" s="158" t="s">
        <v>3</v>
      </c>
      <c r="F294" s="159" t="s">
        <v>213</v>
      </c>
      <c r="H294" s="160">
        <v>4.5</v>
      </c>
      <c r="L294" s="157"/>
      <c r="M294" s="161"/>
      <c r="N294" s="162"/>
      <c r="O294" s="162"/>
      <c r="P294" s="162"/>
      <c r="Q294" s="162"/>
      <c r="R294" s="162"/>
      <c r="S294" s="162"/>
      <c r="T294" s="163"/>
      <c r="AT294" s="158" t="s">
        <v>129</v>
      </c>
      <c r="AU294" s="158" t="s">
        <v>86</v>
      </c>
      <c r="AV294" s="14" t="s">
        <v>86</v>
      </c>
      <c r="AW294" s="14" t="s">
        <v>40</v>
      </c>
      <c r="AX294" s="14" t="s">
        <v>79</v>
      </c>
      <c r="AY294" s="158" t="s">
        <v>116</v>
      </c>
    </row>
    <row r="295" spans="1:65" s="14" customFormat="1" ht="11.25">
      <c r="B295" s="157"/>
      <c r="D295" s="145" t="s">
        <v>129</v>
      </c>
      <c r="E295" s="158" t="s">
        <v>3</v>
      </c>
      <c r="F295" s="159" t="s">
        <v>214</v>
      </c>
      <c r="H295" s="160">
        <v>4.5</v>
      </c>
      <c r="L295" s="157"/>
      <c r="M295" s="161"/>
      <c r="N295" s="162"/>
      <c r="O295" s="162"/>
      <c r="P295" s="162"/>
      <c r="Q295" s="162"/>
      <c r="R295" s="162"/>
      <c r="S295" s="162"/>
      <c r="T295" s="163"/>
      <c r="AT295" s="158" t="s">
        <v>129</v>
      </c>
      <c r="AU295" s="158" t="s">
        <v>86</v>
      </c>
      <c r="AV295" s="14" t="s">
        <v>86</v>
      </c>
      <c r="AW295" s="14" t="s">
        <v>40</v>
      </c>
      <c r="AX295" s="14" t="s">
        <v>79</v>
      </c>
      <c r="AY295" s="158" t="s">
        <v>116</v>
      </c>
    </row>
    <row r="296" spans="1:65" s="15" customFormat="1" ht="11.25">
      <c r="B296" s="164"/>
      <c r="D296" s="145" t="s">
        <v>129</v>
      </c>
      <c r="E296" s="165" t="s">
        <v>3</v>
      </c>
      <c r="F296" s="166" t="s">
        <v>140</v>
      </c>
      <c r="H296" s="167">
        <v>13.5</v>
      </c>
      <c r="L296" s="164"/>
      <c r="M296" s="168"/>
      <c r="N296" s="169"/>
      <c r="O296" s="169"/>
      <c r="P296" s="169"/>
      <c r="Q296" s="169"/>
      <c r="R296" s="169"/>
      <c r="S296" s="169"/>
      <c r="T296" s="170"/>
      <c r="AT296" s="165" t="s">
        <v>129</v>
      </c>
      <c r="AU296" s="165" t="s">
        <v>86</v>
      </c>
      <c r="AV296" s="15" t="s">
        <v>123</v>
      </c>
      <c r="AW296" s="15" t="s">
        <v>40</v>
      </c>
      <c r="AX296" s="15" t="s">
        <v>84</v>
      </c>
      <c r="AY296" s="165" t="s">
        <v>116</v>
      </c>
    </row>
    <row r="297" spans="1:65" s="2" customFormat="1" ht="24.2" customHeight="1">
      <c r="A297" s="30"/>
      <c r="B297" s="131"/>
      <c r="C297" s="171" t="s">
        <v>322</v>
      </c>
      <c r="D297" s="171" t="s">
        <v>323</v>
      </c>
      <c r="E297" s="172" t="s">
        <v>324</v>
      </c>
      <c r="F297" s="173" t="s">
        <v>415</v>
      </c>
      <c r="G297" s="174" t="s">
        <v>122</v>
      </c>
      <c r="H297" s="175">
        <v>13.5</v>
      </c>
      <c r="I297" s="220"/>
      <c r="J297" s="176">
        <f>ROUND(I297*H297,2)</f>
        <v>0</v>
      </c>
      <c r="K297" s="177"/>
      <c r="L297" s="178"/>
      <c r="M297" s="179" t="s">
        <v>3</v>
      </c>
      <c r="N297" s="180" t="s">
        <v>50</v>
      </c>
      <c r="O297" s="141">
        <v>0</v>
      </c>
      <c r="P297" s="141">
        <f>O297*H297</f>
        <v>0</v>
      </c>
      <c r="Q297" s="141">
        <v>3.6810000000000002E-2</v>
      </c>
      <c r="R297" s="141">
        <f>Q297*H297</f>
        <v>0.49693500000000002</v>
      </c>
      <c r="S297" s="141">
        <v>0</v>
      </c>
      <c r="T297" s="142">
        <f>S297*H297</f>
        <v>0</v>
      </c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R297" s="143" t="s">
        <v>325</v>
      </c>
      <c r="AT297" s="143" t="s">
        <v>323</v>
      </c>
      <c r="AU297" s="143" t="s">
        <v>86</v>
      </c>
      <c r="AY297" s="17" t="s">
        <v>116</v>
      </c>
      <c r="BE297" s="144">
        <f>IF(N297="základní",J297,0)</f>
        <v>0</v>
      </c>
      <c r="BF297" s="144">
        <f>IF(N297="snížená",J297,0)</f>
        <v>0</v>
      </c>
      <c r="BG297" s="144">
        <f>IF(N297="zákl. přenesená",J297,0)</f>
        <v>0</v>
      </c>
      <c r="BH297" s="144">
        <f>IF(N297="sníž. přenesená",J297,0)</f>
        <v>0</v>
      </c>
      <c r="BI297" s="144">
        <f>IF(N297="nulová",J297,0)</f>
        <v>0</v>
      </c>
      <c r="BJ297" s="17" t="s">
        <v>84</v>
      </c>
      <c r="BK297" s="144">
        <f>ROUND(I297*H297,2)</f>
        <v>0</v>
      </c>
      <c r="BL297" s="17" t="s">
        <v>244</v>
      </c>
      <c r="BM297" s="143" t="s">
        <v>326</v>
      </c>
    </row>
    <row r="298" spans="1:65" s="2" customFormat="1" ht="19.5">
      <c r="A298" s="30"/>
      <c r="B298" s="31"/>
      <c r="C298" s="30"/>
      <c r="D298" s="145" t="s">
        <v>125</v>
      </c>
      <c r="E298" s="30"/>
      <c r="F298" s="146" t="s">
        <v>415</v>
      </c>
      <c r="G298" s="30"/>
      <c r="H298" s="30"/>
      <c r="I298" s="30"/>
      <c r="J298" s="30"/>
      <c r="K298" s="30"/>
      <c r="L298" s="31"/>
      <c r="M298" s="147"/>
      <c r="N298" s="148"/>
      <c r="O298" s="51"/>
      <c r="P298" s="51"/>
      <c r="Q298" s="51"/>
      <c r="R298" s="51"/>
      <c r="S298" s="51"/>
      <c r="T298" s="52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T298" s="17" t="s">
        <v>125</v>
      </c>
      <c r="AU298" s="17" t="s">
        <v>86</v>
      </c>
    </row>
    <row r="299" spans="1:65" s="13" customFormat="1" ht="11.25">
      <c r="B299" s="151"/>
      <c r="D299" s="145" t="s">
        <v>129</v>
      </c>
      <c r="E299" s="152" t="s">
        <v>3</v>
      </c>
      <c r="F299" s="153" t="s">
        <v>130</v>
      </c>
      <c r="H299" s="152" t="s">
        <v>3</v>
      </c>
      <c r="L299" s="151"/>
      <c r="M299" s="154"/>
      <c r="N299" s="155"/>
      <c r="O299" s="155"/>
      <c r="P299" s="155"/>
      <c r="Q299" s="155"/>
      <c r="R299" s="155"/>
      <c r="S299" s="155"/>
      <c r="T299" s="156"/>
      <c r="AT299" s="152" t="s">
        <v>129</v>
      </c>
      <c r="AU299" s="152" t="s">
        <v>86</v>
      </c>
      <c r="AV299" s="13" t="s">
        <v>84</v>
      </c>
      <c r="AW299" s="13" t="s">
        <v>40</v>
      </c>
      <c r="AX299" s="13" t="s">
        <v>79</v>
      </c>
      <c r="AY299" s="152" t="s">
        <v>116</v>
      </c>
    </row>
    <row r="300" spans="1:65" s="13" customFormat="1" ht="11.25">
      <c r="B300" s="151"/>
      <c r="D300" s="145" t="s">
        <v>129</v>
      </c>
      <c r="E300" s="152" t="s">
        <v>3</v>
      </c>
      <c r="F300" s="153" t="s">
        <v>131</v>
      </c>
      <c r="H300" s="152" t="s">
        <v>3</v>
      </c>
      <c r="L300" s="151"/>
      <c r="M300" s="154"/>
      <c r="N300" s="155"/>
      <c r="O300" s="155"/>
      <c r="P300" s="155"/>
      <c r="Q300" s="155"/>
      <c r="R300" s="155"/>
      <c r="S300" s="155"/>
      <c r="T300" s="156"/>
      <c r="AT300" s="152" t="s">
        <v>129</v>
      </c>
      <c r="AU300" s="152" t="s">
        <v>86</v>
      </c>
      <c r="AV300" s="13" t="s">
        <v>84</v>
      </c>
      <c r="AW300" s="13" t="s">
        <v>40</v>
      </c>
      <c r="AX300" s="13" t="s">
        <v>79</v>
      </c>
      <c r="AY300" s="152" t="s">
        <v>116</v>
      </c>
    </row>
    <row r="301" spans="1:65" s="13" customFormat="1" ht="11.25">
      <c r="B301" s="151"/>
      <c r="D301" s="145" t="s">
        <v>129</v>
      </c>
      <c r="E301" s="152" t="s">
        <v>3</v>
      </c>
      <c r="F301" s="153" t="s">
        <v>132</v>
      </c>
      <c r="H301" s="152" t="s">
        <v>3</v>
      </c>
      <c r="L301" s="151"/>
      <c r="M301" s="154"/>
      <c r="N301" s="155"/>
      <c r="O301" s="155"/>
      <c r="P301" s="155"/>
      <c r="Q301" s="155"/>
      <c r="R301" s="155"/>
      <c r="S301" s="155"/>
      <c r="T301" s="156"/>
      <c r="AT301" s="152" t="s">
        <v>129</v>
      </c>
      <c r="AU301" s="152" t="s">
        <v>86</v>
      </c>
      <c r="AV301" s="13" t="s">
        <v>84</v>
      </c>
      <c r="AW301" s="13" t="s">
        <v>40</v>
      </c>
      <c r="AX301" s="13" t="s">
        <v>79</v>
      </c>
      <c r="AY301" s="152" t="s">
        <v>116</v>
      </c>
    </row>
    <row r="302" spans="1:65" s="13" customFormat="1" ht="11.25">
      <c r="B302" s="151"/>
      <c r="D302" s="145" t="s">
        <v>129</v>
      </c>
      <c r="E302" s="152" t="s">
        <v>3</v>
      </c>
      <c r="F302" s="153" t="s">
        <v>133</v>
      </c>
      <c r="H302" s="152" t="s">
        <v>3</v>
      </c>
      <c r="L302" s="151"/>
      <c r="M302" s="154"/>
      <c r="N302" s="155"/>
      <c r="O302" s="155"/>
      <c r="P302" s="155"/>
      <c r="Q302" s="155"/>
      <c r="R302" s="155"/>
      <c r="S302" s="155"/>
      <c r="T302" s="156"/>
      <c r="AT302" s="152" t="s">
        <v>129</v>
      </c>
      <c r="AU302" s="152" t="s">
        <v>86</v>
      </c>
      <c r="AV302" s="13" t="s">
        <v>84</v>
      </c>
      <c r="AW302" s="13" t="s">
        <v>40</v>
      </c>
      <c r="AX302" s="13" t="s">
        <v>79</v>
      </c>
      <c r="AY302" s="152" t="s">
        <v>116</v>
      </c>
    </row>
    <row r="303" spans="1:65" s="13" customFormat="1" ht="11.25">
      <c r="B303" s="151"/>
      <c r="D303" s="145" t="s">
        <v>129</v>
      </c>
      <c r="E303" s="152" t="s">
        <v>3</v>
      </c>
      <c r="F303" s="153" t="s">
        <v>327</v>
      </c>
      <c r="H303" s="152" t="s">
        <v>3</v>
      </c>
      <c r="L303" s="151"/>
      <c r="M303" s="154"/>
      <c r="N303" s="155"/>
      <c r="O303" s="155"/>
      <c r="P303" s="155"/>
      <c r="Q303" s="155"/>
      <c r="R303" s="155"/>
      <c r="S303" s="155"/>
      <c r="T303" s="156"/>
      <c r="AT303" s="152" t="s">
        <v>129</v>
      </c>
      <c r="AU303" s="152" t="s">
        <v>86</v>
      </c>
      <c r="AV303" s="13" t="s">
        <v>84</v>
      </c>
      <c r="AW303" s="13" t="s">
        <v>40</v>
      </c>
      <c r="AX303" s="13" t="s">
        <v>79</v>
      </c>
      <c r="AY303" s="152" t="s">
        <v>116</v>
      </c>
    </row>
    <row r="304" spans="1:65" s="13" customFormat="1" ht="11.25">
      <c r="B304" s="151"/>
      <c r="D304" s="145" t="s">
        <v>129</v>
      </c>
      <c r="E304" s="152" t="s">
        <v>3</v>
      </c>
      <c r="F304" s="153" t="s">
        <v>328</v>
      </c>
      <c r="H304" s="152" t="s">
        <v>3</v>
      </c>
      <c r="L304" s="151"/>
      <c r="M304" s="154"/>
      <c r="N304" s="155"/>
      <c r="O304" s="155"/>
      <c r="P304" s="155"/>
      <c r="Q304" s="155"/>
      <c r="R304" s="155"/>
      <c r="S304" s="155"/>
      <c r="T304" s="156"/>
      <c r="AT304" s="152" t="s">
        <v>129</v>
      </c>
      <c r="AU304" s="152" t="s">
        <v>86</v>
      </c>
      <c r="AV304" s="13" t="s">
        <v>84</v>
      </c>
      <c r="AW304" s="13" t="s">
        <v>40</v>
      </c>
      <c r="AX304" s="13" t="s">
        <v>79</v>
      </c>
      <c r="AY304" s="152" t="s">
        <v>116</v>
      </c>
    </row>
    <row r="305" spans="1:65" s="13" customFormat="1" ht="11.25">
      <c r="B305" s="151"/>
      <c r="D305" s="145" t="s">
        <v>129</v>
      </c>
      <c r="E305" s="152" t="s">
        <v>3</v>
      </c>
      <c r="F305" s="153" t="s">
        <v>329</v>
      </c>
      <c r="H305" s="152" t="s">
        <v>3</v>
      </c>
      <c r="L305" s="151"/>
      <c r="M305" s="154"/>
      <c r="N305" s="155"/>
      <c r="O305" s="155"/>
      <c r="P305" s="155"/>
      <c r="Q305" s="155"/>
      <c r="R305" s="155"/>
      <c r="S305" s="155"/>
      <c r="T305" s="156"/>
      <c r="AT305" s="152" t="s">
        <v>129</v>
      </c>
      <c r="AU305" s="152" t="s">
        <v>86</v>
      </c>
      <c r="AV305" s="13" t="s">
        <v>84</v>
      </c>
      <c r="AW305" s="13" t="s">
        <v>40</v>
      </c>
      <c r="AX305" s="13" t="s">
        <v>79</v>
      </c>
      <c r="AY305" s="152" t="s">
        <v>116</v>
      </c>
    </row>
    <row r="306" spans="1:65" s="14" customFormat="1" ht="11.25">
      <c r="B306" s="157"/>
      <c r="D306" s="145" t="s">
        <v>129</v>
      </c>
      <c r="E306" s="158" t="s">
        <v>3</v>
      </c>
      <c r="F306" s="159" t="s">
        <v>212</v>
      </c>
      <c r="H306" s="160">
        <v>4.5</v>
      </c>
      <c r="L306" s="157"/>
      <c r="M306" s="161"/>
      <c r="N306" s="162"/>
      <c r="O306" s="162"/>
      <c r="P306" s="162"/>
      <c r="Q306" s="162"/>
      <c r="R306" s="162"/>
      <c r="S306" s="162"/>
      <c r="T306" s="163"/>
      <c r="AT306" s="158" t="s">
        <v>129</v>
      </c>
      <c r="AU306" s="158" t="s">
        <v>86</v>
      </c>
      <c r="AV306" s="14" t="s">
        <v>86</v>
      </c>
      <c r="AW306" s="14" t="s">
        <v>40</v>
      </c>
      <c r="AX306" s="14" t="s">
        <v>79</v>
      </c>
      <c r="AY306" s="158" t="s">
        <v>116</v>
      </c>
    </row>
    <row r="307" spans="1:65" s="14" customFormat="1" ht="11.25">
      <c r="B307" s="157"/>
      <c r="D307" s="145" t="s">
        <v>129</v>
      </c>
      <c r="E307" s="158" t="s">
        <v>3</v>
      </c>
      <c r="F307" s="159" t="s">
        <v>213</v>
      </c>
      <c r="H307" s="160">
        <v>4.5</v>
      </c>
      <c r="L307" s="157"/>
      <c r="M307" s="161"/>
      <c r="N307" s="162"/>
      <c r="O307" s="162"/>
      <c r="P307" s="162"/>
      <c r="Q307" s="162"/>
      <c r="R307" s="162"/>
      <c r="S307" s="162"/>
      <c r="T307" s="163"/>
      <c r="AT307" s="158" t="s">
        <v>129</v>
      </c>
      <c r="AU307" s="158" t="s">
        <v>86</v>
      </c>
      <c r="AV307" s="14" t="s">
        <v>86</v>
      </c>
      <c r="AW307" s="14" t="s">
        <v>40</v>
      </c>
      <c r="AX307" s="14" t="s">
        <v>79</v>
      </c>
      <c r="AY307" s="158" t="s">
        <v>116</v>
      </c>
    </row>
    <row r="308" spans="1:65" s="14" customFormat="1" ht="11.25">
      <c r="B308" s="157"/>
      <c r="D308" s="145" t="s">
        <v>129</v>
      </c>
      <c r="E308" s="158" t="s">
        <v>3</v>
      </c>
      <c r="F308" s="159" t="s">
        <v>214</v>
      </c>
      <c r="H308" s="160">
        <v>4.5</v>
      </c>
      <c r="L308" s="157"/>
      <c r="M308" s="161"/>
      <c r="N308" s="162"/>
      <c r="O308" s="162"/>
      <c r="P308" s="162"/>
      <c r="Q308" s="162"/>
      <c r="R308" s="162"/>
      <c r="S308" s="162"/>
      <c r="T308" s="163"/>
      <c r="AT308" s="158" t="s">
        <v>129</v>
      </c>
      <c r="AU308" s="158" t="s">
        <v>86</v>
      </c>
      <c r="AV308" s="14" t="s">
        <v>86</v>
      </c>
      <c r="AW308" s="14" t="s">
        <v>40</v>
      </c>
      <c r="AX308" s="14" t="s">
        <v>79</v>
      </c>
      <c r="AY308" s="158" t="s">
        <v>116</v>
      </c>
    </row>
    <row r="309" spans="1:65" s="15" customFormat="1" ht="11.25">
      <c r="B309" s="164"/>
      <c r="D309" s="145" t="s">
        <v>129</v>
      </c>
      <c r="E309" s="165" t="s">
        <v>3</v>
      </c>
      <c r="F309" s="166" t="s">
        <v>140</v>
      </c>
      <c r="H309" s="167">
        <v>13.5</v>
      </c>
      <c r="L309" s="164"/>
      <c r="M309" s="168"/>
      <c r="N309" s="169"/>
      <c r="O309" s="169"/>
      <c r="P309" s="169"/>
      <c r="Q309" s="169"/>
      <c r="R309" s="169"/>
      <c r="S309" s="169"/>
      <c r="T309" s="170"/>
      <c r="AT309" s="165" t="s">
        <v>129</v>
      </c>
      <c r="AU309" s="165" t="s">
        <v>86</v>
      </c>
      <c r="AV309" s="15" t="s">
        <v>123</v>
      </c>
      <c r="AW309" s="15" t="s">
        <v>40</v>
      </c>
      <c r="AX309" s="15" t="s">
        <v>84</v>
      </c>
      <c r="AY309" s="165" t="s">
        <v>116</v>
      </c>
    </row>
    <row r="310" spans="1:65" s="2" customFormat="1" ht="24.2" customHeight="1">
      <c r="A310" s="30"/>
      <c r="B310" s="131"/>
      <c r="C310" s="132" t="s">
        <v>330</v>
      </c>
      <c r="D310" s="132" t="s">
        <v>119</v>
      </c>
      <c r="E310" s="133" t="s">
        <v>331</v>
      </c>
      <c r="F310" s="134" t="s">
        <v>332</v>
      </c>
      <c r="G310" s="135" t="s">
        <v>333</v>
      </c>
      <c r="H310" s="136">
        <v>2</v>
      </c>
      <c r="I310" s="219"/>
      <c r="J310" s="137">
        <f>ROUND(I310*H310,2)</f>
        <v>0</v>
      </c>
      <c r="K310" s="138"/>
      <c r="L310" s="31"/>
      <c r="M310" s="139" t="s">
        <v>3</v>
      </c>
      <c r="N310" s="140" t="s">
        <v>50</v>
      </c>
      <c r="O310" s="141">
        <v>8.1590000000000007</v>
      </c>
      <c r="P310" s="141">
        <f>O310*H310</f>
        <v>16.318000000000001</v>
      </c>
      <c r="Q310" s="141">
        <v>8.8000000000000003E-4</v>
      </c>
      <c r="R310" s="141">
        <f>Q310*H310</f>
        <v>1.7600000000000001E-3</v>
      </c>
      <c r="S310" s="141">
        <v>0</v>
      </c>
      <c r="T310" s="142">
        <f>S310*H310</f>
        <v>0</v>
      </c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R310" s="143" t="s">
        <v>244</v>
      </c>
      <c r="AT310" s="143" t="s">
        <v>119</v>
      </c>
      <c r="AU310" s="143" t="s">
        <v>86</v>
      </c>
      <c r="AY310" s="17" t="s">
        <v>116</v>
      </c>
      <c r="BE310" s="144">
        <f>IF(N310="základní",J310,0)</f>
        <v>0</v>
      </c>
      <c r="BF310" s="144">
        <f>IF(N310="snížená",J310,0)</f>
        <v>0</v>
      </c>
      <c r="BG310" s="144">
        <f>IF(N310="zákl. přenesená",J310,0)</f>
        <v>0</v>
      </c>
      <c r="BH310" s="144">
        <f>IF(N310="sníž. přenesená",J310,0)</f>
        <v>0</v>
      </c>
      <c r="BI310" s="144">
        <f>IF(N310="nulová",J310,0)</f>
        <v>0</v>
      </c>
      <c r="BJ310" s="17" t="s">
        <v>84</v>
      </c>
      <c r="BK310" s="144">
        <f>ROUND(I310*H310,2)</f>
        <v>0</v>
      </c>
      <c r="BL310" s="17" t="s">
        <v>244</v>
      </c>
      <c r="BM310" s="143" t="s">
        <v>334</v>
      </c>
    </row>
    <row r="311" spans="1:65" s="2" customFormat="1" ht="19.5">
      <c r="A311" s="30"/>
      <c r="B311" s="31"/>
      <c r="C311" s="30"/>
      <c r="D311" s="145" t="s">
        <v>125</v>
      </c>
      <c r="E311" s="30"/>
      <c r="F311" s="146" t="s">
        <v>335</v>
      </c>
      <c r="G311" s="30"/>
      <c r="H311" s="30"/>
      <c r="I311" s="30"/>
      <c r="J311" s="30"/>
      <c r="K311" s="30"/>
      <c r="L311" s="31"/>
      <c r="M311" s="147"/>
      <c r="N311" s="148"/>
      <c r="O311" s="51"/>
      <c r="P311" s="51"/>
      <c r="Q311" s="51"/>
      <c r="R311" s="51"/>
      <c r="S311" s="51"/>
      <c r="T311" s="52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T311" s="17" t="s">
        <v>125</v>
      </c>
      <c r="AU311" s="17" t="s">
        <v>86</v>
      </c>
    </row>
    <row r="312" spans="1:65" s="2" customFormat="1" ht="11.25">
      <c r="A312" s="30"/>
      <c r="B312" s="31"/>
      <c r="C312" s="30"/>
      <c r="D312" s="149" t="s">
        <v>127</v>
      </c>
      <c r="E312" s="30"/>
      <c r="F312" s="150" t="s">
        <v>336</v>
      </c>
      <c r="G312" s="30"/>
      <c r="H312" s="30"/>
      <c r="I312" s="30"/>
      <c r="J312" s="30"/>
      <c r="K312" s="30"/>
      <c r="L312" s="31"/>
      <c r="M312" s="147"/>
      <c r="N312" s="148"/>
      <c r="O312" s="51"/>
      <c r="P312" s="51"/>
      <c r="Q312" s="51"/>
      <c r="R312" s="51"/>
      <c r="S312" s="51"/>
      <c r="T312" s="52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T312" s="17" t="s">
        <v>127</v>
      </c>
      <c r="AU312" s="17" t="s">
        <v>86</v>
      </c>
    </row>
    <row r="313" spans="1:65" s="13" customFormat="1" ht="11.25">
      <c r="B313" s="151"/>
      <c r="D313" s="145" t="s">
        <v>129</v>
      </c>
      <c r="E313" s="152" t="s">
        <v>3</v>
      </c>
      <c r="F313" s="153" t="s">
        <v>130</v>
      </c>
      <c r="H313" s="152" t="s">
        <v>3</v>
      </c>
      <c r="L313" s="151"/>
      <c r="M313" s="154"/>
      <c r="N313" s="155"/>
      <c r="O313" s="155"/>
      <c r="P313" s="155"/>
      <c r="Q313" s="155"/>
      <c r="R313" s="155"/>
      <c r="S313" s="155"/>
      <c r="T313" s="156"/>
      <c r="AT313" s="152" t="s">
        <v>129</v>
      </c>
      <c r="AU313" s="152" t="s">
        <v>86</v>
      </c>
      <c r="AV313" s="13" t="s">
        <v>84</v>
      </c>
      <c r="AW313" s="13" t="s">
        <v>40</v>
      </c>
      <c r="AX313" s="13" t="s">
        <v>79</v>
      </c>
      <c r="AY313" s="152" t="s">
        <v>116</v>
      </c>
    </row>
    <row r="314" spans="1:65" s="13" customFormat="1" ht="11.25">
      <c r="B314" s="151"/>
      <c r="D314" s="145" t="s">
        <v>129</v>
      </c>
      <c r="E314" s="152" t="s">
        <v>3</v>
      </c>
      <c r="F314" s="153" t="s">
        <v>131</v>
      </c>
      <c r="H314" s="152" t="s">
        <v>3</v>
      </c>
      <c r="L314" s="151"/>
      <c r="M314" s="154"/>
      <c r="N314" s="155"/>
      <c r="O314" s="155"/>
      <c r="P314" s="155"/>
      <c r="Q314" s="155"/>
      <c r="R314" s="155"/>
      <c r="S314" s="155"/>
      <c r="T314" s="156"/>
      <c r="AT314" s="152" t="s">
        <v>129</v>
      </c>
      <c r="AU314" s="152" t="s">
        <v>86</v>
      </c>
      <c r="AV314" s="13" t="s">
        <v>84</v>
      </c>
      <c r="AW314" s="13" t="s">
        <v>40</v>
      </c>
      <c r="AX314" s="13" t="s">
        <v>79</v>
      </c>
      <c r="AY314" s="152" t="s">
        <v>116</v>
      </c>
    </row>
    <row r="315" spans="1:65" s="13" customFormat="1" ht="11.25">
      <c r="B315" s="151"/>
      <c r="D315" s="145" t="s">
        <v>129</v>
      </c>
      <c r="E315" s="152" t="s">
        <v>3</v>
      </c>
      <c r="F315" s="153" t="s">
        <v>133</v>
      </c>
      <c r="H315" s="152" t="s">
        <v>3</v>
      </c>
      <c r="L315" s="151"/>
      <c r="M315" s="154"/>
      <c r="N315" s="155"/>
      <c r="O315" s="155"/>
      <c r="P315" s="155"/>
      <c r="Q315" s="155"/>
      <c r="R315" s="155"/>
      <c r="S315" s="155"/>
      <c r="T315" s="156"/>
      <c r="AT315" s="152" t="s">
        <v>129</v>
      </c>
      <c r="AU315" s="152" t="s">
        <v>86</v>
      </c>
      <c r="AV315" s="13" t="s">
        <v>84</v>
      </c>
      <c r="AW315" s="13" t="s">
        <v>40</v>
      </c>
      <c r="AX315" s="13" t="s">
        <v>79</v>
      </c>
      <c r="AY315" s="152" t="s">
        <v>116</v>
      </c>
    </row>
    <row r="316" spans="1:65" s="13" customFormat="1" ht="11.25">
      <c r="B316" s="151"/>
      <c r="D316" s="145" t="s">
        <v>129</v>
      </c>
      <c r="E316" s="152" t="s">
        <v>3</v>
      </c>
      <c r="F316" s="153" t="s">
        <v>327</v>
      </c>
      <c r="H316" s="152" t="s">
        <v>3</v>
      </c>
      <c r="L316" s="151"/>
      <c r="M316" s="154"/>
      <c r="N316" s="155"/>
      <c r="O316" s="155"/>
      <c r="P316" s="155"/>
      <c r="Q316" s="155"/>
      <c r="R316" s="155"/>
      <c r="S316" s="155"/>
      <c r="T316" s="156"/>
      <c r="AT316" s="152" t="s">
        <v>129</v>
      </c>
      <c r="AU316" s="152" t="s">
        <v>86</v>
      </c>
      <c r="AV316" s="13" t="s">
        <v>84</v>
      </c>
      <c r="AW316" s="13" t="s">
        <v>40</v>
      </c>
      <c r="AX316" s="13" t="s">
        <v>79</v>
      </c>
      <c r="AY316" s="152" t="s">
        <v>116</v>
      </c>
    </row>
    <row r="317" spans="1:65" s="13" customFormat="1" ht="11.25">
      <c r="B317" s="151"/>
      <c r="D317" s="145" t="s">
        <v>129</v>
      </c>
      <c r="E317" s="152" t="s">
        <v>3</v>
      </c>
      <c r="F317" s="153" t="s">
        <v>337</v>
      </c>
      <c r="H317" s="152" t="s">
        <v>3</v>
      </c>
      <c r="L317" s="151"/>
      <c r="M317" s="154"/>
      <c r="N317" s="155"/>
      <c r="O317" s="155"/>
      <c r="P317" s="155"/>
      <c r="Q317" s="155"/>
      <c r="R317" s="155"/>
      <c r="S317" s="155"/>
      <c r="T317" s="156"/>
      <c r="AT317" s="152" t="s">
        <v>129</v>
      </c>
      <c r="AU317" s="152" t="s">
        <v>86</v>
      </c>
      <c r="AV317" s="13" t="s">
        <v>84</v>
      </c>
      <c r="AW317" s="13" t="s">
        <v>40</v>
      </c>
      <c r="AX317" s="13" t="s">
        <v>79</v>
      </c>
      <c r="AY317" s="152" t="s">
        <v>116</v>
      </c>
    </row>
    <row r="318" spans="1:65" s="13" customFormat="1" ht="11.25">
      <c r="B318" s="151"/>
      <c r="D318" s="145" t="s">
        <v>129</v>
      </c>
      <c r="E318" s="152" t="s">
        <v>3</v>
      </c>
      <c r="F318" s="153" t="s">
        <v>338</v>
      </c>
      <c r="H318" s="152" t="s">
        <v>3</v>
      </c>
      <c r="L318" s="151"/>
      <c r="M318" s="154"/>
      <c r="N318" s="155"/>
      <c r="O318" s="155"/>
      <c r="P318" s="155"/>
      <c r="Q318" s="155"/>
      <c r="R318" s="155"/>
      <c r="S318" s="155"/>
      <c r="T318" s="156"/>
      <c r="AT318" s="152" t="s">
        <v>129</v>
      </c>
      <c r="AU318" s="152" t="s">
        <v>86</v>
      </c>
      <c r="AV318" s="13" t="s">
        <v>84</v>
      </c>
      <c r="AW318" s="13" t="s">
        <v>40</v>
      </c>
      <c r="AX318" s="13" t="s">
        <v>79</v>
      </c>
      <c r="AY318" s="152" t="s">
        <v>116</v>
      </c>
    </row>
    <row r="319" spans="1:65" s="14" customFormat="1" ht="11.25">
      <c r="B319" s="157"/>
      <c r="D319" s="145" t="s">
        <v>129</v>
      </c>
      <c r="E319" s="158" t="s">
        <v>3</v>
      </c>
      <c r="F319" s="159" t="s">
        <v>339</v>
      </c>
      <c r="H319" s="160">
        <v>2</v>
      </c>
      <c r="L319" s="157"/>
      <c r="M319" s="161"/>
      <c r="N319" s="162"/>
      <c r="O319" s="162"/>
      <c r="P319" s="162"/>
      <c r="Q319" s="162"/>
      <c r="R319" s="162"/>
      <c r="S319" s="162"/>
      <c r="T319" s="163"/>
      <c r="AT319" s="158" t="s">
        <v>129</v>
      </c>
      <c r="AU319" s="158" t="s">
        <v>86</v>
      </c>
      <c r="AV319" s="14" t="s">
        <v>86</v>
      </c>
      <c r="AW319" s="14" t="s">
        <v>40</v>
      </c>
      <c r="AX319" s="14" t="s">
        <v>79</v>
      </c>
      <c r="AY319" s="158" t="s">
        <v>116</v>
      </c>
    </row>
    <row r="320" spans="1:65" s="15" customFormat="1" ht="11.25">
      <c r="B320" s="164"/>
      <c r="D320" s="145" t="s">
        <v>129</v>
      </c>
      <c r="E320" s="165" t="s">
        <v>3</v>
      </c>
      <c r="F320" s="166" t="s">
        <v>140</v>
      </c>
      <c r="H320" s="167">
        <v>2</v>
      </c>
      <c r="L320" s="164"/>
      <c r="M320" s="168"/>
      <c r="N320" s="169"/>
      <c r="O320" s="169"/>
      <c r="P320" s="169"/>
      <c r="Q320" s="169"/>
      <c r="R320" s="169"/>
      <c r="S320" s="169"/>
      <c r="T320" s="170"/>
      <c r="AT320" s="165" t="s">
        <v>129</v>
      </c>
      <c r="AU320" s="165" t="s">
        <v>86</v>
      </c>
      <c r="AV320" s="15" t="s">
        <v>123</v>
      </c>
      <c r="AW320" s="15" t="s">
        <v>40</v>
      </c>
      <c r="AX320" s="15" t="s">
        <v>84</v>
      </c>
      <c r="AY320" s="165" t="s">
        <v>116</v>
      </c>
    </row>
    <row r="321" spans="1:65" s="2" customFormat="1" ht="24.2" customHeight="1">
      <c r="A321" s="30"/>
      <c r="B321" s="131"/>
      <c r="C321" s="171" t="s">
        <v>340</v>
      </c>
      <c r="D321" s="171" t="s">
        <v>323</v>
      </c>
      <c r="E321" s="172" t="s">
        <v>341</v>
      </c>
      <c r="F321" s="173" t="s">
        <v>342</v>
      </c>
      <c r="G321" s="174" t="s">
        <v>122</v>
      </c>
      <c r="H321" s="175">
        <v>6.09</v>
      </c>
      <c r="I321" s="220"/>
      <c r="J321" s="176">
        <f>ROUND(I321*H321,2)</f>
        <v>0</v>
      </c>
      <c r="K321" s="177"/>
      <c r="L321" s="178"/>
      <c r="M321" s="179" t="s">
        <v>3</v>
      </c>
      <c r="N321" s="180" t="s">
        <v>50</v>
      </c>
      <c r="O321" s="141">
        <v>0</v>
      </c>
      <c r="P321" s="141">
        <f>O321*H321</f>
        <v>0</v>
      </c>
      <c r="Q321" s="141">
        <v>4.0210000000000003E-2</v>
      </c>
      <c r="R321" s="141">
        <f>Q321*H321</f>
        <v>0.24487890000000001</v>
      </c>
      <c r="S321" s="141">
        <v>0</v>
      </c>
      <c r="T321" s="142">
        <f>S321*H321</f>
        <v>0</v>
      </c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R321" s="143" t="s">
        <v>325</v>
      </c>
      <c r="AT321" s="143" t="s">
        <v>323</v>
      </c>
      <c r="AU321" s="143" t="s">
        <v>86</v>
      </c>
      <c r="AY321" s="17" t="s">
        <v>116</v>
      </c>
      <c r="BE321" s="144">
        <f>IF(N321="základní",J321,0)</f>
        <v>0</v>
      </c>
      <c r="BF321" s="144">
        <f>IF(N321="snížená",J321,0)</f>
        <v>0</v>
      </c>
      <c r="BG321" s="144">
        <f>IF(N321="zákl. přenesená",J321,0)</f>
        <v>0</v>
      </c>
      <c r="BH321" s="144">
        <f>IF(N321="sníž. přenesená",J321,0)</f>
        <v>0</v>
      </c>
      <c r="BI321" s="144">
        <f>IF(N321="nulová",J321,0)</f>
        <v>0</v>
      </c>
      <c r="BJ321" s="17" t="s">
        <v>84</v>
      </c>
      <c r="BK321" s="144">
        <f>ROUND(I321*H321,2)</f>
        <v>0</v>
      </c>
      <c r="BL321" s="17" t="s">
        <v>244</v>
      </c>
      <c r="BM321" s="143" t="s">
        <v>343</v>
      </c>
    </row>
    <row r="322" spans="1:65" s="2" customFormat="1" ht="19.5">
      <c r="A322" s="30"/>
      <c r="B322" s="31"/>
      <c r="C322" s="30"/>
      <c r="D322" s="145" t="s">
        <v>125</v>
      </c>
      <c r="E322" s="30"/>
      <c r="F322" s="146" t="s">
        <v>342</v>
      </c>
      <c r="G322" s="30"/>
      <c r="H322" s="30"/>
      <c r="I322" s="30"/>
      <c r="J322" s="30"/>
      <c r="K322" s="30"/>
      <c r="L322" s="31"/>
      <c r="M322" s="147"/>
      <c r="N322" s="148"/>
      <c r="O322" s="51"/>
      <c r="P322" s="51"/>
      <c r="Q322" s="51"/>
      <c r="R322" s="51"/>
      <c r="S322" s="51"/>
      <c r="T322" s="52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T322" s="17" t="s">
        <v>125</v>
      </c>
      <c r="AU322" s="17" t="s">
        <v>86</v>
      </c>
    </row>
    <row r="323" spans="1:65" s="13" customFormat="1" ht="11.25">
      <c r="B323" s="151"/>
      <c r="D323" s="145" t="s">
        <v>129</v>
      </c>
      <c r="E323" s="152" t="s">
        <v>3</v>
      </c>
      <c r="F323" s="153" t="s">
        <v>130</v>
      </c>
      <c r="H323" s="152" t="s">
        <v>3</v>
      </c>
      <c r="L323" s="151"/>
      <c r="M323" s="154"/>
      <c r="N323" s="155"/>
      <c r="O323" s="155"/>
      <c r="P323" s="155"/>
      <c r="Q323" s="155"/>
      <c r="R323" s="155"/>
      <c r="S323" s="155"/>
      <c r="T323" s="156"/>
      <c r="AT323" s="152" t="s">
        <v>129</v>
      </c>
      <c r="AU323" s="152" t="s">
        <v>86</v>
      </c>
      <c r="AV323" s="13" t="s">
        <v>84</v>
      </c>
      <c r="AW323" s="13" t="s">
        <v>40</v>
      </c>
      <c r="AX323" s="13" t="s">
        <v>79</v>
      </c>
      <c r="AY323" s="152" t="s">
        <v>116</v>
      </c>
    </row>
    <row r="324" spans="1:65" s="13" customFormat="1" ht="11.25">
      <c r="B324" s="151"/>
      <c r="D324" s="145" t="s">
        <v>129</v>
      </c>
      <c r="E324" s="152" t="s">
        <v>3</v>
      </c>
      <c r="F324" s="153" t="s">
        <v>131</v>
      </c>
      <c r="H324" s="152" t="s">
        <v>3</v>
      </c>
      <c r="L324" s="151"/>
      <c r="M324" s="154"/>
      <c r="N324" s="155"/>
      <c r="O324" s="155"/>
      <c r="P324" s="155"/>
      <c r="Q324" s="155"/>
      <c r="R324" s="155"/>
      <c r="S324" s="155"/>
      <c r="T324" s="156"/>
      <c r="AT324" s="152" t="s">
        <v>129</v>
      </c>
      <c r="AU324" s="152" t="s">
        <v>86</v>
      </c>
      <c r="AV324" s="13" t="s">
        <v>84</v>
      </c>
      <c r="AW324" s="13" t="s">
        <v>40</v>
      </c>
      <c r="AX324" s="13" t="s">
        <v>79</v>
      </c>
      <c r="AY324" s="152" t="s">
        <v>116</v>
      </c>
    </row>
    <row r="325" spans="1:65" s="13" customFormat="1" ht="11.25">
      <c r="B325" s="151"/>
      <c r="D325" s="145" t="s">
        <v>129</v>
      </c>
      <c r="E325" s="152" t="s">
        <v>3</v>
      </c>
      <c r="F325" s="153" t="s">
        <v>133</v>
      </c>
      <c r="H325" s="152" t="s">
        <v>3</v>
      </c>
      <c r="L325" s="151"/>
      <c r="M325" s="154"/>
      <c r="N325" s="155"/>
      <c r="O325" s="155"/>
      <c r="P325" s="155"/>
      <c r="Q325" s="155"/>
      <c r="R325" s="155"/>
      <c r="S325" s="155"/>
      <c r="T325" s="156"/>
      <c r="AT325" s="152" t="s">
        <v>129</v>
      </c>
      <c r="AU325" s="152" t="s">
        <v>86</v>
      </c>
      <c r="AV325" s="13" t="s">
        <v>84</v>
      </c>
      <c r="AW325" s="13" t="s">
        <v>40</v>
      </c>
      <c r="AX325" s="13" t="s">
        <v>79</v>
      </c>
      <c r="AY325" s="152" t="s">
        <v>116</v>
      </c>
    </row>
    <row r="326" spans="1:65" s="14" customFormat="1" ht="11.25">
      <c r="B326" s="157"/>
      <c r="D326" s="145" t="s">
        <v>129</v>
      </c>
      <c r="E326" s="158" t="s">
        <v>3</v>
      </c>
      <c r="F326" s="159" t="s">
        <v>220</v>
      </c>
      <c r="H326" s="160">
        <v>6.09</v>
      </c>
      <c r="L326" s="157"/>
      <c r="M326" s="161"/>
      <c r="N326" s="162"/>
      <c r="O326" s="162"/>
      <c r="P326" s="162"/>
      <c r="Q326" s="162"/>
      <c r="R326" s="162"/>
      <c r="S326" s="162"/>
      <c r="T326" s="163"/>
      <c r="AT326" s="158" t="s">
        <v>129</v>
      </c>
      <c r="AU326" s="158" t="s">
        <v>86</v>
      </c>
      <c r="AV326" s="14" t="s">
        <v>86</v>
      </c>
      <c r="AW326" s="14" t="s">
        <v>40</v>
      </c>
      <c r="AX326" s="14" t="s">
        <v>79</v>
      </c>
      <c r="AY326" s="158" t="s">
        <v>116</v>
      </c>
    </row>
    <row r="327" spans="1:65" s="15" customFormat="1" ht="11.25">
      <c r="B327" s="164"/>
      <c r="D327" s="145" t="s">
        <v>129</v>
      </c>
      <c r="E327" s="165" t="s">
        <v>3</v>
      </c>
      <c r="F327" s="166" t="s">
        <v>140</v>
      </c>
      <c r="H327" s="167">
        <v>6.09</v>
      </c>
      <c r="L327" s="164"/>
      <c r="M327" s="168"/>
      <c r="N327" s="169"/>
      <c r="O327" s="169"/>
      <c r="P327" s="169"/>
      <c r="Q327" s="169"/>
      <c r="R327" s="169"/>
      <c r="S327" s="169"/>
      <c r="T327" s="170"/>
      <c r="AT327" s="165" t="s">
        <v>129</v>
      </c>
      <c r="AU327" s="165" t="s">
        <v>86</v>
      </c>
      <c r="AV327" s="15" t="s">
        <v>123</v>
      </c>
      <c r="AW327" s="15" t="s">
        <v>40</v>
      </c>
      <c r="AX327" s="15" t="s">
        <v>84</v>
      </c>
      <c r="AY327" s="165" t="s">
        <v>116</v>
      </c>
    </row>
    <row r="328" spans="1:65" s="2" customFormat="1" ht="24.2" customHeight="1">
      <c r="A328" s="30"/>
      <c r="B328" s="131"/>
      <c r="C328" s="132" t="s">
        <v>344</v>
      </c>
      <c r="D328" s="132" t="s">
        <v>119</v>
      </c>
      <c r="E328" s="133" t="s">
        <v>345</v>
      </c>
      <c r="F328" s="134" t="s">
        <v>346</v>
      </c>
      <c r="G328" s="135" t="s">
        <v>333</v>
      </c>
      <c r="H328" s="136">
        <v>2</v>
      </c>
      <c r="I328" s="219"/>
      <c r="J328" s="137">
        <f>ROUND(I328*H328,2)</f>
        <v>0</v>
      </c>
      <c r="K328" s="138"/>
      <c r="L328" s="31"/>
      <c r="M328" s="139" t="s">
        <v>3</v>
      </c>
      <c r="N328" s="140" t="s">
        <v>50</v>
      </c>
      <c r="O328" s="141">
        <v>0.55500000000000005</v>
      </c>
      <c r="P328" s="141">
        <f>O328*H328</f>
        <v>1.1100000000000001</v>
      </c>
      <c r="Q328" s="141">
        <v>0</v>
      </c>
      <c r="R328" s="141">
        <f>Q328*H328</f>
        <v>0</v>
      </c>
      <c r="S328" s="141">
        <v>0</v>
      </c>
      <c r="T328" s="142">
        <f>S328*H328</f>
        <v>0</v>
      </c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R328" s="143" t="s">
        <v>244</v>
      </c>
      <c r="AT328" s="143" t="s">
        <v>119</v>
      </c>
      <c r="AU328" s="143" t="s">
        <v>86</v>
      </c>
      <c r="AY328" s="17" t="s">
        <v>116</v>
      </c>
      <c r="BE328" s="144">
        <f>IF(N328="základní",J328,0)</f>
        <v>0</v>
      </c>
      <c r="BF328" s="144">
        <f>IF(N328="snížená",J328,0)</f>
        <v>0</v>
      </c>
      <c r="BG328" s="144">
        <f>IF(N328="zákl. přenesená",J328,0)</f>
        <v>0</v>
      </c>
      <c r="BH328" s="144">
        <f>IF(N328="sníž. přenesená",J328,0)</f>
        <v>0</v>
      </c>
      <c r="BI328" s="144">
        <f>IF(N328="nulová",J328,0)</f>
        <v>0</v>
      </c>
      <c r="BJ328" s="17" t="s">
        <v>84</v>
      </c>
      <c r="BK328" s="144">
        <f>ROUND(I328*H328,2)</f>
        <v>0</v>
      </c>
      <c r="BL328" s="17" t="s">
        <v>244</v>
      </c>
      <c r="BM328" s="143" t="s">
        <v>347</v>
      </c>
    </row>
    <row r="329" spans="1:65" s="2" customFormat="1" ht="11.25">
      <c r="A329" s="30"/>
      <c r="B329" s="31"/>
      <c r="C329" s="30"/>
      <c r="D329" s="145" t="s">
        <v>125</v>
      </c>
      <c r="E329" s="30"/>
      <c r="F329" s="146" t="s">
        <v>348</v>
      </c>
      <c r="G329" s="30"/>
      <c r="H329" s="30"/>
      <c r="I329" s="30"/>
      <c r="J329" s="30"/>
      <c r="K329" s="30"/>
      <c r="L329" s="31"/>
      <c r="M329" s="147"/>
      <c r="N329" s="148"/>
      <c r="O329" s="51"/>
      <c r="P329" s="51"/>
      <c r="Q329" s="51"/>
      <c r="R329" s="51"/>
      <c r="S329" s="51"/>
      <c r="T329" s="52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T329" s="17" t="s">
        <v>125</v>
      </c>
      <c r="AU329" s="17" t="s">
        <v>86</v>
      </c>
    </row>
    <row r="330" spans="1:65" s="2" customFormat="1" ht="11.25">
      <c r="A330" s="30"/>
      <c r="B330" s="31"/>
      <c r="C330" s="30"/>
      <c r="D330" s="149" t="s">
        <v>127</v>
      </c>
      <c r="E330" s="30"/>
      <c r="F330" s="150" t="s">
        <v>349</v>
      </c>
      <c r="G330" s="30"/>
      <c r="H330" s="30"/>
      <c r="I330" s="30"/>
      <c r="J330" s="30"/>
      <c r="K330" s="30"/>
      <c r="L330" s="31"/>
      <c r="M330" s="147"/>
      <c r="N330" s="148"/>
      <c r="O330" s="51"/>
      <c r="P330" s="51"/>
      <c r="Q330" s="51"/>
      <c r="R330" s="51"/>
      <c r="S330" s="51"/>
      <c r="T330" s="52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T330" s="17" t="s">
        <v>127</v>
      </c>
      <c r="AU330" s="17" t="s">
        <v>86</v>
      </c>
    </row>
    <row r="331" spans="1:65" s="13" customFormat="1" ht="11.25">
      <c r="B331" s="151"/>
      <c r="D331" s="145" t="s">
        <v>129</v>
      </c>
      <c r="E331" s="152" t="s">
        <v>3</v>
      </c>
      <c r="F331" s="153" t="s">
        <v>130</v>
      </c>
      <c r="H331" s="152" t="s">
        <v>3</v>
      </c>
      <c r="L331" s="151"/>
      <c r="M331" s="154"/>
      <c r="N331" s="155"/>
      <c r="O331" s="155"/>
      <c r="P331" s="155"/>
      <c r="Q331" s="155"/>
      <c r="R331" s="155"/>
      <c r="S331" s="155"/>
      <c r="T331" s="156"/>
      <c r="AT331" s="152" t="s">
        <v>129</v>
      </c>
      <c r="AU331" s="152" t="s">
        <v>86</v>
      </c>
      <c r="AV331" s="13" t="s">
        <v>84</v>
      </c>
      <c r="AW331" s="13" t="s">
        <v>40</v>
      </c>
      <c r="AX331" s="13" t="s">
        <v>79</v>
      </c>
      <c r="AY331" s="152" t="s">
        <v>116</v>
      </c>
    </row>
    <row r="332" spans="1:65" s="13" customFormat="1" ht="11.25">
      <c r="B332" s="151"/>
      <c r="D332" s="145" t="s">
        <v>129</v>
      </c>
      <c r="E332" s="152" t="s">
        <v>3</v>
      </c>
      <c r="F332" s="153" t="s">
        <v>131</v>
      </c>
      <c r="H332" s="152" t="s">
        <v>3</v>
      </c>
      <c r="L332" s="151"/>
      <c r="M332" s="154"/>
      <c r="N332" s="155"/>
      <c r="O332" s="155"/>
      <c r="P332" s="155"/>
      <c r="Q332" s="155"/>
      <c r="R332" s="155"/>
      <c r="S332" s="155"/>
      <c r="T332" s="156"/>
      <c r="AT332" s="152" t="s">
        <v>129</v>
      </c>
      <c r="AU332" s="152" t="s">
        <v>86</v>
      </c>
      <c r="AV332" s="13" t="s">
        <v>84</v>
      </c>
      <c r="AW332" s="13" t="s">
        <v>40</v>
      </c>
      <c r="AX332" s="13" t="s">
        <v>79</v>
      </c>
      <c r="AY332" s="152" t="s">
        <v>116</v>
      </c>
    </row>
    <row r="333" spans="1:65" s="13" customFormat="1" ht="11.25">
      <c r="B333" s="151"/>
      <c r="D333" s="145" t="s">
        <v>129</v>
      </c>
      <c r="E333" s="152" t="s">
        <v>3</v>
      </c>
      <c r="F333" s="153" t="s">
        <v>133</v>
      </c>
      <c r="H333" s="152" t="s">
        <v>3</v>
      </c>
      <c r="L333" s="151"/>
      <c r="M333" s="154"/>
      <c r="N333" s="155"/>
      <c r="O333" s="155"/>
      <c r="P333" s="155"/>
      <c r="Q333" s="155"/>
      <c r="R333" s="155"/>
      <c r="S333" s="155"/>
      <c r="T333" s="156"/>
      <c r="AT333" s="152" t="s">
        <v>129</v>
      </c>
      <c r="AU333" s="152" t="s">
        <v>86</v>
      </c>
      <c r="AV333" s="13" t="s">
        <v>84</v>
      </c>
      <c r="AW333" s="13" t="s">
        <v>40</v>
      </c>
      <c r="AX333" s="13" t="s">
        <v>79</v>
      </c>
      <c r="AY333" s="152" t="s">
        <v>116</v>
      </c>
    </row>
    <row r="334" spans="1:65" s="14" customFormat="1" ht="11.25">
      <c r="B334" s="157"/>
      <c r="D334" s="145" t="s">
        <v>129</v>
      </c>
      <c r="E334" s="158" t="s">
        <v>3</v>
      </c>
      <c r="F334" s="159" t="s">
        <v>339</v>
      </c>
      <c r="H334" s="160">
        <v>2</v>
      </c>
      <c r="L334" s="157"/>
      <c r="M334" s="161"/>
      <c r="N334" s="162"/>
      <c r="O334" s="162"/>
      <c r="P334" s="162"/>
      <c r="Q334" s="162"/>
      <c r="R334" s="162"/>
      <c r="S334" s="162"/>
      <c r="T334" s="163"/>
      <c r="AT334" s="158" t="s">
        <v>129</v>
      </c>
      <c r="AU334" s="158" t="s">
        <v>86</v>
      </c>
      <c r="AV334" s="14" t="s">
        <v>86</v>
      </c>
      <c r="AW334" s="14" t="s">
        <v>40</v>
      </c>
      <c r="AX334" s="14" t="s">
        <v>79</v>
      </c>
      <c r="AY334" s="158" t="s">
        <v>116</v>
      </c>
    </row>
    <row r="335" spans="1:65" s="15" customFormat="1" ht="11.25">
      <c r="B335" s="164"/>
      <c r="D335" s="145" t="s">
        <v>129</v>
      </c>
      <c r="E335" s="165" t="s">
        <v>3</v>
      </c>
      <c r="F335" s="166" t="s">
        <v>140</v>
      </c>
      <c r="H335" s="167">
        <v>2</v>
      </c>
      <c r="L335" s="164"/>
      <c r="M335" s="168"/>
      <c r="N335" s="169"/>
      <c r="O335" s="169"/>
      <c r="P335" s="169"/>
      <c r="Q335" s="169"/>
      <c r="R335" s="169"/>
      <c r="S335" s="169"/>
      <c r="T335" s="170"/>
      <c r="AT335" s="165" t="s">
        <v>129</v>
      </c>
      <c r="AU335" s="165" t="s">
        <v>86</v>
      </c>
      <c r="AV335" s="15" t="s">
        <v>123</v>
      </c>
      <c r="AW335" s="15" t="s">
        <v>40</v>
      </c>
      <c r="AX335" s="15" t="s">
        <v>84</v>
      </c>
      <c r="AY335" s="165" t="s">
        <v>116</v>
      </c>
    </row>
    <row r="336" spans="1:65" s="2" customFormat="1" ht="16.5" customHeight="1">
      <c r="A336" s="30"/>
      <c r="B336" s="131"/>
      <c r="C336" s="171" t="s">
        <v>350</v>
      </c>
      <c r="D336" s="171" t="s">
        <v>323</v>
      </c>
      <c r="E336" s="172" t="s">
        <v>351</v>
      </c>
      <c r="F336" s="173" t="s">
        <v>352</v>
      </c>
      <c r="G336" s="174" t="s">
        <v>333</v>
      </c>
      <c r="H336" s="175">
        <v>2</v>
      </c>
      <c r="I336" s="220"/>
      <c r="J336" s="176">
        <f>ROUND(I336*H336,2)</f>
        <v>0</v>
      </c>
      <c r="K336" s="177"/>
      <c r="L336" s="178"/>
      <c r="M336" s="179" t="s">
        <v>3</v>
      </c>
      <c r="N336" s="180" t="s">
        <v>50</v>
      </c>
      <c r="O336" s="141">
        <v>0</v>
      </c>
      <c r="P336" s="141">
        <f>O336*H336</f>
        <v>0</v>
      </c>
      <c r="Q336" s="141">
        <v>2.3999999999999998E-3</v>
      </c>
      <c r="R336" s="141">
        <f>Q336*H336</f>
        <v>4.7999999999999996E-3</v>
      </c>
      <c r="S336" s="141">
        <v>0</v>
      </c>
      <c r="T336" s="142">
        <f>S336*H336</f>
        <v>0</v>
      </c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R336" s="143" t="s">
        <v>325</v>
      </c>
      <c r="AT336" s="143" t="s">
        <v>323</v>
      </c>
      <c r="AU336" s="143" t="s">
        <v>86</v>
      </c>
      <c r="AY336" s="17" t="s">
        <v>116</v>
      </c>
      <c r="BE336" s="144">
        <f>IF(N336="základní",J336,0)</f>
        <v>0</v>
      </c>
      <c r="BF336" s="144">
        <f>IF(N336="snížená",J336,0)</f>
        <v>0</v>
      </c>
      <c r="BG336" s="144">
        <f>IF(N336="zákl. přenesená",J336,0)</f>
        <v>0</v>
      </c>
      <c r="BH336" s="144">
        <f>IF(N336="sníž. přenesená",J336,0)</f>
        <v>0</v>
      </c>
      <c r="BI336" s="144">
        <f>IF(N336="nulová",J336,0)</f>
        <v>0</v>
      </c>
      <c r="BJ336" s="17" t="s">
        <v>84</v>
      </c>
      <c r="BK336" s="144">
        <f>ROUND(I336*H336,2)</f>
        <v>0</v>
      </c>
      <c r="BL336" s="17" t="s">
        <v>244</v>
      </c>
      <c r="BM336" s="143" t="s">
        <v>353</v>
      </c>
    </row>
    <row r="337" spans="1:65" s="2" customFormat="1" ht="11.25">
      <c r="A337" s="30"/>
      <c r="B337" s="31"/>
      <c r="C337" s="30"/>
      <c r="D337" s="145" t="s">
        <v>125</v>
      </c>
      <c r="E337" s="30"/>
      <c r="F337" s="146" t="s">
        <v>352</v>
      </c>
      <c r="G337" s="30"/>
      <c r="H337" s="30"/>
      <c r="I337" s="30"/>
      <c r="J337" s="30"/>
      <c r="K337" s="30"/>
      <c r="L337" s="31"/>
      <c r="M337" s="147"/>
      <c r="N337" s="148"/>
      <c r="O337" s="51"/>
      <c r="P337" s="51"/>
      <c r="Q337" s="51"/>
      <c r="R337" s="51"/>
      <c r="S337" s="51"/>
      <c r="T337" s="52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T337" s="17" t="s">
        <v>125</v>
      </c>
      <c r="AU337" s="17" t="s">
        <v>86</v>
      </c>
    </row>
    <row r="338" spans="1:65" s="2" customFormat="1" ht="21.75" customHeight="1">
      <c r="A338" s="30"/>
      <c r="B338" s="131"/>
      <c r="C338" s="132" t="s">
        <v>325</v>
      </c>
      <c r="D338" s="132" t="s">
        <v>119</v>
      </c>
      <c r="E338" s="133" t="s">
        <v>354</v>
      </c>
      <c r="F338" s="134" t="s">
        <v>355</v>
      </c>
      <c r="G338" s="135" t="s">
        <v>333</v>
      </c>
      <c r="H338" s="136">
        <v>2</v>
      </c>
      <c r="I338" s="219"/>
      <c r="J338" s="137">
        <f>ROUND(I338*H338,2)</f>
        <v>0</v>
      </c>
      <c r="K338" s="138"/>
      <c r="L338" s="31"/>
      <c r="M338" s="139" t="s">
        <v>3</v>
      </c>
      <c r="N338" s="140" t="s">
        <v>50</v>
      </c>
      <c r="O338" s="141">
        <v>4.1849999999999996</v>
      </c>
      <c r="P338" s="141">
        <f>O338*H338</f>
        <v>8.3699999999999992</v>
      </c>
      <c r="Q338" s="141">
        <v>0</v>
      </c>
      <c r="R338" s="141">
        <f>Q338*H338</f>
        <v>0</v>
      </c>
      <c r="S338" s="141">
        <v>0</v>
      </c>
      <c r="T338" s="142">
        <f>S338*H338</f>
        <v>0</v>
      </c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R338" s="143" t="s">
        <v>244</v>
      </c>
      <c r="AT338" s="143" t="s">
        <v>119</v>
      </c>
      <c r="AU338" s="143" t="s">
        <v>86</v>
      </c>
      <c r="AY338" s="17" t="s">
        <v>116</v>
      </c>
      <c r="BE338" s="144">
        <f>IF(N338="základní",J338,0)</f>
        <v>0</v>
      </c>
      <c r="BF338" s="144">
        <f>IF(N338="snížená",J338,0)</f>
        <v>0</v>
      </c>
      <c r="BG338" s="144">
        <f>IF(N338="zákl. přenesená",J338,0)</f>
        <v>0</v>
      </c>
      <c r="BH338" s="144">
        <f>IF(N338="sníž. přenesená",J338,0)</f>
        <v>0</v>
      </c>
      <c r="BI338" s="144">
        <f>IF(N338="nulová",J338,0)</f>
        <v>0</v>
      </c>
      <c r="BJ338" s="17" t="s">
        <v>84</v>
      </c>
      <c r="BK338" s="144">
        <f>ROUND(I338*H338,2)</f>
        <v>0</v>
      </c>
      <c r="BL338" s="17" t="s">
        <v>244</v>
      </c>
      <c r="BM338" s="143" t="s">
        <v>356</v>
      </c>
    </row>
    <row r="339" spans="1:65" s="2" customFormat="1" ht="19.5">
      <c r="A339" s="30"/>
      <c r="B339" s="31"/>
      <c r="C339" s="30"/>
      <c r="D339" s="145" t="s">
        <v>125</v>
      </c>
      <c r="E339" s="30"/>
      <c r="F339" s="146" t="s">
        <v>357</v>
      </c>
      <c r="G339" s="30"/>
      <c r="H339" s="30"/>
      <c r="I339" s="30"/>
      <c r="J339" s="30"/>
      <c r="K339" s="30"/>
      <c r="L339" s="31"/>
      <c r="M339" s="147"/>
      <c r="N339" s="148"/>
      <c r="O339" s="51"/>
      <c r="P339" s="51"/>
      <c r="Q339" s="51"/>
      <c r="R339" s="51"/>
      <c r="S339" s="51"/>
      <c r="T339" s="52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T339" s="17" t="s">
        <v>125</v>
      </c>
      <c r="AU339" s="17" t="s">
        <v>86</v>
      </c>
    </row>
    <row r="340" spans="1:65" s="2" customFormat="1" ht="11.25">
      <c r="A340" s="30"/>
      <c r="B340" s="31"/>
      <c r="C340" s="30"/>
      <c r="D340" s="149" t="s">
        <v>127</v>
      </c>
      <c r="E340" s="30"/>
      <c r="F340" s="150" t="s">
        <v>358</v>
      </c>
      <c r="G340" s="30"/>
      <c r="H340" s="30"/>
      <c r="I340" s="30"/>
      <c r="J340" s="30"/>
      <c r="K340" s="30"/>
      <c r="L340" s="31"/>
      <c r="M340" s="147"/>
      <c r="N340" s="148"/>
      <c r="O340" s="51"/>
      <c r="P340" s="51"/>
      <c r="Q340" s="51"/>
      <c r="R340" s="51"/>
      <c r="S340" s="51"/>
      <c r="T340" s="52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T340" s="17" t="s">
        <v>127</v>
      </c>
      <c r="AU340" s="17" t="s">
        <v>86</v>
      </c>
    </row>
    <row r="341" spans="1:65" s="13" customFormat="1" ht="11.25">
      <c r="B341" s="151"/>
      <c r="D341" s="145" t="s">
        <v>129</v>
      </c>
      <c r="E341" s="152" t="s">
        <v>3</v>
      </c>
      <c r="F341" s="153" t="s">
        <v>130</v>
      </c>
      <c r="H341" s="152" t="s">
        <v>3</v>
      </c>
      <c r="L341" s="151"/>
      <c r="M341" s="154"/>
      <c r="N341" s="155"/>
      <c r="O341" s="155"/>
      <c r="P341" s="155"/>
      <c r="Q341" s="155"/>
      <c r="R341" s="155"/>
      <c r="S341" s="155"/>
      <c r="T341" s="156"/>
      <c r="AT341" s="152" t="s">
        <v>129</v>
      </c>
      <c r="AU341" s="152" t="s">
        <v>86</v>
      </c>
      <c r="AV341" s="13" t="s">
        <v>84</v>
      </c>
      <c r="AW341" s="13" t="s">
        <v>40</v>
      </c>
      <c r="AX341" s="13" t="s">
        <v>79</v>
      </c>
      <c r="AY341" s="152" t="s">
        <v>116</v>
      </c>
    </row>
    <row r="342" spans="1:65" s="13" customFormat="1" ht="11.25">
      <c r="B342" s="151"/>
      <c r="D342" s="145" t="s">
        <v>129</v>
      </c>
      <c r="E342" s="152" t="s">
        <v>3</v>
      </c>
      <c r="F342" s="153" t="s">
        <v>131</v>
      </c>
      <c r="H342" s="152" t="s">
        <v>3</v>
      </c>
      <c r="L342" s="151"/>
      <c r="M342" s="154"/>
      <c r="N342" s="155"/>
      <c r="O342" s="155"/>
      <c r="P342" s="155"/>
      <c r="Q342" s="155"/>
      <c r="R342" s="155"/>
      <c r="S342" s="155"/>
      <c r="T342" s="156"/>
      <c r="AT342" s="152" t="s">
        <v>129</v>
      </c>
      <c r="AU342" s="152" t="s">
        <v>86</v>
      </c>
      <c r="AV342" s="13" t="s">
        <v>84</v>
      </c>
      <c r="AW342" s="13" t="s">
        <v>40</v>
      </c>
      <c r="AX342" s="13" t="s">
        <v>79</v>
      </c>
      <c r="AY342" s="152" t="s">
        <v>116</v>
      </c>
    </row>
    <row r="343" spans="1:65" s="13" customFormat="1" ht="11.25">
      <c r="B343" s="151"/>
      <c r="D343" s="145" t="s">
        <v>129</v>
      </c>
      <c r="E343" s="152" t="s">
        <v>3</v>
      </c>
      <c r="F343" s="153" t="s">
        <v>133</v>
      </c>
      <c r="H343" s="152" t="s">
        <v>3</v>
      </c>
      <c r="L343" s="151"/>
      <c r="M343" s="154"/>
      <c r="N343" s="155"/>
      <c r="O343" s="155"/>
      <c r="P343" s="155"/>
      <c r="Q343" s="155"/>
      <c r="R343" s="155"/>
      <c r="S343" s="155"/>
      <c r="T343" s="156"/>
      <c r="AT343" s="152" t="s">
        <v>129</v>
      </c>
      <c r="AU343" s="152" t="s">
        <v>86</v>
      </c>
      <c r="AV343" s="13" t="s">
        <v>84</v>
      </c>
      <c r="AW343" s="13" t="s">
        <v>40</v>
      </c>
      <c r="AX343" s="13" t="s">
        <v>79</v>
      </c>
      <c r="AY343" s="152" t="s">
        <v>116</v>
      </c>
    </row>
    <row r="344" spans="1:65" s="13" customFormat="1" ht="11.25">
      <c r="B344" s="151"/>
      <c r="D344" s="145" t="s">
        <v>129</v>
      </c>
      <c r="E344" s="152" t="s">
        <v>3</v>
      </c>
      <c r="F344" s="153" t="s">
        <v>337</v>
      </c>
      <c r="H344" s="152" t="s">
        <v>3</v>
      </c>
      <c r="L344" s="151"/>
      <c r="M344" s="154"/>
      <c r="N344" s="155"/>
      <c r="O344" s="155"/>
      <c r="P344" s="155"/>
      <c r="Q344" s="155"/>
      <c r="R344" s="155"/>
      <c r="S344" s="155"/>
      <c r="T344" s="156"/>
      <c r="AT344" s="152" t="s">
        <v>129</v>
      </c>
      <c r="AU344" s="152" t="s">
        <v>86</v>
      </c>
      <c r="AV344" s="13" t="s">
        <v>84</v>
      </c>
      <c r="AW344" s="13" t="s">
        <v>40</v>
      </c>
      <c r="AX344" s="13" t="s">
        <v>79</v>
      </c>
      <c r="AY344" s="152" t="s">
        <v>116</v>
      </c>
    </row>
    <row r="345" spans="1:65" s="13" customFormat="1" ht="11.25">
      <c r="B345" s="151"/>
      <c r="D345" s="145" t="s">
        <v>129</v>
      </c>
      <c r="E345" s="152" t="s">
        <v>3</v>
      </c>
      <c r="F345" s="153" t="s">
        <v>338</v>
      </c>
      <c r="H345" s="152" t="s">
        <v>3</v>
      </c>
      <c r="L345" s="151"/>
      <c r="M345" s="154"/>
      <c r="N345" s="155"/>
      <c r="O345" s="155"/>
      <c r="P345" s="155"/>
      <c r="Q345" s="155"/>
      <c r="R345" s="155"/>
      <c r="S345" s="155"/>
      <c r="T345" s="156"/>
      <c r="AT345" s="152" t="s">
        <v>129</v>
      </c>
      <c r="AU345" s="152" t="s">
        <v>86</v>
      </c>
      <c r="AV345" s="13" t="s">
        <v>84</v>
      </c>
      <c r="AW345" s="13" t="s">
        <v>40</v>
      </c>
      <c r="AX345" s="13" t="s">
        <v>79</v>
      </c>
      <c r="AY345" s="152" t="s">
        <v>116</v>
      </c>
    </row>
    <row r="346" spans="1:65" s="14" customFormat="1" ht="11.25">
      <c r="B346" s="157"/>
      <c r="D346" s="145" t="s">
        <v>129</v>
      </c>
      <c r="E346" s="158" t="s">
        <v>3</v>
      </c>
      <c r="F346" s="159" t="s">
        <v>339</v>
      </c>
      <c r="H346" s="160">
        <v>2</v>
      </c>
      <c r="L346" s="157"/>
      <c r="M346" s="161"/>
      <c r="N346" s="162"/>
      <c r="O346" s="162"/>
      <c r="P346" s="162"/>
      <c r="Q346" s="162"/>
      <c r="R346" s="162"/>
      <c r="S346" s="162"/>
      <c r="T346" s="163"/>
      <c r="AT346" s="158" t="s">
        <v>129</v>
      </c>
      <c r="AU346" s="158" t="s">
        <v>86</v>
      </c>
      <c r="AV346" s="14" t="s">
        <v>86</v>
      </c>
      <c r="AW346" s="14" t="s">
        <v>40</v>
      </c>
      <c r="AX346" s="14" t="s">
        <v>79</v>
      </c>
      <c r="AY346" s="158" t="s">
        <v>116</v>
      </c>
    </row>
    <row r="347" spans="1:65" s="15" customFormat="1" ht="11.25">
      <c r="B347" s="164"/>
      <c r="D347" s="145" t="s">
        <v>129</v>
      </c>
      <c r="E347" s="165" t="s">
        <v>3</v>
      </c>
      <c r="F347" s="166" t="s">
        <v>140</v>
      </c>
      <c r="H347" s="167">
        <v>2</v>
      </c>
      <c r="L347" s="164"/>
      <c r="M347" s="168"/>
      <c r="N347" s="169"/>
      <c r="O347" s="169"/>
      <c r="P347" s="169"/>
      <c r="Q347" s="169"/>
      <c r="R347" s="169"/>
      <c r="S347" s="169"/>
      <c r="T347" s="170"/>
      <c r="AT347" s="165" t="s">
        <v>129</v>
      </c>
      <c r="AU347" s="165" t="s">
        <v>86</v>
      </c>
      <c r="AV347" s="15" t="s">
        <v>123</v>
      </c>
      <c r="AW347" s="15" t="s">
        <v>40</v>
      </c>
      <c r="AX347" s="15" t="s">
        <v>84</v>
      </c>
      <c r="AY347" s="165" t="s">
        <v>116</v>
      </c>
    </row>
    <row r="348" spans="1:65" s="2" customFormat="1" ht="16.5" customHeight="1">
      <c r="A348" s="30"/>
      <c r="B348" s="131"/>
      <c r="C348" s="171" t="s">
        <v>359</v>
      </c>
      <c r="D348" s="171" t="s">
        <v>323</v>
      </c>
      <c r="E348" s="172" t="s">
        <v>360</v>
      </c>
      <c r="F348" s="173" t="s">
        <v>361</v>
      </c>
      <c r="G348" s="174" t="s">
        <v>333</v>
      </c>
      <c r="H348" s="175">
        <v>2</v>
      </c>
      <c r="I348" s="220"/>
      <c r="J348" s="176">
        <f>ROUND(I348*H348,2)</f>
        <v>0</v>
      </c>
      <c r="K348" s="177"/>
      <c r="L348" s="178"/>
      <c r="M348" s="179" t="s">
        <v>3</v>
      </c>
      <c r="N348" s="180" t="s">
        <v>50</v>
      </c>
      <c r="O348" s="141">
        <v>0</v>
      </c>
      <c r="P348" s="141">
        <f>O348*H348</f>
        <v>0</v>
      </c>
      <c r="Q348" s="141">
        <v>2.2000000000000001E-3</v>
      </c>
      <c r="R348" s="141">
        <f>Q348*H348</f>
        <v>4.4000000000000003E-3</v>
      </c>
      <c r="S348" s="141">
        <v>0</v>
      </c>
      <c r="T348" s="142">
        <f>S348*H348</f>
        <v>0</v>
      </c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R348" s="143" t="s">
        <v>325</v>
      </c>
      <c r="AT348" s="143" t="s">
        <v>323</v>
      </c>
      <c r="AU348" s="143" t="s">
        <v>86</v>
      </c>
      <c r="AY348" s="17" t="s">
        <v>116</v>
      </c>
      <c r="BE348" s="144">
        <f>IF(N348="základní",J348,0)</f>
        <v>0</v>
      </c>
      <c r="BF348" s="144">
        <f>IF(N348="snížená",J348,0)</f>
        <v>0</v>
      </c>
      <c r="BG348" s="144">
        <f>IF(N348="zákl. přenesená",J348,0)</f>
        <v>0</v>
      </c>
      <c r="BH348" s="144">
        <f>IF(N348="sníž. přenesená",J348,0)</f>
        <v>0</v>
      </c>
      <c r="BI348" s="144">
        <f>IF(N348="nulová",J348,0)</f>
        <v>0</v>
      </c>
      <c r="BJ348" s="17" t="s">
        <v>84</v>
      </c>
      <c r="BK348" s="144">
        <f>ROUND(I348*H348,2)</f>
        <v>0</v>
      </c>
      <c r="BL348" s="17" t="s">
        <v>244</v>
      </c>
      <c r="BM348" s="143" t="s">
        <v>362</v>
      </c>
    </row>
    <row r="349" spans="1:65" s="2" customFormat="1" ht="11.25">
      <c r="A349" s="30"/>
      <c r="B349" s="31"/>
      <c r="C349" s="30"/>
      <c r="D349" s="145" t="s">
        <v>125</v>
      </c>
      <c r="E349" s="30"/>
      <c r="F349" s="146" t="s">
        <v>361</v>
      </c>
      <c r="G349" s="30"/>
      <c r="H349" s="30"/>
      <c r="I349" s="30"/>
      <c r="J349" s="30"/>
      <c r="K349" s="30"/>
      <c r="L349" s="31"/>
      <c r="M349" s="147"/>
      <c r="N349" s="148"/>
      <c r="O349" s="51"/>
      <c r="P349" s="51"/>
      <c r="Q349" s="51"/>
      <c r="R349" s="51"/>
      <c r="S349" s="51"/>
      <c r="T349" s="52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T349" s="17" t="s">
        <v>125</v>
      </c>
      <c r="AU349" s="17" t="s">
        <v>86</v>
      </c>
    </row>
    <row r="350" spans="1:65" s="2" customFormat="1" ht="24.2" customHeight="1">
      <c r="A350" s="30"/>
      <c r="B350" s="131"/>
      <c r="C350" s="132" t="s">
        <v>363</v>
      </c>
      <c r="D350" s="132" t="s">
        <v>119</v>
      </c>
      <c r="E350" s="133" t="s">
        <v>364</v>
      </c>
      <c r="F350" s="134" t="s">
        <v>365</v>
      </c>
      <c r="G350" s="135" t="s">
        <v>143</v>
      </c>
      <c r="H350" s="136">
        <v>9</v>
      </c>
      <c r="I350" s="219"/>
      <c r="J350" s="137">
        <f>ROUND(I350*H350,2)</f>
        <v>0</v>
      </c>
      <c r="K350" s="138"/>
      <c r="L350" s="31"/>
      <c r="M350" s="139" t="s">
        <v>3</v>
      </c>
      <c r="N350" s="140" t="s">
        <v>50</v>
      </c>
      <c r="O350" s="141">
        <v>0.122</v>
      </c>
      <c r="P350" s="141">
        <f>O350*H350</f>
        <v>1.0979999999999999</v>
      </c>
      <c r="Q350" s="141">
        <v>0</v>
      </c>
      <c r="R350" s="141">
        <f>Q350*H350</f>
        <v>0</v>
      </c>
      <c r="S350" s="141">
        <v>2E-3</v>
      </c>
      <c r="T350" s="142">
        <f>S350*H350</f>
        <v>1.8000000000000002E-2</v>
      </c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R350" s="143" t="s">
        <v>244</v>
      </c>
      <c r="AT350" s="143" t="s">
        <v>119</v>
      </c>
      <c r="AU350" s="143" t="s">
        <v>86</v>
      </c>
      <c r="AY350" s="17" t="s">
        <v>116</v>
      </c>
      <c r="BE350" s="144">
        <f>IF(N350="základní",J350,0)</f>
        <v>0</v>
      </c>
      <c r="BF350" s="144">
        <f>IF(N350="snížená",J350,0)</f>
        <v>0</v>
      </c>
      <c r="BG350" s="144">
        <f>IF(N350="zákl. přenesená",J350,0)</f>
        <v>0</v>
      </c>
      <c r="BH350" s="144">
        <f>IF(N350="sníž. přenesená",J350,0)</f>
        <v>0</v>
      </c>
      <c r="BI350" s="144">
        <f>IF(N350="nulová",J350,0)</f>
        <v>0</v>
      </c>
      <c r="BJ350" s="17" t="s">
        <v>84</v>
      </c>
      <c r="BK350" s="144">
        <f>ROUND(I350*H350,2)</f>
        <v>0</v>
      </c>
      <c r="BL350" s="17" t="s">
        <v>244</v>
      </c>
      <c r="BM350" s="143" t="s">
        <v>366</v>
      </c>
    </row>
    <row r="351" spans="1:65" s="2" customFormat="1" ht="11.25">
      <c r="A351" s="30"/>
      <c r="B351" s="31"/>
      <c r="C351" s="30"/>
      <c r="D351" s="145" t="s">
        <v>125</v>
      </c>
      <c r="E351" s="30"/>
      <c r="F351" s="146" t="s">
        <v>367</v>
      </c>
      <c r="G351" s="30"/>
      <c r="H351" s="30"/>
      <c r="I351" s="30"/>
      <c r="J351" s="30"/>
      <c r="K351" s="30"/>
      <c r="L351" s="31"/>
      <c r="M351" s="147"/>
      <c r="N351" s="148"/>
      <c r="O351" s="51"/>
      <c r="P351" s="51"/>
      <c r="Q351" s="51"/>
      <c r="R351" s="51"/>
      <c r="S351" s="51"/>
      <c r="T351" s="52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T351" s="17" t="s">
        <v>125</v>
      </c>
      <c r="AU351" s="17" t="s">
        <v>86</v>
      </c>
    </row>
    <row r="352" spans="1:65" s="2" customFormat="1" ht="11.25">
      <c r="A352" s="30"/>
      <c r="B352" s="31"/>
      <c r="C352" s="30"/>
      <c r="D352" s="149" t="s">
        <v>127</v>
      </c>
      <c r="E352" s="30"/>
      <c r="F352" s="150" t="s">
        <v>368</v>
      </c>
      <c r="G352" s="30"/>
      <c r="H352" s="30"/>
      <c r="I352" s="30"/>
      <c r="J352" s="30"/>
      <c r="K352" s="30"/>
      <c r="L352" s="31"/>
      <c r="M352" s="147"/>
      <c r="N352" s="148"/>
      <c r="O352" s="51"/>
      <c r="P352" s="51"/>
      <c r="Q352" s="51"/>
      <c r="R352" s="51"/>
      <c r="S352" s="51"/>
      <c r="T352" s="52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T352" s="17" t="s">
        <v>127</v>
      </c>
      <c r="AU352" s="17" t="s">
        <v>86</v>
      </c>
    </row>
    <row r="353" spans="1:65" s="13" customFormat="1" ht="11.25">
      <c r="B353" s="151"/>
      <c r="D353" s="145" t="s">
        <v>129</v>
      </c>
      <c r="E353" s="152" t="s">
        <v>3</v>
      </c>
      <c r="F353" s="153" t="s">
        <v>130</v>
      </c>
      <c r="H353" s="152" t="s">
        <v>3</v>
      </c>
      <c r="L353" s="151"/>
      <c r="M353" s="154"/>
      <c r="N353" s="155"/>
      <c r="O353" s="155"/>
      <c r="P353" s="155"/>
      <c r="Q353" s="155"/>
      <c r="R353" s="155"/>
      <c r="S353" s="155"/>
      <c r="T353" s="156"/>
      <c r="AT353" s="152" t="s">
        <v>129</v>
      </c>
      <c r="AU353" s="152" t="s">
        <v>86</v>
      </c>
      <c r="AV353" s="13" t="s">
        <v>84</v>
      </c>
      <c r="AW353" s="13" t="s">
        <v>40</v>
      </c>
      <c r="AX353" s="13" t="s">
        <v>79</v>
      </c>
      <c r="AY353" s="152" t="s">
        <v>116</v>
      </c>
    </row>
    <row r="354" spans="1:65" s="13" customFormat="1" ht="11.25">
      <c r="B354" s="151"/>
      <c r="D354" s="145" t="s">
        <v>129</v>
      </c>
      <c r="E354" s="152" t="s">
        <v>3</v>
      </c>
      <c r="F354" s="153" t="s">
        <v>131</v>
      </c>
      <c r="H354" s="152" t="s">
        <v>3</v>
      </c>
      <c r="L354" s="151"/>
      <c r="M354" s="154"/>
      <c r="N354" s="155"/>
      <c r="O354" s="155"/>
      <c r="P354" s="155"/>
      <c r="Q354" s="155"/>
      <c r="R354" s="155"/>
      <c r="S354" s="155"/>
      <c r="T354" s="156"/>
      <c r="AT354" s="152" t="s">
        <v>129</v>
      </c>
      <c r="AU354" s="152" t="s">
        <v>86</v>
      </c>
      <c r="AV354" s="13" t="s">
        <v>84</v>
      </c>
      <c r="AW354" s="13" t="s">
        <v>40</v>
      </c>
      <c r="AX354" s="13" t="s">
        <v>79</v>
      </c>
      <c r="AY354" s="152" t="s">
        <v>116</v>
      </c>
    </row>
    <row r="355" spans="1:65" s="13" customFormat="1" ht="11.25">
      <c r="B355" s="151"/>
      <c r="D355" s="145" t="s">
        <v>129</v>
      </c>
      <c r="E355" s="152" t="s">
        <v>3</v>
      </c>
      <c r="F355" s="153" t="s">
        <v>132</v>
      </c>
      <c r="H355" s="152" t="s">
        <v>3</v>
      </c>
      <c r="L355" s="151"/>
      <c r="M355" s="154"/>
      <c r="N355" s="155"/>
      <c r="O355" s="155"/>
      <c r="P355" s="155"/>
      <c r="Q355" s="155"/>
      <c r="R355" s="155"/>
      <c r="S355" s="155"/>
      <c r="T355" s="156"/>
      <c r="AT355" s="152" t="s">
        <v>129</v>
      </c>
      <c r="AU355" s="152" t="s">
        <v>86</v>
      </c>
      <c r="AV355" s="13" t="s">
        <v>84</v>
      </c>
      <c r="AW355" s="13" t="s">
        <v>40</v>
      </c>
      <c r="AX355" s="13" t="s">
        <v>79</v>
      </c>
      <c r="AY355" s="152" t="s">
        <v>116</v>
      </c>
    </row>
    <row r="356" spans="1:65" s="13" customFormat="1" ht="11.25">
      <c r="B356" s="151"/>
      <c r="D356" s="145" t="s">
        <v>129</v>
      </c>
      <c r="E356" s="152" t="s">
        <v>3</v>
      </c>
      <c r="F356" s="153" t="s">
        <v>133</v>
      </c>
      <c r="H356" s="152" t="s">
        <v>3</v>
      </c>
      <c r="L356" s="151"/>
      <c r="M356" s="154"/>
      <c r="N356" s="155"/>
      <c r="O356" s="155"/>
      <c r="P356" s="155"/>
      <c r="Q356" s="155"/>
      <c r="R356" s="155"/>
      <c r="S356" s="155"/>
      <c r="T356" s="156"/>
      <c r="AT356" s="152" t="s">
        <v>129</v>
      </c>
      <c r="AU356" s="152" t="s">
        <v>86</v>
      </c>
      <c r="AV356" s="13" t="s">
        <v>84</v>
      </c>
      <c r="AW356" s="13" t="s">
        <v>40</v>
      </c>
      <c r="AX356" s="13" t="s">
        <v>79</v>
      </c>
      <c r="AY356" s="152" t="s">
        <v>116</v>
      </c>
    </row>
    <row r="357" spans="1:65" s="14" customFormat="1" ht="11.25">
      <c r="B357" s="157"/>
      <c r="D357" s="145" t="s">
        <v>129</v>
      </c>
      <c r="E357" s="158" t="s">
        <v>3</v>
      </c>
      <c r="F357" s="159" t="s">
        <v>293</v>
      </c>
      <c r="H357" s="160">
        <v>3</v>
      </c>
      <c r="L357" s="157"/>
      <c r="M357" s="161"/>
      <c r="N357" s="162"/>
      <c r="O357" s="162"/>
      <c r="P357" s="162"/>
      <c r="Q357" s="162"/>
      <c r="R357" s="162"/>
      <c r="S357" s="162"/>
      <c r="T357" s="163"/>
      <c r="AT357" s="158" t="s">
        <v>129</v>
      </c>
      <c r="AU357" s="158" t="s">
        <v>86</v>
      </c>
      <c r="AV357" s="14" t="s">
        <v>86</v>
      </c>
      <c r="AW357" s="14" t="s">
        <v>40</v>
      </c>
      <c r="AX357" s="14" t="s">
        <v>79</v>
      </c>
      <c r="AY357" s="158" t="s">
        <v>116</v>
      </c>
    </row>
    <row r="358" spans="1:65" s="14" customFormat="1" ht="11.25">
      <c r="B358" s="157"/>
      <c r="D358" s="145" t="s">
        <v>129</v>
      </c>
      <c r="E358" s="158" t="s">
        <v>3</v>
      </c>
      <c r="F358" s="159" t="s">
        <v>294</v>
      </c>
      <c r="H358" s="160">
        <v>3</v>
      </c>
      <c r="L358" s="157"/>
      <c r="M358" s="161"/>
      <c r="N358" s="162"/>
      <c r="O358" s="162"/>
      <c r="P358" s="162"/>
      <c r="Q358" s="162"/>
      <c r="R358" s="162"/>
      <c r="S358" s="162"/>
      <c r="T358" s="163"/>
      <c r="AT358" s="158" t="s">
        <v>129</v>
      </c>
      <c r="AU358" s="158" t="s">
        <v>86</v>
      </c>
      <c r="AV358" s="14" t="s">
        <v>86</v>
      </c>
      <c r="AW358" s="14" t="s">
        <v>40</v>
      </c>
      <c r="AX358" s="14" t="s">
        <v>79</v>
      </c>
      <c r="AY358" s="158" t="s">
        <v>116</v>
      </c>
    </row>
    <row r="359" spans="1:65" s="14" customFormat="1" ht="11.25">
      <c r="B359" s="157"/>
      <c r="D359" s="145" t="s">
        <v>129</v>
      </c>
      <c r="E359" s="158" t="s">
        <v>3</v>
      </c>
      <c r="F359" s="159" t="s">
        <v>295</v>
      </c>
      <c r="H359" s="160">
        <v>3</v>
      </c>
      <c r="L359" s="157"/>
      <c r="M359" s="161"/>
      <c r="N359" s="162"/>
      <c r="O359" s="162"/>
      <c r="P359" s="162"/>
      <c r="Q359" s="162"/>
      <c r="R359" s="162"/>
      <c r="S359" s="162"/>
      <c r="T359" s="163"/>
      <c r="AT359" s="158" t="s">
        <v>129</v>
      </c>
      <c r="AU359" s="158" t="s">
        <v>86</v>
      </c>
      <c r="AV359" s="14" t="s">
        <v>86</v>
      </c>
      <c r="AW359" s="14" t="s">
        <v>40</v>
      </c>
      <c r="AX359" s="14" t="s">
        <v>79</v>
      </c>
      <c r="AY359" s="158" t="s">
        <v>116</v>
      </c>
    </row>
    <row r="360" spans="1:65" s="15" customFormat="1" ht="11.25">
      <c r="B360" s="164"/>
      <c r="D360" s="145" t="s">
        <v>129</v>
      </c>
      <c r="E360" s="165" t="s">
        <v>3</v>
      </c>
      <c r="F360" s="166" t="s">
        <v>140</v>
      </c>
      <c r="H360" s="167">
        <v>9</v>
      </c>
      <c r="L360" s="164"/>
      <c r="M360" s="168"/>
      <c r="N360" s="169"/>
      <c r="O360" s="169"/>
      <c r="P360" s="169"/>
      <c r="Q360" s="169"/>
      <c r="R360" s="169"/>
      <c r="S360" s="169"/>
      <c r="T360" s="170"/>
      <c r="AT360" s="165" t="s">
        <v>129</v>
      </c>
      <c r="AU360" s="165" t="s">
        <v>86</v>
      </c>
      <c r="AV360" s="15" t="s">
        <v>123</v>
      </c>
      <c r="AW360" s="15" t="s">
        <v>40</v>
      </c>
      <c r="AX360" s="15" t="s">
        <v>84</v>
      </c>
      <c r="AY360" s="165" t="s">
        <v>116</v>
      </c>
    </row>
    <row r="361" spans="1:65" s="2" customFormat="1" ht="24.2" customHeight="1">
      <c r="A361" s="30"/>
      <c r="B361" s="131"/>
      <c r="C361" s="132" t="s">
        <v>369</v>
      </c>
      <c r="D361" s="132" t="s">
        <v>119</v>
      </c>
      <c r="E361" s="133" t="s">
        <v>370</v>
      </c>
      <c r="F361" s="134" t="s">
        <v>371</v>
      </c>
      <c r="G361" s="135" t="s">
        <v>143</v>
      </c>
      <c r="H361" s="136">
        <v>9</v>
      </c>
      <c r="I361" s="219"/>
      <c r="J361" s="137">
        <f>ROUND(I361*H361,2)</f>
        <v>0</v>
      </c>
      <c r="K361" s="138"/>
      <c r="L361" s="31"/>
      <c r="M361" s="139" t="s">
        <v>3</v>
      </c>
      <c r="N361" s="140" t="s">
        <v>50</v>
      </c>
      <c r="O361" s="141">
        <v>0.34499999999999997</v>
      </c>
      <c r="P361" s="141">
        <f>O361*H361</f>
        <v>3.1049999999999995</v>
      </c>
      <c r="Q361" s="141">
        <v>0</v>
      </c>
      <c r="R361" s="141">
        <f>Q361*H361</f>
        <v>0</v>
      </c>
      <c r="S361" s="141">
        <v>0</v>
      </c>
      <c r="T361" s="142">
        <f>S361*H361</f>
        <v>0</v>
      </c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R361" s="143" t="s">
        <v>244</v>
      </c>
      <c r="AT361" s="143" t="s">
        <v>119</v>
      </c>
      <c r="AU361" s="143" t="s">
        <v>86</v>
      </c>
      <c r="AY361" s="17" t="s">
        <v>116</v>
      </c>
      <c r="BE361" s="144">
        <f>IF(N361="základní",J361,0)</f>
        <v>0</v>
      </c>
      <c r="BF361" s="144">
        <f>IF(N361="snížená",J361,0)</f>
        <v>0</v>
      </c>
      <c r="BG361" s="144">
        <f>IF(N361="zákl. přenesená",J361,0)</f>
        <v>0</v>
      </c>
      <c r="BH361" s="144">
        <f>IF(N361="sníž. přenesená",J361,0)</f>
        <v>0</v>
      </c>
      <c r="BI361" s="144">
        <f>IF(N361="nulová",J361,0)</f>
        <v>0</v>
      </c>
      <c r="BJ361" s="17" t="s">
        <v>84</v>
      </c>
      <c r="BK361" s="144">
        <f>ROUND(I361*H361,2)</f>
        <v>0</v>
      </c>
      <c r="BL361" s="17" t="s">
        <v>244</v>
      </c>
      <c r="BM361" s="143" t="s">
        <v>372</v>
      </c>
    </row>
    <row r="362" spans="1:65" s="2" customFormat="1" ht="19.5">
      <c r="A362" s="30"/>
      <c r="B362" s="31"/>
      <c r="C362" s="30"/>
      <c r="D362" s="145" t="s">
        <v>125</v>
      </c>
      <c r="E362" s="30"/>
      <c r="F362" s="146" t="s">
        <v>373</v>
      </c>
      <c r="G362" s="30"/>
      <c r="H362" s="30"/>
      <c r="I362" s="30"/>
      <c r="J362" s="30"/>
      <c r="K362" s="30"/>
      <c r="L362" s="31"/>
      <c r="M362" s="147"/>
      <c r="N362" s="148"/>
      <c r="O362" s="51"/>
      <c r="P362" s="51"/>
      <c r="Q362" s="51"/>
      <c r="R362" s="51"/>
      <c r="S362" s="51"/>
      <c r="T362" s="52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T362" s="17" t="s">
        <v>125</v>
      </c>
      <c r="AU362" s="17" t="s">
        <v>86</v>
      </c>
    </row>
    <row r="363" spans="1:65" s="2" customFormat="1" ht="11.25">
      <c r="A363" s="30"/>
      <c r="B363" s="31"/>
      <c r="C363" s="30"/>
      <c r="D363" s="149" t="s">
        <v>127</v>
      </c>
      <c r="E363" s="30"/>
      <c r="F363" s="150" t="s">
        <v>374</v>
      </c>
      <c r="G363" s="30"/>
      <c r="H363" s="30"/>
      <c r="I363" s="30"/>
      <c r="J363" s="30"/>
      <c r="K363" s="30"/>
      <c r="L363" s="31"/>
      <c r="M363" s="147"/>
      <c r="N363" s="148"/>
      <c r="O363" s="51"/>
      <c r="P363" s="51"/>
      <c r="Q363" s="51"/>
      <c r="R363" s="51"/>
      <c r="S363" s="51"/>
      <c r="T363" s="52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T363" s="17" t="s">
        <v>127</v>
      </c>
      <c r="AU363" s="17" t="s">
        <v>86</v>
      </c>
    </row>
    <row r="364" spans="1:65" s="13" customFormat="1" ht="11.25">
      <c r="B364" s="151"/>
      <c r="D364" s="145" t="s">
        <v>129</v>
      </c>
      <c r="E364" s="152" t="s">
        <v>3</v>
      </c>
      <c r="F364" s="153" t="s">
        <v>130</v>
      </c>
      <c r="H364" s="152" t="s">
        <v>3</v>
      </c>
      <c r="L364" s="151"/>
      <c r="M364" s="154"/>
      <c r="N364" s="155"/>
      <c r="O364" s="155"/>
      <c r="P364" s="155"/>
      <c r="Q364" s="155"/>
      <c r="R364" s="155"/>
      <c r="S364" s="155"/>
      <c r="T364" s="156"/>
      <c r="AT364" s="152" t="s">
        <v>129</v>
      </c>
      <c r="AU364" s="152" t="s">
        <v>86</v>
      </c>
      <c r="AV364" s="13" t="s">
        <v>84</v>
      </c>
      <c r="AW364" s="13" t="s">
        <v>40</v>
      </c>
      <c r="AX364" s="13" t="s">
        <v>79</v>
      </c>
      <c r="AY364" s="152" t="s">
        <v>116</v>
      </c>
    </row>
    <row r="365" spans="1:65" s="13" customFormat="1" ht="11.25">
      <c r="B365" s="151"/>
      <c r="D365" s="145" t="s">
        <v>129</v>
      </c>
      <c r="E365" s="152" t="s">
        <v>3</v>
      </c>
      <c r="F365" s="153" t="s">
        <v>131</v>
      </c>
      <c r="H365" s="152" t="s">
        <v>3</v>
      </c>
      <c r="L365" s="151"/>
      <c r="M365" s="154"/>
      <c r="N365" s="155"/>
      <c r="O365" s="155"/>
      <c r="P365" s="155"/>
      <c r="Q365" s="155"/>
      <c r="R365" s="155"/>
      <c r="S365" s="155"/>
      <c r="T365" s="156"/>
      <c r="AT365" s="152" t="s">
        <v>129</v>
      </c>
      <c r="AU365" s="152" t="s">
        <v>86</v>
      </c>
      <c r="AV365" s="13" t="s">
        <v>84</v>
      </c>
      <c r="AW365" s="13" t="s">
        <v>40</v>
      </c>
      <c r="AX365" s="13" t="s">
        <v>79</v>
      </c>
      <c r="AY365" s="152" t="s">
        <v>116</v>
      </c>
    </row>
    <row r="366" spans="1:65" s="13" customFormat="1" ht="11.25">
      <c r="B366" s="151"/>
      <c r="D366" s="145" t="s">
        <v>129</v>
      </c>
      <c r="E366" s="152" t="s">
        <v>3</v>
      </c>
      <c r="F366" s="153" t="s">
        <v>132</v>
      </c>
      <c r="H366" s="152" t="s">
        <v>3</v>
      </c>
      <c r="L366" s="151"/>
      <c r="M366" s="154"/>
      <c r="N366" s="155"/>
      <c r="O366" s="155"/>
      <c r="P366" s="155"/>
      <c r="Q366" s="155"/>
      <c r="R366" s="155"/>
      <c r="S366" s="155"/>
      <c r="T366" s="156"/>
      <c r="AT366" s="152" t="s">
        <v>129</v>
      </c>
      <c r="AU366" s="152" t="s">
        <v>86</v>
      </c>
      <c r="AV366" s="13" t="s">
        <v>84</v>
      </c>
      <c r="AW366" s="13" t="s">
        <v>40</v>
      </c>
      <c r="AX366" s="13" t="s">
        <v>79</v>
      </c>
      <c r="AY366" s="152" t="s">
        <v>116</v>
      </c>
    </row>
    <row r="367" spans="1:65" s="13" customFormat="1" ht="11.25">
      <c r="B367" s="151"/>
      <c r="D367" s="145" t="s">
        <v>129</v>
      </c>
      <c r="E367" s="152" t="s">
        <v>3</v>
      </c>
      <c r="F367" s="153" t="s">
        <v>133</v>
      </c>
      <c r="H367" s="152" t="s">
        <v>3</v>
      </c>
      <c r="L367" s="151"/>
      <c r="M367" s="154"/>
      <c r="N367" s="155"/>
      <c r="O367" s="155"/>
      <c r="P367" s="155"/>
      <c r="Q367" s="155"/>
      <c r="R367" s="155"/>
      <c r="S367" s="155"/>
      <c r="T367" s="156"/>
      <c r="AT367" s="152" t="s">
        <v>129</v>
      </c>
      <c r="AU367" s="152" t="s">
        <v>86</v>
      </c>
      <c r="AV367" s="13" t="s">
        <v>84</v>
      </c>
      <c r="AW367" s="13" t="s">
        <v>40</v>
      </c>
      <c r="AX367" s="13" t="s">
        <v>79</v>
      </c>
      <c r="AY367" s="152" t="s">
        <v>116</v>
      </c>
    </row>
    <row r="368" spans="1:65" s="14" customFormat="1" ht="11.25">
      <c r="B368" s="157"/>
      <c r="D368" s="145" t="s">
        <v>129</v>
      </c>
      <c r="E368" s="158" t="s">
        <v>3</v>
      </c>
      <c r="F368" s="159" t="s">
        <v>293</v>
      </c>
      <c r="H368" s="160">
        <v>3</v>
      </c>
      <c r="L368" s="157"/>
      <c r="M368" s="161"/>
      <c r="N368" s="162"/>
      <c r="O368" s="162"/>
      <c r="P368" s="162"/>
      <c r="Q368" s="162"/>
      <c r="R368" s="162"/>
      <c r="S368" s="162"/>
      <c r="T368" s="163"/>
      <c r="AT368" s="158" t="s">
        <v>129</v>
      </c>
      <c r="AU368" s="158" t="s">
        <v>86</v>
      </c>
      <c r="AV368" s="14" t="s">
        <v>86</v>
      </c>
      <c r="AW368" s="14" t="s">
        <v>40</v>
      </c>
      <c r="AX368" s="14" t="s">
        <v>79</v>
      </c>
      <c r="AY368" s="158" t="s">
        <v>116</v>
      </c>
    </row>
    <row r="369" spans="1:65" s="14" customFormat="1" ht="11.25">
      <c r="B369" s="157"/>
      <c r="D369" s="145" t="s">
        <v>129</v>
      </c>
      <c r="E369" s="158" t="s">
        <v>3</v>
      </c>
      <c r="F369" s="159" t="s">
        <v>294</v>
      </c>
      <c r="H369" s="160">
        <v>3</v>
      </c>
      <c r="L369" s="157"/>
      <c r="M369" s="161"/>
      <c r="N369" s="162"/>
      <c r="O369" s="162"/>
      <c r="P369" s="162"/>
      <c r="Q369" s="162"/>
      <c r="R369" s="162"/>
      <c r="S369" s="162"/>
      <c r="T369" s="163"/>
      <c r="AT369" s="158" t="s">
        <v>129</v>
      </c>
      <c r="AU369" s="158" t="s">
        <v>86</v>
      </c>
      <c r="AV369" s="14" t="s">
        <v>86</v>
      </c>
      <c r="AW369" s="14" t="s">
        <v>40</v>
      </c>
      <c r="AX369" s="14" t="s">
        <v>79</v>
      </c>
      <c r="AY369" s="158" t="s">
        <v>116</v>
      </c>
    </row>
    <row r="370" spans="1:65" s="14" customFormat="1" ht="11.25">
      <c r="B370" s="157"/>
      <c r="D370" s="145" t="s">
        <v>129</v>
      </c>
      <c r="E370" s="158" t="s">
        <v>3</v>
      </c>
      <c r="F370" s="159" t="s">
        <v>295</v>
      </c>
      <c r="H370" s="160">
        <v>3</v>
      </c>
      <c r="L370" s="157"/>
      <c r="M370" s="161"/>
      <c r="N370" s="162"/>
      <c r="O370" s="162"/>
      <c r="P370" s="162"/>
      <c r="Q370" s="162"/>
      <c r="R370" s="162"/>
      <c r="S370" s="162"/>
      <c r="T370" s="163"/>
      <c r="AT370" s="158" t="s">
        <v>129</v>
      </c>
      <c r="AU370" s="158" t="s">
        <v>86</v>
      </c>
      <c r="AV370" s="14" t="s">
        <v>86</v>
      </c>
      <c r="AW370" s="14" t="s">
        <v>40</v>
      </c>
      <c r="AX370" s="14" t="s">
        <v>79</v>
      </c>
      <c r="AY370" s="158" t="s">
        <v>116</v>
      </c>
    </row>
    <row r="371" spans="1:65" s="15" customFormat="1" ht="11.25">
      <c r="B371" s="164"/>
      <c r="D371" s="145" t="s">
        <v>129</v>
      </c>
      <c r="E371" s="165" t="s">
        <v>3</v>
      </c>
      <c r="F371" s="166" t="s">
        <v>140</v>
      </c>
      <c r="H371" s="167">
        <v>9</v>
      </c>
      <c r="L371" s="164"/>
      <c r="M371" s="168"/>
      <c r="N371" s="169"/>
      <c r="O371" s="169"/>
      <c r="P371" s="169"/>
      <c r="Q371" s="169"/>
      <c r="R371" s="169"/>
      <c r="S371" s="169"/>
      <c r="T371" s="170"/>
      <c r="AT371" s="165" t="s">
        <v>129</v>
      </c>
      <c r="AU371" s="165" t="s">
        <v>86</v>
      </c>
      <c r="AV371" s="15" t="s">
        <v>123</v>
      </c>
      <c r="AW371" s="15" t="s">
        <v>40</v>
      </c>
      <c r="AX371" s="15" t="s">
        <v>84</v>
      </c>
      <c r="AY371" s="165" t="s">
        <v>116</v>
      </c>
    </row>
    <row r="372" spans="1:65" s="2" customFormat="1" ht="16.5" customHeight="1">
      <c r="A372" s="30"/>
      <c r="B372" s="131"/>
      <c r="C372" s="171" t="s">
        <v>375</v>
      </c>
      <c r="D372" s="171" t="s">
        <v>323</v>
      </c>
      <c r="E372" s="172" t="s">
        <v>376</v>
      </c>
      <c r="F372" s="173" t="s">
        <v>377</v>
      </c>
      <c r="G372" s="174" t="s">
        <v>143</v>
      </c>
      <c r="H372" s="175">
        <v>9</v>
      </c>
      <c r="I372" s="220"/>
      <c r="J372" s="176">
        <f>ROUND(I372*H372,2)</f>
        <v>0</v>
      </c>
      <c r="K372" s="177"/>
      <c r="L372" s="178"/>
      <c r="M372" s="179" t="s">
        <v>3</v>
      </c>
      <c r="N372" s="180" t="s">
        <v>50</v>
      </c>
      <c r="O372" s="141">
        <v>0</v>
      </c>
      <c r="P372" s="141">
        <f>O372*H372</f>
        <v>0</v>
      </c>
      <c r="Q372" s="141">
        <v>2.0999999999999999E-3</v>
      </c>
      <c r="R372" s="141">
        <f>Q372*H372</f>
        <v>1.89E-2</v>
      </c>
      <c r="S372" s="141">
        <v>0</v>
      </c>
      <c r="T372" s="142">
        <f>S372*H372</f>
        <v>0</v>
      </c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R372" s="143" t="s">
        <v>325</v>
      </c>
      <c r="AT372" s="143" t="s">
        <v>323</v>
      </c>
      <c r="AU372" s="143" t="s">
        <v>86</v>
      </c>
      <c r="AY372" s="17" t="s">
        <v>116</v>
      </c>
      <c r="BE372" s="144">
        <f>IF(N372="základní",J372,0)</f>
        <v>0</v>
      </c>
      <c r="BF372" s="144">
        <f>IF(N372="snížená",J372,0)</f>
        <v>0</v>
      </c>
      <c r="BG372" s="144">
        <f>IF(N372="zákl. přenesená",J372,0)</f>
        <v>0</v>
      </c>
      <c r="BH372" s="144">
        <f>IF(N372="sníž. přenesená",J372,0)</f>
        <v>0</v>
      </c>
      <c r="BI372" s="144">
        <f>IF(N372="nulová",J372,0)</f>
        <v>0</v>
      </c>
      <c r="BJ372" s="17" t="s">
        <v>84</v>
      </c>
      <c r="BK372" s="144">
        <f>ROUND(I372*H372,2)</f>
        <v>0</v>
      </c>
      <c r="BL372" s="17" t="s">
        <v>244</v>
      </c>
      <c r="BM372" s="143" t="s">
        <v>378</v>
      </c>
    </row>
    <row r="373" spans="1:65" s="2" customFormat="1" ht="11.25">
      <c r="A373" s="30"/>
      <c r="B373" s="31"/>
      <c r="C373" s="30"/>
      <c r="D373" s="145" t="s">
        <v>125</v>
      </c>
      <c r="E373" s="30"/>
      <c r="F373" s="146" t="s">
        <v>377</v>
      </c>
      <c r="G373" s="30"/>
      <c r="H373" s="30"/>
      <c r="I373" s="30"/>
      <c r="J373" s="30"/>
      <c r="K373" s="30"/>
      <c r="L373" s="31"/>
      <c r="M373" s="147"/>
      <c r="N373" s="148"/>
      <c r="O373" s="51"/>
      <c r="P373" s="51"/>
      <c r="Q373" s="51"/>
      <c r="R373" s="51"/>
      <c r="S373" s="51"/>
      <c r="T373" s="52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T373" s="17" t="s">
        <v>125</v>
      </c>
      <c r="AU373" s="17" t="s">
        <v>86</v>
      </c>
    </row>
    <row r="374" spans="1:65" s="13" customFormat="1" ht="11.25">
      <c r="B374" s="151"/>
      <c r="D374" s="145" t="s">
        <v>129</v>
      </c>
      <c r="E374" s="152" t="s">
        <v>3</v>
      </c>
      <c r="F374" s="153" t="s">
        <v>130</v>
      </c>
      <c r="H374" s="152" t="s">
        <v>3</v>
      </c>
      <c r="L374" s="151"/>
      <c r="M374" s="154"/>
      <c r="N374" s="155"/>
      <c r="O374" s="155"/>
      <c r="P374" s="155"/>
      <c r="Q374" s="155"/>
      <c r="R374" s="155"/>
      <c r="S374" s="155"/>
      <c r="T374" s="156"/>
      <c r="AT374" s="152" t="s">
        <v>129</v>
      </c>
      <c r="AU374" s="152" t="s">
        <v>86</v>
      </c>
      <c r="AV374" s="13" t="s">
        <v>84</v>
      </c>
      <c r="AW374" s="13" t="s">
        <v>40</v>
      </c>
      <c r="AX374" s="13" t="s">
        <v>79</v>
      </c>
      <c r="AY374" s="152" t="s">
        <v>116</v>
      </c>
    </row>
    <row r="375" spans="1:65" s="13" customFormat="1" ht="11.25">
      <c r="B375" s="151"/>
      <c r="D375" s="145" t="s">
        <v>129</v>
      </c>
      <c r="E375" s="152" t="s">
        <v>3</v>
      </c>
      <c r="F375" s="153" t="s">
        <v>131</v>
      </c>
      <c r="H375" s="152" t="s">
        <v>3</v>
      </c>
      <c r="L375" s="151"/>
      <c r="M375" s="154"/>
      <c r="N375" s="155"/>
      <c r="O375" s="155"/>
      <c r="P375" s="155"/>
      <c r="Q375" s="155"/>
      <c r="R375" s="155"/>
      <c r="S375" s="155"/>
      <c r="T375" s="156"/>
      <c r="AT375" s="152" t="s">
        <v>129</v>
      </c>
      <c r="AU375" s="152" t="s">
        <v>86</v>
      </c>
      <c r="AV375" s="13" t="s">
        <v>84</v>
      </c>
      <c r="AW375" s="13" t="s">
        <v>40</v>
      </c>
      <c r="AX375" s="13" t="s">
        <v>79</v>
      </c>
      <c r="AY375" s="152" t="s">
        <v>116</v>
      </c>
    </row>
    <row r="376" spans="1:65" s="13" customFormat="1" ht="11.25">
      <c r="B376" s="151"/>
      <c r="D376" s="145" t="s">
        <v>129</v>
      </c>
      <c r="E376" s="152" t="s">
        <v>3</v>
      </c>
      <c r="F376" s="153" t="s">
        <v>132</v>
      </c>
      <c r="H376" s="152" t="s">
        <v>3</v>
      </c>
      <c r="L376" s="151"/>
      <c r="M376" s="154"/>
      <c r="N376" s="155"/>
      <c r="O376" s="155"/>
      <c r="P376" s="155"/>
      <c r="Q376" s="155"/>
      <c r="R376" s="155"/>
      <c r="S376" s="155"/>
      <c r="T376" s="156"/>
      <c r="AT376" s="152" t="s">
        <v>129</v>
      </c>
      <c r="AU376" s="152" t="s">
        <v>86</v>
      </c>
      <c r="AV376" s="13" t="s">
        <v>84</v>
      </c>
      <c r="AW376" s="13" t="s">
        <v>40</v>
      </c>
      <c r="AX376" s="13" t="s">
        <v>79</v>
      </c>
      <c r="AY376" s="152" t="s">
        <v>116</v>
      </c>
    </row>
    <row r="377" spans="1:65" s="13" customFormat="1" ht="11.25">
      <c r="B377" s="151"/>
      <c r="D377" s="145" t="s">
        <v>129</v>
      </c>
      <c r="E377" s="152" t="s">
        <v>3</v>
      </c>
      <c r="F377" s="153" t="s">
        <v>133</v>
      </c>
      <c r="H377" s="152" t="s">
        <v>3</v>
      </c>
      <c r="L377" s="151"/>
      <c r="M377" s="154"/>
      <c r="N377" s="155"/>
      <c r="O377" s="155"/>
      <c r="P377" s="155"/>
      <c r="Q377" s="155"/>
      <c r="R377" s="155"/>
      <c r="S377" s="155"/>
      <c r="T377" s="156"/>
      <c r="AT377" s="152" t="s">
        <v>129</v>
      </c>
      <c r="AU377" s="152" t="s">
        <v>86</v>
      </c>
      <c r="AV377" s="13" t="s">
        <v>84</v>
      </c>
      <c r="AW377" s="13" t="s">
        <v>40</v>
      </c>
      <c r="AX377" s="13" t="s">
        <v>79</v>
      </c>
      <c r="AY377" s="152" t="s">
        <v>116</v>
      </c>
    </row>
    <row r="378" spans="1:65" s="14" customFormat="1" ht="11.25">
      <c r="B378" s="157"/>
      <c r="D378" s="145" t="s">
        <v>129</v>
      </c>
      <c r="E378" s="158" t="s">
        <v>3</v>
      </c>
      <c r="F378" s="159" t="s">
        <v>293</v>
      </c>
      <c r="H378" s="160">
        <v>3</v>
      </c>
      <c r="L378" s="157"/>
      <c r="M378" s="161"/>
      <c r="N378" s="162"/>
      <c r="O378" s="162"/>
      <c r="P378" s="162"/>
      <c r="Q378" s="162"/>
      <c r="R378" s="162"/>
      <c r="S378" s="162"/>
      <c r="T378" s="163"/>
      <c r="AT378" s="158" t="s">
        <v>129</v>
      </c>
      <c r="AU378" s="158" t="s">
        <v>86</v>
      </c>
      <c r="AV378" s="14" t="s">
        <v>86</v>
      </c>
      <c r="AW378" s="14" t="s">
        <v>40</v>
      </c>
      <c r="AX378" s="14" t="s">
        <v>79</v>
      </c>
      <c r="AY378" s="158" t="s">
        <v>116</v>
      </c>
    </row>
    <row r="379" spans="1:65" s="14" customFormat="1" ht="11.25">
      <c r="B379" s="157"/>
      <c r="D379" s="145" t="s">
        <v>129</v>
      </c>
      <c r="E379" s="158" t="s">
        <v>3</v>
      </c>
      <c r="F379" s="159" t="s">
        <v>294</v>
      </c>
      <c r="H379" s="160">
        <v>3</v>
      </c>
      <c r="L379" s="157"/>
      <c r="M379" s="161"/>
      <c r="N379" s="162"/>
      <c r="O379" s="162"/>
      <c r="P379" s="162"/>
      <c r="Q379" s="162"/>
      <c r="R379" s="162"/>
      <c r="S379" s="162"/>
      <c r="T379" s="163"/>
      <c r="AT379" s="158" t="s">
        <v>129</v>
      </c>
      <c r="AU379" s="158" t="s">
        <v>86</v>
      </c>
      <c r="AV379" s="14" t="s">
        <v>86</v>
      </c>
      <c r="AW379" s="14" t="s">
        <v>40</v>
      </c>
      <c r="AX379" s="14" t="s">
        <v>79</v>
      </c>
      <c r="AY379" s="158" t="s">
        <v>116</v>
      </c>
    </row>
    <row r="380" spans="1:65" s="14" customFormat="1" ht="11.25">
      <c r="B380" s="157"/>
      <c r="D380" s="145" t="s">
        <v>129</v>
      </c>
      <c r="E380" s="158" t="s">
        <v>3</v>
      </c>
      <c r="F380" s="159" t="s">
        <v>295</v>
      </c>
      <c r="H380" s="160">
        <v>3</v>
      </c>
      <c r="L380" s="157"/>
      <c r="M380" s="161"/>
      <c r="N380" s="162"/>
      <c r="O380" s="162"/>
      <c r="P380" s="162"/>
      <c r="Q380" s="162"/>
      <c r="R380" s="162"/>
      <c r="S380" s="162"/>
      <c r="T380" s="163"/>
      <c r="AT380" s="158" t="s">
        <v>129</v>
      </c>
      <c r="AU380" s="158" t="s">
        <v>86</v>
      </c>
      <c r="AV380" s="14" t="s">
        <v>86</v>
      </c>
      <c r="AW380" s="14" t="s">
        <v>40</v>
      </c>
      <c r="AX380" s="14" t="s">
        <v>79</v>
      </c>
      <c r="AY380" s="158" t="s">
        <v>116</v>
      </c>
    </row>
    <row r="381" spans="1:65" s="15" customFormat="1" ht="11.25">
      <c r="B381" s="164"/>
      <c r="D381" s="145" t="s">
        <v>129</v>
      </c>
      <c r="E381" s="165" t="s">
        <v>3</v>
      </c>
      <c r="F381" s="166" t="s">
        <v>140</v>
      </c>
      <c r="H381" s="167">
        <v>9</v>
      </c>
      <c r="L381" s="164"/>
      <c r="M381" s="168"/>
      <c r="N381" s="169"/>
      <c r="O381" s="169"/>
      <c r="P381" s="169"/>
      <c r="Q381" s="169"/>
      <c r="R381" s="169"/>
      <c r="S381" s="169"/>
      <c r="T381" s="170"/>
      <c r="AT381" s="165" t="s">
        <v>129</v>
      </c>
      <c r="AU381" s="165" t="s">
        <v>86</v>
      </c>
      <c r="AV381" s="15" t="s">
        <v>123</v>
      </c>
      <c r="AW381" s="15" t="s">
        <v>40</v>
      </c>
      <c r="AX381" s="15" t="s">
        <v>84</v>
      </c>
      <c r="AY381" s="165" t="s">
        <v>116</v>
      </c>
    </row>
    <row r="382" spans="1:65" s="2" customFormat="1" ht="16.5" customHeight="1">
      <c r="A382" s="30"/>
      <c r="B382" s="131"/>
      <c r="C382" s="171" t="s">
        <v>379</v>
      </c>
      <c r="D382" s="171" t="s">
        <v>323</v>
      </c>
      <c r="E382" s="172" t="s">
        <v>380</v>
      </c>
      <c r="F382" s="173" t="s">
        <v>381</v>
      </c>
      <c r="G382" s="174" t="s">
        <v>382</v>
      </c>
      <c r="H382" s="175">
        <v>6</v>
      </c>
      <c r="I382" s="220"/>
      <c r="J382" s="176">
        <f>ROUND(I382*H382,2)</f>
        <v>0</v>
      </c>
      <c r="K382" s="177"/>
      <c r="L382" s="178"/>
      <c r="M382" s="179" t="s">
        <v>3</v>
      </c>
      <c r="N382" s="180" t="s">
        <v>50</v>
      </c>
      <c r="O382" s="141">
        <v>0</v>
      </c>
      <c r="P382" s="141">
        <f>O382*H382</f>
        <v>0</v>
      </c>
      <c r="Q382" s="141">
        <v>2.0000000000000001E-4</v>
      </c>
      <c r="R382" s="141">
        <f>Q382*H382</f>
        <v>1.2000000000000001E-3</v>
      </c>
      <c r="S382" s="141">
        <v>0</v>
      </c>
      <c r="T382" s="142">
        <f>S382*H382</f>
        <v>0</v>
      </c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R382" s="143" t="s">
        <v>325</v>
      </c>
      <c r="AT382" s="143" t="s">
        <v>323</v>
      </c>
      <c r="AU382" s="143" t="s">
        <v>86</v>
      </c>
      <c r="AY382" s="17" t="s">
        <v>116</v>
      </c>
      <c r="BE382" s="144">
        <f>IF(N382="základní",J382,0)</f>
        <v>0</v>
      </c>
      <c r="BF382" s="144">
        <f>IF(N382="snížená",J382,0)</f>
        <v>0</v>
      </c>
      <c r="BG382" s="144">
        <f>IF(N382="zákl. přenesená",J382,0)</f>
        <v>0</v>
      </c>
      <c r="BH382" s="144">
        <f>IF(N382="sníž. přenesená",J382,0)</f>
        <v>0</v>
      </c>
      <c r="BI382" s="144">
        <f>IF(N382="nulová",J382,0)</f>
        <v>0</v>
      </c>
      <c r="BJ382" s="17" t="s">
        <v>84</v>
      </c>
      <c r="BK382" s="144">
        <f>ROUND(I382*H382,2)</f>
        <v>0</v>
      </c>
      <c r="BL382" s="17" t="s">
        <v>244</v>
      </c>
      <c r="BM382" s="143" t="s">
        <v>383</v>
      </c>
    </row>
    <row r="383" spans="1:65" s="2" customFormat="1" ht="11.25">
      <c r="A383" s="30"/>
      <c r="B383" s="31"/>
      <c r="C383" s="30"/>
      <c r="D383" s="145" t="s">
        <v>125</v>
      </c>
      <c r="E383" s="30"/>
      <c r="F383" s="146" t="s">
        <v>381</v>
      </c>
      <c r="G383" s="30"/>
      <c r="H383" s="30"/>
      <c r="I383" s="30"/>
      <c r="J383" s="30"/>
      <c r="K383" s="30"/>
      <c r="L383" s="31"/>
      <c r="M383" s="147"/>
      <c r="N383" s="148"/>
      <c r="O383" s="51"/>
      <c r="P383" s="51"/>
      <c r="Q383" s="51"/>
      <c r="R383" s="51"/>
      <c r="S383" s="51"/>
      <c r="T383" s="52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T383" s="17" t="s">
        <v>125</v>
      </c>
      <c r="AU383" s="17" t="s">
        <v>86</v>
      </c>
    </row>
    <row r="384" spans="1:65" s="13" customFormat="1" ht="11.25">
      <c r="B384" s="151"/>
      <c r="D384" s="145" t="s">
        <v>129</v>
      </c>
      <c r="E384" s="152" t="s">
        <v>3</v>
      </c>
      <c r="F384" s="153" t="s">
        <v>130</v>
      </c>
      <c r="H384" s="152" t="s">
        <v>3</v>
      </c>
      <c r="L384" s="151"/>
      <c r="M384" s="154"/>
      <c r="N384" s="155"/>
      <c r="O384" s="155"/>
      <c r="P384" s="155"/>
      <c r="Q384" s="155"/>
      <c r="R384" s="155"/>
      <c r="S384" s="155"/>
      <c r="T384" s="156"/>
      <c r="AT384" s="152" t="s">
        <v>129</v>
      </c>
      <c r="AU384" s="152" t="s">
        <v>86</v>
      </c>
      <c r="AV384" s="13" t="s">
        <v>84</v>
      </c>
      <c r="AW384" s="13" t="s">
        <v>40</v>
      </c>
      <c r="AX384" s="13" t="s">
        <v>79</v>
      </c>
      <c r="AY384" s="152" t="s">
        <v>116</v>
      </c>
    </row>
    <row r="385" spans="1:65" s="13" customFormat="1" ht="11.25">
      <c r="B385" s="151"/>
      <c r="D385" s="145" t="s">
        <v>129</v>
      </c>
      <c r="E385" s="152" t="s">
        <v>3</v>
      </c>
      <c r="F385" s="153" t="s">
        <v>131</v>
      </c>
      <c r="H385" s="152" t="s">
        <v>3</v>
      </c>
      <c r="L385" s="151"/>
      <c r="M385" s="154"/>
      <c r="N385" s="155"/>
      <c r="O385" s="155"/>
      <c r="P385" s="155"/>
      <c r="Q385" s="155"/>
      <c r="R385" s="155"/>
      <c r="S385" s="155"/>
      <c r="T385" s="156"/>
      <c r="AT385" s="152" t="s">
        <v>129</v>
      </c>
      <c r="AU385" s="152" t="s">
        <v>86</v>
      </c>
      <c r="AV385" s="13" t="s">
        <v>84</v>
      </c>
      <c r="AW385" s="13" t="s">
        <v>40</v>
      </c>
      <c r="AX385" s="13" t="s">
        <v>79</v>
      </c>
      <c r="AY385" s="152" t="s">
        <v>116</v>
      </c>
    </row>
    <row r="386" spans="1:65" s="13" customFormat="1" ht="11.25">
      <c r="B386" s="151"/>
      <c r="D386" s="145" t="s">
        <v>129</v>
      </c>
      <c r="E386" s="152" t="s">
        <v>3</v>
      </c>
      <c r="F386" s="153" t="s">
        <v>132</v>
      </c>
      <c r="H386" s="152" t="s">
        <v>3</v>
      </c>
      <c r="L386" s="151"/>
      <c r="M386" s="154"/>
      <c r="N386" s="155"/>
      <c r="O386" s="155"/>
      <c r="P386" s="155"/>
      <c r="Q386" s="155"/>
      <c r="R386" s="155"/>
      <c r="S386" s="155"/>
      <c r="T386" s="156"/>
      <c r="AT386" s="152" t="s">
        <v>129</v>
      </c>
      <c r="AU386" s="152" t="s">
        <v>86</v>
      </c>
      <c r="AV386" s="13" t="s">
        <v>84</v>
      </c>
      <c r="AW386" s="13" t="s">
        <v>40</v>
      </c>
      <c r="AX386" s="13" t="s">
        <v>79</v>
      </c>
      <c r="AY386" s="152" t="s">
        <v>116</v>
      </c>
    </row>
    <row r="387" spans="1:65" s="13" customFormat="1" ht="11.25">
      <c r="B387" s="151"/>
      <c r="D387" s="145" t="s">
        <v>129</v>
      </c>
      <c r="E387" s="152" t="s">
        <v>3</v>
      </c>
      <c r="F387" s="153" t="s">
        <v>133</v>
      </c>
      <c r="H387" s="152" t="s">
        <v>3</v>
      </c>
      <c r="L387" s="151"/>
      <c r="M387" s="154"/>
      <c r="N387" s="155"/>
      <c r="O387" s="155"/>
      <c r="P387" s="155"/>
      <c r="Q387" s="155"/>
      <c r="R387" s="155"/>
      <c r="S387" s="155"/>
      <c r="T387" s="156"/>
      <c r="AT387" s="152" t="s">
        <v>129</v>
      </c>
      <c r="AU387" s="152" t="s">
        <v>86</v>
      </c>
      <c r="AV387" s="13" t="s">
        <v>84</v>
      </c>
      <c r="AW387" s="13" t="s">
        <v>40</v>
      </c>
      <c r="AX387" s="13" t="s">
        <v>79</v>
      </c>
      <c r="AY387" s="152" t="s">
        <v>116</v>
      </c>
    </row>
    <row r="388" spans="1:65" s="14" customFormat="1" ht="11.25">
      <c r="B388" s="157"/>
      <c r="D388" s="145" t="s">
        <v>129</v>
      </c>
      <c r="E388" s="158" t="s">
        <v>3</v>
      </c>
      <c r="F388" s="159" t="s">
        <v>384</v>
      </c>
      <c r="H388" s="160">
        <v>2</v>
      </c>
      <c r="L388" s="157"/>
      <c r="M388" s="161"/>
      <c r="N388" s="162"/>
      <c r="O388" s="162"/>
      <c r="P388" s="162"/>
      <c r="Q388" s="162"/>
      <c r="R388" s="162"/>
      <c r="S388" s="162"/>
      <c r="T388" s="163"/>
      <c r="AT388" s="158" t="s">
        <v>129</v>
      </c>
      <c r="AU388" s="158" t="s">
        <v>86</v>
      </c>
      <c r="AV388" s="14" t="s">
        <v>86</v>
      </c>
      <c r="AW388" s="14" t="s">
        <v>40</v>
      </c>
      <c r="AX388" s="14" t="s">
        <v>79</v>
      </c>
      <c r="AY388" s="158" t="s">
        <v>116</v>
      </c>
    </row>
    <row r="389" spans="1:65" s="14" customFormat="1" ht="11.25">
      <c r="B389" s="157"/>
      <c r="D389" s="145" t="s">
        <v>129</v>
      </c>
      <c r="E389" s="158" t="s">
        <v>3</v>
      </c>
      <c r="F389" s="159" t="s">
        <v>385</v>
      </c>
      <c r="H389" s="160">
        <v>2</v>
      </c>
      <c r="L389" s="157"/>
      <c r="M389" s="161"/>
      <c r="N389" s="162"/>
      <c r="O389" s="162"/>
      <c r="P389" s="162"/>
      <c r="Q389" s="162"/>
      <c r="R389" s="162"/>
      <c r="S389" s="162"/>
      <c r="T389" s="163"/>
      <c r="AT389" s="158" t="s">
        <v>129</v>
      </c>
      <c r="AU389" s="158" t="s">
        <v>86</v>
      </c>
      <c r="AV389" s="14" t="s">
        <v>86</v>
      </c>
      <c r="AW389" s="14" t="s">
        <v>40</v>
      </c>
      <c r="AX389" s="14" t="s">
        <v>79</v>
      </c>
      <c r="AY389" s="158" t="s">
        <v>116</v>
      </c>
    </row>
    <row r="390" spans="1:65" s="14" customFormat="1" ht="11.25">
      <c r="B390" s="157"/>
      <c r="D390" s="145" t="s">
        <v>129</v>
      </c>
      <c r="E390" s="158" t="s">
        <v>3</v>
      </c>
      <c r="F390" s="159" t="s">
        <v>386</v>
      </c>
      <c r="H390" s="160">
        <v>2</v>
      </c>
      <c r="L390" s="157"/>
      <c r="M390" s="161"/>
      <c r="N390" s="162"/>
      <c r="O390" s="162"/>
      <c r="P390" s="162"/>
      <c r="Q390" s="162"/>
      <c r="R390" s="162"/>
      <c r="S390" s="162"/>
      <c r="T390" s="163"/>
      <c r="AT390" s="158" t="s">
        <v>129</v>
      </c>
      <c r="AU390" s="158" t="s">
        <v>86</v>
      </c>
      <c r="AV390" s="14" t="s">
        <v>86</v>
      </c>
      <c r="AW390" s="14" t="s">
        <v>40</v>
      </c>
      <c r="AX390" s="14" t="s">
        <v>79</v>
      </c>
      <c r="AY390" s="158" t="s">
        <v>116</v>
      </c>
    </row>
    <row r="391" spans="1:65" s="15" customFormat="1" ht="11.25">
      <c r="B391" s="164"/>
      <c r="D391" s="145" t="s">
        <v>129</v>
      </c>
      <c r="E391" s="165" t="s">
        <v>3</v>
      </c>
      <c r="F391" s="166" t="s">
        <v>140</v>
      </c>
      <c r="H391" s="167">
        <v>6</v>
      </c>
      <c r="L391" s="164"/>
      <c r="M391" s="168"/>
      <c r="N391" s="169"/>
      <c r="O391" s="169"/>
      <c r="P391" s="169"/>
      <c r="Q391" s="169"/>
      <c r="R391" s="169"/>
      <c r="S391" s="169"/>
      <c r="T391" s="170"/>
      <c r="AT391" s="165" t="s">
        <v>129</v>
      </c>
      <c r="AU391" s="165" t="s">
        <v>86</v>
      </c>
      <c r="AV391" s="15" t="s">
        <v>123</v>
      </c>
      <c r="AW391" s="15" t="s">
        <v>40</v>
      </c>
      <c r="AX391" s="15" t="s">
        <v>84</v>
      </c>
      <c r="AY391" s="165" t="s">
        <v>116</v>
      </c>
    </row>
    <row r="392" spans="1:65" s="2" customFormat="1" ht="24.2" customHeight="1">
      <c r="A392" s="30"/>
      <c r="B392" s="131"/>
      <c r="C392" s="132" t="s">
        <v>387</v>
      </c>
      <c r="D392" s="132" t="s">
        <v>119</v>
      </c>
      <c r="E392" s="133" t="s">
        <v>388</v>
      </c>
      <c r="F392" s="134" t="s">
        <v>389</v>
      </c>
      <c r="G392" s="135" t="s">
        <v>247</v>
      </c>
      <c r="H392" s="136">
        <v>0.77700000000000002</v>
      </c>
      <c r="I392" s="219"/>
      <c r="J392" s="137">
        <f>ROUND(I392*H392,2)</f>
        <v>0</v>
      </c>
      <c r="K392" s="138"/>
      <c r="L392" s="31"/>
      <c r="M392" s="139" t="s">
        <v>3</v>
      </c>
      <c r="N392" s="140" t="s">
        <v>50</v>
      </c>
      <c r="O392" s="141">
        <v>6.2140000000000004</v>
      </c>
      <c r="P392" s="141">
        <f>O392*H392</f>
        <v>4.8282780000000001</v>
      </c>
      <c r="Q392" s="141">
        <v>0</v>
      </c>
      <c r="R392" s="141">
        <f>Q392*H392</f>
        <v>0</v>
      </c>
      <c r="S392" s="141">
        <v>0</v>
      </c>
      <c r="T392" s="142">
        <f>S392*H392</f>
        <v>0</v>
      </c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R392" s="143" t="s">
        <v>244</v>
      </c>
      <c r="AT392" s="143" t="s">
        <v>119</v>
      </c>
      <c r="AU392" s="143" t="s">
        <v>86</v>
      </c>
      <c r="AY392" s="17" t="s">
        <v>116</v>
      </c>
      <c r="BE392" s="144">
        <f>IF(N392="základní",J392,0)</f>
        <v>0</v>
      </c>
      <c r="BF392" s="144">
        <f>IF(N392="snížená",J392,0)</f>
        <v>0</v>
      </c>
      <c r="BG392" s="144">
        <f>IF(N392="zákl. přenesená",J392,0)</f>
        <v>0</v>
      </c>
      <c r="BH392" s="144">
        <f>IF(N392="sníž. přenesená",J392,0)</f>
        <v>0</v>
      </c>
      <c r="BI392" s="144">
        <f>IF(N392="nulová",J392,0)</f>
        <v>0</v>
      </c>
      <c r="BJ392" s="17" t="s">
        <v>84</v>
      </c>
      <c r="BK392" s="144">
        <f>ROUND(I392*H392,2)</f>
        <v>0</v>
      </c>
      <c r="BL392" s="17" t="s">
        <v>244</v>
      </c>
      <c r="BM392" s="143" t="s">
        <v>390</v>
      </c>
    </row>
    <row r="393" spans="1:65" s="2" customFormat="1" ht="29.25">
      <c r="A393" s="30"/>
      <c r="B393" s="31"/>
      <c r="C393" s="30"/>
      <c r="D393" s="145" t="s">
        <v>125</v>
      </c>
      <c r="E393" s="30"/>
      <c r="F393" s="146" t="s">
        <v>391</v>
      </c>
      <c r="G393" s="30"/>
      <c r="H393" s="30"/>
      <c r="I393" s="30"/>
      <c r="J393" s="30"/>
      <c r="K393" s="30"/>
      <c r="L393" s="31"/>
      <c r="M393" s="147"/>
      <c r="N393" s="148"/>
      <c r="O393" s="51"/>
      <c r="P393" s="51"/>
      <c r="Q393" s="51"/>
      <c r="R393" s="51"/>
      <c r="S393" s="51"/>
      <c r="T393" s="52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T393" s="17" t="s">
        <v>125</v>
      </c>
      <c r="AU393" s="17" t="s">
        <v>86</v>
      </c>
    </row>
    <row r="394" spans="1:65" s="2" customFormat="1" ht="11.25">
      <c r="A394" s="30"/>
      <c r="B394" s="31"/>
      <c r="C394" s="30"/>
      <c r="D394" s="149" t="s">
        <v>127</v>
      </c>
      <c r="E394" s="30"/>
      <c r="F394" s="150" t="s">
        <v>392</v>
      </c>
      <c r="G394" s="30"/>
      <c r="H394" s="30"/>
      <c r="I394" s="30"/>
      <c r="J394" s="30"/>
      <c r="K394" s="30"/>
      <c r="L394" s="31"/>
      <c r="M394" s="147"/>
      <c r="N394" s="148"/>
      <c r="O394" s="51"/>
      <c r="P394" s="51"/>
      <c r="Q394" s="51"/>
      <c r="R394" s="51"/>
      <c r="S394" s="51"/>
      <c r="T394" s="52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T394" s="17" t="s">
        <v>127</v>
      </c>
      <c r="AU394" s="17" t="s">
        <v>86</v>
      </c>
    </row>
    <row r="395" spans="1:65" s="2" customFormat="1" ht="33" customHeight="1">
      <c r="A395" s="30"/>
      <c r="B395" s="131"/>
      <c r="C395" s="132" t="s">
        <v>393</v>
      </c>
      <c r="D395" s="132" t="s">
        <v>119</v>
      </c>
      <c r="E395" s="133" t="s">
        <v>394</v>
      </c>
      <c r="F395" s="134" t="s">
        <v>395</v>
      </c>
      <c r="G395" s="135" t="s">
        <v>247</v>
      </c>
      <c r="H395" s="136">
        <v>0.77700000000000002</v>
      </c>
      <c r="I395" s="219"/>
      <c r="J395" s="137">
        <f>ROUND(I395*H395,2)</f>
        <v>0</v>
      </c>
      <c r="K395" s="138"/>
      <c r="L395" s="31"/>
      <c r="M395" s="139" t="s">
        <v>3</v>
      </c>
      <c r="N395" s="140" t="s">
        <v>50</v>
      </c>
      <c r="O395" s="141">
        <v>0.65</v>
      </c>
      <c r="P395" s="141">
        <f>O395*H395</f>
        <v>0.50505</v>
      </c>
      <c r="Q395" s="141">
        <v>0</v>
      </c>
      <c r="R395" s="141">
        <f>Q395*H395</f>
        <v>0</v>
      </c>
      <c r="S395" s="141">
        <v>0</v>
      </c>
      <c r="T395" s="142">
        <f>S395*H395</f>
        <v>0</v>
      </c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R395" s="143" t="s">
        <v>244</v>
      </c>
      <c r="AT395" s="143" t="s">
        <v>119</v>
      </c>
      <c r="AU395" s="143" t="s">
        <v>86</v>
      </c>
      <c r="AY395" s="17" t="s">
        <v>116</v>
      </c>
      <c r="BE395" s="144">
        <f>IF(N395="základní",J395,0)</f>
        <v>0</v>
      </c>
      <c r="BF395" s="144">
        <f>IF(N395="snížená",J395,0)</f>
        <v>0</v>
      </c>
      <c r="BG395" s="144">
        <f>IF(N395="zákl. přenesená",J395,0)</f>
        <v>0</v>
      </c>
      <c r="BH395" s="144">
        <f>IF(N395="sníž. přenesená",J395,0)</f>
        <v>0</v>
      </c>
      <c r="BI395" s="144">
        <f>IF(N395="nulová",J395,0)</f>
        <v>0</v>
      </c>
      <c r="BJ395" s="17" t="s">
        <v>84</v>
      </c>
      <c r="BK395" s="144">
        <f>ROUND(I395*H395,2)</f>
        <v>0</v>
      </c>
      <c r="BL395" s="17" t="s">
        <v>244</v>
      </c>
      <c r="BM395" s="143" t="s">
        <v>396</v>
      </c>
    </row>
    <row r="396" spans="1:65" s="2" customFormat="1" ht="48.75">
      <c r="A396" s="30"/>
      <c r="B396" s="31"/>
      <c r="C396" s="30"/>
      <c r="D396" s="145" t="s">
        <v>125</v>
      </c>
      <c r="E396" s="30"/>
      <c r="F396" s="146" t="s">
        <v>397</v>
      </c>
      <c r="G396" s="30"/>
      <c r="H396" s="30"/>
      <c r="I396" s="30"/>
      <c r="J396" s="30"/>
      <c r="K396" s="30"/>
      <c r="L396" s="31"/>
      <c r="M396" s="147"/>
      <c r="N396" s="148"/>
      <c r="O396" s="51"/>
      <c r="P396" s="51"/>
      <c r="Q396" s="51"/>
      <c r="R396" s="51"/>
      <c r="S396" s="51"/>
      <c r="T396" s="52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T396" s="17" t="s">
        <v>125</v>
      </c>
      <c r="AU396" s="17" t="s">
        <v>86</v>
      </c>
    </row>
    <row r="397" spans="1:65" s="2" customFormat="1" ht="11.25">
      <c r="A397" s="30"/>
      <c r="B397" s="31"/>
      <c r="C397" s="30"/>
      <c r="D397" s="149" t="s">
        <v>127</v>
      </c>
      <c r="E397" s="30"/>
      <c r="F397" s="150" t="s">
        <v>398</v>
      </c>
      <c r="G397" s="30"/>
      <c r="H397" s="30"/>
      <c r="I397" s="30"/>
      <c r="J397" s="30"/>
      <c r="K397" s="30"/>
      <c r="L397" s="31"/>
      <c r="M397" s="147"/>
      <c r="N397" s="148"/>
      <c r="O397" s="51"/>
      <c r="P397" s="51"/>
      <c r="Q397" s="51"/>
      <c r="R397" s="51"/>
      <c r="S397" s="51"/>
      <c r="T397" s="52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T397" s="17" t="s">
        <v>127</v>
      </c>
      <c r="AU397" s="17" t="s">
        <v>86</v>
      </c>
    </row>
    <row r="398" spans="1:65" s="12" customFormat="1" ht="22.9" customHeight="1">
      <c r="B398" s="119"/>
      <c r="D398" s="120" t="s">
        <v>78</v>
      </c>
      <c r="E398" s="129" t="s">
        <v>399</v>
      </c>
      <c r="F398" s="129" t="s">
        <v>400</v>
      </c>
      <c r="J398" s="130">
        <f>BK398</f>
        <v>0</v>
      </c>
      <c r="L398" s="119"/>
      <c r="M398" s="123"/>
      <c r="N398" s="124"/>
      <c r="O398" s="124"/>
      <c r="P398" s="125">
        <f>SUM(P399:P421)</f>
        <v>9.0297300000000007</v>
      </c>
      <c r="Q398" s="124"/>
      <c r="R398" s="125">
        <f>SUM(R399:R421)</f>
        <v>4.5614100000000005E-2</v>
      </c>
      <c r="S398" s="124"/>
      <c r="T398" s="126">
        <f>SUM(T399:T421)</f>
        <v>0</v>
      </c>
      <c r="AR398" s="120" t="s">
        <v>86</v>
      </c>
      <c r="AT398" s="127" t="s">
        <v>78</v>
      </c>
      <c r="AU398" s="127" t="s">
        <v>84</v>
      </c>
      <c r="AY398" s="120" t="s">
        <v>116</v>
      </c>
      <c r="BK398" s="128">
        <f>SUM(BK399:BK421)</f>
        <v>0</v>
      </c>
    </row>
    <row r="399" spans="1:65" s="2" customFormat="1" ht="24.2" customHeight="1">
      <c r="A399" s="30"/>
      <c r="B399" s="131"/>
      <c r="C399" s="132" t="s">
        <v>401</v>
      </c>
      <c r="D399" s="132" t="s">
        <v>119</v>
      </c>
      <c r="E399" s="133" t="s">
        <v>402</v>
      </c>
      <c r="F399" s="134" t="s">
        <v>403</v>
      </c>
      <c r="G399" s="135" t="s">
        <v>122</v>
      </c>
      <c r="H399" s="136">
        <v>93.09</v>
      </c>
      <c r="I399" s="219"/>
      <c r="J399" s="137">
        <f>ROUND(I399*H399,2)</f>
        <v>0</v>
      </c>
      <c r="K399" s="138"/>
      <c r="L399" s="31"/>
      <c r="M399" s="139" t="s">
        <v>3</v>
      </c>
      <c r="N399" s="140" t="s">
        <v>50</v>
      </c>
      <c r="O399" s="141">
        <v>3.3000000000000002E-2</v>
      </c>
      <c r="P399" s="141">
        <f>O399*H399</f>
        <v>3.0719700000000003</v>
      </c>
      <c r="Q399" s="141">
        <v>2.0000000000000001E-4</v>
      </c>
      <c r="R399" s="141">
        <f>Q399*H399</f>
        <v>1.8618000000000003E-2</v>
      </c>
      <c r="S399" s="141">
        <v>0</v>
      </c>
      <c r="T399" s="142">
        <f>S399*H399</f>
        <v>0</v>
      </c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R399" s="143" t="s">
        <v>244</v>
      </c>
      <c r="AT399" s="143" t="s">
        <v>119</v>
      </c>
      <c r="AU399" s="143" t="s">
        <v>86</v>
      </c>
      <c r="AY399" s="17" t="s">
        <v>116</v>
      </c>
      <c r="BE399" s="144">
        <f>IF(N399="základní",J399,0)</f>
        <v>0</v>
      </c>
      <c r="BF399" s="144">
        <f>IF(N399="snížená",J399,0)</f>
        <v>0</v>
      </c>
      <c r="BG399" s="144">
        <f>IF(N399="zákl. přenesená",J399,0)</f>
        <v>0</v>
      </c>
      <c r="BH399" s="144">
        <f>IF(N399="sníž. přenesená",J399,0)</f>
        <v>0</v>
      </c>
      <c r="BI399" s="144">
        <f>IF(N399="nulová",J399,0)</f>
        <v>0</v>
      </c>
      <c r="BJ399" s="17" t="s">
        <v>84</v>
      </c>
      <c r="BK399" s="144">
        <f>ROUND(I399*H399,2)</f>
        <v>0</v>
      </c>
      <c r="BL399" s="17" t="s">
        <v>244</v>
      </c>
      <c r="BM399" s="143" t="s">
        <v>404</v>
      </c>
    </row>
    <row r="400" spans="1:65" s="2" customFormat="1" ht="19.5">
      <c r="A400" s="30"/>
      <c r="B400" s="31"/>
      <c r="C400" s="30"/>
      <c r="D400" s="145" t="s">
        <v>125</v>
      </c>
      <c r="E400" s="30"/>
      <c r="F400" s="146" t="s">
        <v>405</v>
      </c>
      <c r="G400" s="30"/>
      <c r="H400" s="30"/>
      <c r="I400" s="30"/>
      <c r="J400" s="30"/>
      <c r="K400" s="30"/>
      <c r="L400" s="31"/>
      <c r="M400" s="147"/>
      <c r="N400" s="148"/>
      <c r="O400" s="51"/>
      <c r="P400" s="51"/>
      <c r="Q400" s="51"/>
      <c r="R400" s="51"/>
      <c r="S400" s="51"/>
      <c r="T400" s="52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T400" s="17" t="s">
        <v>125</v>
      </c>
      <c r="AU400" s="17" t="s">
        <v>86</v>
      </c>
    </row>
    <row r="401" spans="1:51" s="2" customFormat="1" ht="11.25">
      <c r="A401" s="30"/>
      <c r="B401" s="31"/>
      <c r="C401" s="30"/>
      <c r="D401" s="149" t="s">
        <v>127</v>
      </c>
      <c r="E401" s="30"/>
      <c r="F401" s="150" t="s">
        <v>406</v>
      </c>
      <c r="G401" s="30"/>
      <c r="H401" s="30"/>
      <c r="I401" s="30"/>
      <c r="J401" s="30"/>
      <c r="K401" s="30"/>
      <c r="L401" s="31"/>
      <c r="M401" s="147"/>
      <c r="N401" s="148"/>
      <c r="O401" s="51"/>
      <c r="P401" s="51"/>
      <c r="Q401" s="51"/>
      <c r="R401" s="51"/>
      <c r="S401" s="51"/>
      <c r="T401" s="52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T401" s="17" t="s">
        <v>127</v>
      </c>
      <c r="AU401" s="17" t="s">
        <v>86</v>
      </c>
    </row>
    <row r="402" spans="1:51" s="13" customFormat="1" ht="11.25">
      <c r="B402" s="151"/>
      <c r="D402" s="145" t="s">
        <v>129</v>
      </c>
      <c r="E402" s="152" t="s">
        <v>3</v>
      </c>
      <c r="F402" s="153" t="s">
        <v>130</v>
      </c>
      <c r="H402" s="152" t="s">
        <v>3</v>
      </c>
      <c r="L402" s="151"/>
      <c r="M402" s="154"/>
      <c r="N402" s="155"/>
      <c r="O402" s="155"/>
      <c r="P402" s="155"/>
      <c r="Q402" s="155"/>
      <c r="R402" s="155"/>
      <c r="S402" s="155"/>
      <c r="T402" s="156"/>
      <c r="AT402" s="152" t="s">
        <v>129</v>
      </c>
      <c r="AU402" s="152" t="s">
        <v>86</v>
      </c>
      <c r="AV402" s="13" t="s">
        <v>84</v>
      </c>
      <c r="AW402" s="13" t="s">
        <v>40</v>
      </c>
      <c r="AX402" s="13" t="s">
        <v>79</v>
      </c>
      <c r="AY402" s="152" t="s">
        <v>116</v>
      </c>
    </row>
    <row r="403" spans="1:51" s="13" customFormat="1" ht="11.25">
      <c r="B403" s="151"/>
      <c r="D403" s="145" t="s">
        <v>129</v>
      </c>
      <c r="E403" s="152" t="s">
        <v>3</v>
      </c>
      <c r="F403" s="153" t="s">
        <v>131</v>
      </c>
      <c r="H403" s="152" t="s">
        <v>3</v>
      </c>
      <c r="L403" s="151"/>
      <c r="M403" s="154"/>
      <c r="N403" s="155"/>
      <c r="O403" s="155"/>
      <c r="P403" s="155"/>
      <c r="Q403" s="155"/>
      <c r="R403" s="155"/>
      <c r="S403" s="155"/>
      <c r="T403" s="156"/>
      <c r="AT403" s="152" t="s">
        <v>129</v>
      </c>
      <c r="AU403" s="152" t="s">
        <v>86</v>
      </c>
      <c r="AV403" s="13" t="s">
        <v>84</v>
      </c>
      <c r="AW403" s="13" t="s">
        <v>40</v>
      </c>
      <c r="AX403" s="13" t="s">
        <v>79</v>
      </c>
      <c r="AY403" s="152" t="s">
        <v>116</v>
      </c>
    </row>
    <row r="404" spans="1:51" s="13" customFormat="1" ht="11.25">
      <c r="B404" s="151"/>
      <c r="D404" s="145" t="s">
        <v>129</v>
      </c>
      <c r="E404" s="152" t="s">
        <v>3</v>
      </c>
      <c r="F404" s="153" t="s">
        <v>132</v>
      </c>
      <c r="H404" s="152" t="s">
        <v>3</v>
      </c>
      <c r="L404" s="151"/>
      <c r="M404" s="154"/>
      <c r="N404" s="155"/>
      <c r="O404" s="155"/>
      <c r="P404" s="155"/>
      <c r="Q404" s="155"/>
      <c r="R404" s="155"/>
      <c r="S404" s="155"/>
      <c r="T404" s="156"/>
      <c r="AT404" s="152" t="s">
        <v>129</v>
      </c>
      <c r="AU404" s="152" t="s">
        <v>86</v>
      </c>
      <c r="AV404" s="13" t="s">
        <v>84</v>
      </c>
      <c r="AW404" s="13" t="s">
        <v>40</v>
      </c>
      <c r="AX404" s="13" t="s">
        <v>79</v>
      </c>
      <c r="AY404" s="152" t="s">
        <v>116</v>
      </c>
    </row>
    <row r="405" spans="1:51" s="13" customFormat="1" ht="11.25">
      <c r="B405" s="151"/>
      <c r="D405" s="145" t="s">
        <v>129</v>
      </c>
      <c r="E405" s="152" t="s">
        <v>3</v>
      </c>
      <c r="F405" s="153" t="s">
        <v>133</v>
      </c>
      <c r="H405" s="152" t="s">
        <v>3</v>
      </c>
      <c r="L405" s="151"/>
      <c r="M405" s="154"/>
      <c r="N405" s="155"/>
      <c r="O405" s="155"/>
      <c r="P405" s="155"/>
      <c r="Q405" s="155"/>
      <c r="R405" s="155"/>
      <c r="S405" s="155"/>
      <c r="T405" s="156"/>
      <c r="AT405" s="152" t="s">
        <v>129</v>
      </c>
      <c r="AU405" s="152" t="s">
        <v>86</v>
      </c>
      <c r="AV405" s="13" t="s">
        <v>84</v>
      </c>
      <c r="AW405" s="13" t="s">
        <v>40</v>
      </c>
      <c r="AX405" s="13" t="s">
        <v>79</v>
      </c>
      <c r="AY405" s="152" t="s">
        <v>116</v>
      </c>
    </row>
    <row r="406" spans="1:51" s="13" customFormat="1" ht="11.25">
      <c r="B406" s="151"/>
      <c r="D406" s="145" t="s">
        <v>129</v>
      </c>
      <c r="E406" s="152" t="s">
        <v>3</v>
      </c>
      <c r="F406" s="153" t="s">
        <v>134</v>
      </c>
      <c r="H406" s="152" t="s">
        <v>3</v>
      </c>
      <c r="L406" s="151"/>
      <c r="M406" s="154"/>
      <c r="N406" s="155"/>
      <c r="O406" s="155"/>
      <c r="P406" s="155"/>
      <c r="Q406" s="155"/>
      <c r="R406" s="155"/>
      <c r="S406" s="155"/>
      <c r="T406" s="156"/>
      <c r="AT406" s="152" t="s">
        <v>129</v>
      </c>
      <c r="AU406" s="152" t="s">
        <v>86</v>
      </c>
      <c r="AV406" s="13" t="s">
        <v>84</v>
      </c>
      <c r="AW406" s="13" t="s">
        <v>40</v>
      </c>
      <c r="AX406" s="13" t="s">
        <v>79</v>
      </c>
      <c r="AY406" s="152" t="s">
        <v>116</v>
      </c>
    </row>
    <row r="407" spans="1:51" s="14" customFormat="1" ht="11.25">
      <c r="B407" s="157"/>
      <c r="D407" s="145" t="s">
        <v>129</v>
      </c>
      <c r="E407" s="158" t="s">
        <v>3</v>
      </c>
      <c r="F407" s="159" t="s">
        <v>135</v>
      </c>
      <c r="H407" s="160">
        <v>3.39</v>
      </c>
      <c r="L407" s="157"/>
      <c r="M407" s="161"/>
      <c r="N407" s="162"/>
      <c r="O407" s="162"/>
      <c r="P407" s="162"/>
      <c r="Q407" s="162"/>
      <c r="R407" s="162"/>
      <c r="S407" s="162"/>
      <c r="T407" s="163"/>
      <c r="AT407" s="158" t="s">
        <v>129</v>
      </c>
      <c r="AU407" s="158" t="s">
        <v>86</v>
      </c>
      <c r="AV407" s="14" t="s">
        <v>86</v>
      </c>
      <c r="AW407" s="14" t="s">
        <v>40</v>
      </c>
      <c r="AX407" s="14" t="s">
        <v>79</v>
      </c>
      <c r="AY407" s="158" t="s">
        <v>116</v>
      </c>
    </row>
    <row r="408" spans="1:51" s="14" customFormat="1" ht="11.25">
      <c r="B408" s="157"/>
      <c r="D408" s="145" t="s">
        <v>129</v>
      </c>
      <c r="E408" s="158" t="s">
        <v>3</v>
      </c>
      <c r="F408" s="159" t="s">
        <v>407</v>
      </c>
      <c r="H408" s="160">
        <v>20.399999999999999</v>
      </c>
      <c r="L408" s="157"/>
      <c r="M408" s="161"/>
      <c r="N408" s="162"/>
      <c r="O408" s="162"/>
      <c r="P408" s="162"/>
      <c r="Q408" s="162"/>
      <c r="R408" s="162"/>
      <c r="S408" s="162"/>
      <c r="T408" s="163"/>
      <c r="AT408" s="158" t="s">
        <v>129</v>
      </c>
      <c r="AU408" s="158" t="s">
        <v>86</v>
      </c>
      <c r="AV408" s="14" t="s">
        <v>86</v>
      </c>
      <c r="AW408" s="14" t="s">
        <v>40</v>
      </c>
      <c r="AX408" s="14" t="s">
        <v>79</v>
      </c>
      <c r="AY408" s="158" t="s">
        <v>116</v>
      </c>
    </row>
    <row r="409" spans="1:51" s="13" customFormat="1" ht="11.25">
      <c r="B409" s="151"/>
      <c r="D409" s="145" t="s">
        <v>129</v>
      </c>
      <c r="E409" s="152" t="s">
        <v>3</v>
      </c>
      <c r="F409" s="153" t="s">
        <v>136</v>
      </c>
      <c r="H409" s="152" t="s">
        <v>3</v>
      </c>
      <c r="L409" s="151"/>
      <c r="M409" s="154"/>
      <c r="N409" s="155"/>
      <c r="O409" s="155"/>
      <c r="P409" s="155"/>
      <c r="Q409" s="155"/>
      <c r="R409" s="155"/>
      <c r="S409" s="155"/>
      <c r="T409" s="156"/>
      <c r="AT409" s="152" t="s">
        <v>129</v>
      </c>
      <c r="AU409" s="152" t="s">
        <v>86</v>
      </c>
      <c r="AV409" s="13" t="s">
        <v>84</v>
      </c>
      <c r="AW409" s="13" t="s">
        <v>40</v>
      </c>
      <c r="AX409" s="13" t="s">
        <v>79</v>
      </c>
      <c r="AY409" s="152" t="s">
        <v>116</v>
      </c>
    </row>
    <row r="410" spans="1:51" s="14" customFormat="1" ht="11.25">
      <c r="B410" s="157"/>
      <c r="D410" s="145" t="s">
        <v>129</v>
      </c>
      <c r="E410" s="158" t="s">
        <v>3</v>
      </c>
      <c r="F410" s="159" t="s">
        <v>408</v>
      </c>
      <c r="H410" s="160">
        <v>2.7</v>
      </c>
      <c r="L410" s="157"/>
      <c r="M410" s="161"/>
      <c r="N410" s="162"/>
      <c r="O410" s="162"/>
      <c r="P410" s="162"/>
      <c r="Q410" s="162"/>
      <c r="R410" s="162"/>
      <c r="S410" s="162"/>
      <c r="T410" s="163"/>
      <c r="AT410" s="158" t="s">
        <v>129</v>
      </c>
      <c r="AU410" s="158" t="s">
        <v>86</v>
      </c>
      <c r="AV410" s="14" t="s">
        <v>86</v>
      </c>
      <c r="AW410" s="14" t="s">
        <v>40</v>
      </c>
      <c r="AX410" s="14" t="s">
        <v>79</v>
      </c>
      <c r="AY410" s="158" t="s">
        <v>116</v>
      </c>
    </row>
    <row r="411" spans="1:51" s="14" customFormat="1" ht="11.25">
      <c r="B411" s="157"/>
      <c r="D411" s="145" t="s">
        <v>129</v>
      </c>
      <c r="E411" s="158" t="s">
        <v>3</v>
      </c>
      <c r="F411" s="159" t="s">
        <v>407</v>
      </c>
      <c r="H411" s="160">
        <v>20.399999999999999</v>
      </c>
      <c r="L411" s="157"/>
      <c r="M411" s="161"/>
      <c r="N411" s="162"/>
      <c r="O411" s="162"/>
      <c r="P411" s="162"/>
      <c r="Q411" s="162"/>
      <c r="R411" s="162"/>
      <c r="S411" s="162"/>
      <c r="T411" s="163"/>
      <c r="AT411" s="158" t="s">
        <v>129</v>
      </c>
      <c r="AU411" s="158" t="s">
        <v>86</v>
      </c>
      <c r="AV411" s="14" t="s">
        <v>86</v>
      </c>
      <c r="AW411" s="14" t="s">
        <v>40</v>
      </c>
      <c r="AX411" s="14" t="s">
        <v>79</v>
      </c>
      <c r="AY411" s="158" t="s">
        <v>116</v>
      </c>
    </row>
    <row r="412" spans="1:51" s="13" customFormat="1" ht="11.25">
      <c r="B412" s="151"/>
      <c r="D412" s="145" t="s">
        <v>129</v>
      </c>
      <c r="E412" s="152" t="s">
        <v>3</v>
      </c>
      <c r="F412" s="153" t="s">
        <v>138</v>
      </c>
      <c r="H412" s="152" t="s">
        <v>3</v>
      </c>
      <c r="L412" s="151"/>
      <c r="M412" s="154"/>
      <c r="N412" s="155"/>
      <c r="O412" s="155"/>
      <c r="P412" s="155"/>
      <c r="Q412" s="155"/>
      <c r="R412" s="155"/>
      <c r="S412" s="155"/>
      <c r="T412" s="156"/>
      <c r="AT412" s="152" t="s">
        <v>129</v>
      </c>
      <c r="AU412" s="152" t="s">
        <v>86</v>
      </c>
      <c r="AV412" s="13" t="s">
        <v>84</v>
      </c>
      <c r="AW412" s="13" t="s">
        <v>40</v>
      </c>
      <c r="AX412" s="13" t="s">
        <v>79</v>
      </c>
      <c r="AY412" s="152" t="s">
        <v>116</v>
      </c>
    </row>
    <row r="413" spans="1:51" s="14" customFormat="1" ht="11.25">
      <c r="B413" s="157"/>
      <c r="D413" s="145" t="s">
        <v>129</v>
      </c>
      <c r="E413" s="158" t="s">
        <v>3</v>
      </c>
      <c r="F413" s="159" t="s">
        <v>408</v>
      </c>
      <c r="H413" s="160">
        <v>2.7</v>
      </c>
      <c r="L413" s="157"/>
      <c r="M413" s="161"/>
      <c r="N413" s="162"/>
      <c r="O413" s="162"/>
      <c r="P413" s="162"/>
      <c r="Q413" s="162"/>
      <c r="R413" s="162"/>
      <c r="S413" s="162"/>
      <c r="T413" s="163"/>
      <c r="AT413" s="158" t="s">
        <v>129</v>
      </c>
      <c r="AU413" s="158" t="s">
        <v>86</v>
      </c>
      <c r="AV413" s="14" t="s">
        <v>86</v>
      </c>
      <c r="AW413" s="14" t="s">
        <v>40</v>
      </c>
      <c r="AX413" s="14" t="s">
        <v>79</v>
      </c>
      <c r="AY413" s="158" t="s">
        <v>116</v>
      </c>
    </row>
    <row r="414" spans="1:51" s="14" customFormat="1" ht="11.25">
      <c r="B414" s="157"/>
      <c r="D414" s="145" t="s">
        <v>129</v>
      </c>
      <c r="E414" s="158" t="s">
        <v>3</v>
      </c>
      <c r="F414" s="159" t="s">
        <v>407</v>
      </c>
      <c r="H414" s="160">
        <v>20.399999999999999</v>
      </c>
      <c r="L414" s="157"/>
      <c r="M414" s="161"/>
      <c r="N414" s="162"/>
      <c r="O414" s="162"/>
      <c r="P414" s="162"/>
      <c r="Q414" s="162"/>
      <c r="R414" s="162"/>
      <c r="S414" s="162"/>
      <c r="T414" s="163"/>
      <c r="AT414" s="158" t="s">
        <v>129</v>
      </c>
      <c r="AU414" s="158" t="s">
        <v>86</v>
      </c>
      <c r="AV414" s="14" t="s">
        <v>86</v>
      </c>
      <c r="AW414" s="14" t="s">
        <v>40</v>
      </c>
      <c r="AX414" s="14" t="s">
        <v>79</v>
      </c>
      <c r="AY414" s="158" t="s">
        <v>116</v>
      </c>
    </row>
    <row r="415" spans="1:51" s="13" customFormat="1" ht="11.25">
      <c r="B415" s="151"/>
      <c r="D415" s="145" t="s">
        <v>129</v>
      </c>
      <c r="E415" s="152" t="s">
        <v>3</v>
      </c>
      <c r="F415" s="153" t="s">
        <v>139</v>
      </c>
      <c r="H415" s="152" t="s">
        <v>3</v>
      </c>
      <c r="L415" s="151"/>
      <c r="M415" s="154"/>
      <c r="N415" s="155"/>
      <c r="O415" s="155"/>
      <c r="P415" s="155"/>
      <c r="Q415" s="155"/>
      <c r="R415" s="155"/>
      <c r="S415" s="155"/>
      <c r="T415" s="156"/>
      <c r="AT415" s="152" t="s">
        <v>129</v>
      </c>
      <c r="AU415" s="152" t="s">
        <v>86</v>
      </c>
      <c r="AV415" s="13" t="s">
        <v>84</v>
      </c>
      <c r="AW415" s="13" t="s">
        <v>40</v>
      </c>
      <c r="AX415" s="13" t="s">
        <v>79</v>
      </c>
      <c r="AY415" s="152" t="s">
        <v>116</v>
      </c>
    </row>
    <row r="416" spans="1:51" s="14" customFormat="1" ht="11.25">
      <c r="B416" s="157"/>
      <c r="D416" s="145" t="s">
        <v>129</v>
      </c>
      <c r="E416" s="158" t="s">
        <v>3</v>
      </c>
      <c r="F416" s="159" t="s">
        <v>408</v>
      </c>
      <c r="H416" s="160">
        <v>2.7</v>
      </c>
      <c r="L416" s="157"/>
      <c r="M416" s="161"/>
      <c r="N416" s="162"/>
      <c r="O416" s="162"/>
      <c r="P416" s="162"/>
      <c r="Q416" s="162"/>
      <c r="R416" s="162"/>
      <c r="S416" s="162"/>
      <c r="T416" s="163"/>
      <c r="AT416" s="158" t="s">
        <v>129</v>
      </c>
      <c r="AU416" s="158" t="s">
        <v>86</v>
      </c>
      <c r="AV416" s="14" t="s">
        <v>86</v>
      </c>
      <c r="AW416" s="14" t="s">
        <v>40</v>
      </c>
      <c r="AX416" s="14" t="s">
        <v>79</v>
      </c>
      <c r="AY416" s="158" t="s">
        <v>116</v>
      </c>
    </row>
    <row r="417" spans="1:65" s="14" customFormat="1" ht="11.25">
      <c r="B417" s="157"/>
      <c r="D417" s="145" t="s">
        <v>129</v>
      </c>
      <c r="E417" s="158" t="s">
        <v>3</v>
      </c>
      <c r="F417" s="159" t="s">
        <v>407</v>
      </c>
      <c r="H417" s="160">
        <v>20.399999999999999</v>
      </c>
      <c r="L417" s="157"/>
      <c r="M417" s="161"/>
      <c r="N417" s="162"/>
      <c r="O417" s="162"/>
      <c r="P417" s="162"/>
      <c r="Q417" s="162"/>
      <c r="R417" s="162"/>
      <c r="S417" s="162"/>
      <c r="T417" s="163"/>
      <c r="AT417" s="158" t="s">
        <v>129</v>
      </c>
      <c r="AU417" s="158" t="s">
        <v>86</v>
      </c>
      <c r="AV417" s="14" t="s">
        <v>86</v>
      </c>
      <c r="AW417" s="14" t="s">
        <v>40</v>
      </c>
      <c r="AX417" s="14" t="s">
        <v>79</v>
      </c>
      <c r="AY417" s="158" t="s">
        <v>116</v>
      </c>
    </row>
    <row r="418" spans="1:65" s="15" customFormat="1" ht="11.25">
      <c r="B418" s="164"/>
      <c r="D418" s="145" t="s">
        <v>129</v>
      </c>
      <c r="E418" s="165" t="s">
        <v>3</v>
      </c>
      <c r="F418" s="166" t="s">
        <v>140</v>
      </c>
      <c r="H418" s="167">
        <v>93.09</v>
      </c>
      <c r="L418" s="164"/>
      <c r="M418" s="168"/>
      <c r="N418" s="169"/>
      <c r="O418" s="169"/>
      <c r="P418" s="169"/>
      <c r="Q418" s="169"/>
      <c r="R418" s="169"/>
      <c r="S418" s="169"/>
      <c r="T418" s="170"/>
      <c r="AT418" s="165" t="s">
        <v>129</v>
      </c>
      <c r="AU418" s="165" t="s">
        <v>86</v>
      </c>
      <c r="AV418" s="15" t="s">
        <v>123</v>
      </c>
      <c r="AW418" s="15" t="s">
        <v>40</v>
      </c>
      <c r="AX418" s="15" t="s">
        <v>84</v>
      </c>
      <c r="AY418" s="165" t="s">
        <v>116</v>
      </c>
    </row>
    <row r="419" spans="1:65" s="2" customFormat="1" ht="24.2" customHeight="1">
      <c r="A419" s="30"/>
      <c r="B419" s="131"/>
      <c r="C419" s="132" t="s">
        <v>409</v>
      </c>
      <c r="D419" s="132" t="s">
        <v>119</v>
      </c>
      <c r="E419" s="133" t="s">
        <v>410</v>
      </c>
      <c r="F419" s="134" t="s">
        <v>411</v>
      </c>
      <c r="G419" s="135" t="s">
        <v>122</v>
      </c>
      <c r="H419" s="136">
        <v>93.09</v>
      </c>
      <c r="I419" s="219"/>
      <c r="J419" s="137">
        <f>ROUND(I419*H419,2)</f>
        <v>0</v>
      </c>
      <c r="K419" s="138"/>
      <c r="L419" s="31"/>
      <c r="M419" s="139" t="s">
        <v>3</v>
      </c>
      <c r="N419" s="140" t="s">
        <v>50</v>
      </c>
      <c r="O419" s="141">
        <v>6.4000000000000001E-2</v>
      </c>
      <c r="P419" s="141">
        <f>O419*H419</f>
        <v>5.9577600000000004</v>
      </c>
      <c r="Q419" s="141">
        <v>2.9E-4</v>
      </c>
      <c r="R419" s="141">
        <f>Q419*H419</f>
        <v>2.6996100000000002E-2</v>
      </c>
      <c r="S419" s="141">
        <v>0</v>
      </c>
      <c r="T419" s="142">
        <f>S419*H419</f>
        <v>0</v>
      </c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R419" s="143" t="s">
        <v>244</v>
      </c>
      <c r="AT419" s="143" t="s">
        <v>119</v>
      </c>
      <c r="AU419" s="143" t="s">
        <v>86</v>
      </c>
      <c r="AY419" s="17" t="s">
        <v>116</v>
      </c>
      <c r="BE419" s="144">
        <f>IF(N419="základní",J419,0)</f>
        <v>0</v>
      </c>
      <c r="BF419" s="144">
        <f>IF(N419="snížená",J419,0)</f>
        <v>0</v>
      </c>
      <c r="BG419" s="144">
        <f>IF(N419="zákl. přenesená",J419,0)</f>
        <v>0</v>
      </c>
      <c r="BH419" s="144">
        <f>IF(N419="sníž. přenesená",J419,0)</f>
        <v>0</v>
      </c>
      <c r="BI419" s="144">
        <f>IF(N419="nulová",J419,0)</f>
        <v>0</v>
      </c>
      <c r="BJ419" s="17" t="s">
        <v>84</v>
      </c>
      <c r="BK419" s="144">
        <f>ROUND(I419*H419,2)</f>
        <v>0</v>
      </c>
      <c r="BL419" s="17" t="s">
        <v>244</v>
      </c>
      <c r="BM419" s="143" t="s">
        <v>412</v>
      </c>
    </row>
    <row r="420" spans="1:65" s="2" customFormat="1" ht="19.5">
      <c r="A420" s="30"/>
      <c r="B420" s="31"/>
      <c r="C420" s="30"/>
      <c r="D420" s="145" t="s">
        <v>125</v>
      </c>
      <c r="E420" s="30"/>
      <c r="F420" s="146" t="s">
        <v>413</v>
      </c>
      <c r="G420" s="30"/>
      <c r="H420" s="30"/>
      <c r="I420" s="30"/>
      <c r="J420" s="30"/>
      <c r="K420" s="30"/>
      <c r="L420" s="31"/>
      <c r="M420" s="147"/>
      <c r="N420" s="148"/>
      <c r="O420" s="51"/>
      <c r="P420" s="51"/>
      <c r="Q420" s="51"/>
      <c r="R420" s="51"/>
      <c r="S420" s="51"/>
      <c r="T420" s="52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T420" s="17" t="s">
        <v>125</v>
      </c>
      <c r="AU420" s="17" t="s">
        <v>86</v>
      </c>
    </row>
    <row r="421" spans="1:65" s="2" customFormat="1" ht="11.25">
      <c r="A421" s="30"/>
      <c r="B421" s="31"/>
      <c r="C421" s="30"/>
      <c r="D421" s="149" t="s">
        <v>127</v>
      </c>
      <c r="E421" s="30"/>
      <c r="F421" s="150" t="s">
        <v>414</v>
      </c>
      <c r="G421" s="30"/>
      <c r="H421" s="30"/>
      <c r="I421" s="30"/>
      <c r="J421" s="30"/>
      <c r="K421" s="30"/>
      <c r="L421" s="31"/>
      <c r="M421" s="181"/>
      <c r="N421" s="182"/>
      <c r="O421" s="183"/>
      <c r="P421" s="183"/>
      <c r="Q421" s="183"/>
      <c r="R421" s="183"/>
      <c r="S421" s="183"/>
      <c r="T421" s="184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T421" s="17" t="s">
        <v>127</v>
      </c>
      <c r="AU421" s="17" t="s">
        <v>86</v>
      </c>
    </row>
    <row r="422" spans="1:65" s="2" customFormat="1" ht="6.95" customHeight="1">
      <c r="A422" s="30"/>
      <c r="B422" s="40"/>
      <c r="C422" s="41"/>
      <c r="D422" s="41"/>
      <c r="E422" s="41"/>
      <c r="F422" s="41"/>
      <c r="G422" s="41"/>
      <c r="H422" s="41"/>
      <c r="I422" s="41"/>
      <c r="J422" s="41"/>
      <c r="K422" s="41"/>
      <c r="L422" s="31"/>
      <c r="M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</row>
  </sheetData>
  <autoFilter ref="C81:K421" xr:uid="{00000000-0009-0000-0000-000001000000}"/>
  <mergeCells count="5">
    <mergeCell ref="E7:H7"/>
    <mergeCell ref="E25:H25"/>
    <mergeCell ref="E46:H46"/>
    <mergeCell ref="E74:H74"/>
    <mergeCell ref="L2:V2"/>
  </mergeCells>
  <hyperlinks>
    <hyperlink ref="F87" r:id="rId1" xr:uid="{00000000-0004-0000-0100-000000000000}"/>
    <hyperlink ref="F103" r:id="rId2" xr:uid="{00000000-0004-0000-0100-000001000000}"/>
    <hyperlink ref="F121" r:id="rId3" xr:uid="{00000000-0004-0000-0100-000002000000}"/>
    <hyperlink ref="F129" r:id="rId4" xr:uid="{00000000-0004-0000-0100-000003000000}"/>
    <hyperlink ref="F138" r:id="rId5" xr:uid="{00000000-0004-0000-0100-000004000000}"/>
    <hyperlink ref="F141" r:id="rId6" xr:uid="{00000000-0004-0000-0100-000005000000}"/>
    <hyperlink ref="F149" r:id="rId7" xr:uid="{00000000-0004-0000-0100-000006000000}"/>
    <hyperlink ref="F158" r:id="rId8" xr:uid="{00000000-0004-0000-0100-000007000000}"/>
    <hyperlink ref="F161" r:id="rId9" xr:uid="{00000000-0004-0000-0100-000008000000}"/>
    <hyperlink ref="F164" r:id="rId10" xr:uid="{00000000-0004-0000-0100-000009000000}"/>
    <hyperlink ref="F177" r:id="rId11" xr:uid="{00000000-0004-0000-0100-00000A000000}"/>
    <hyperlink ref="F188" r:id="rId12" xr:uid="{00000000-0004-0000-0100-00000B000000}"/>
    <hyperlink ref="F196" r:id="rId13" xr:uid="{00000000-0004-0000-0100-00000C000000}"/>
    <hyperlink ref="F212" r:id="rId14" xr:uid="{00000000-0004-0000-0100-00000D000000}"/>
    <hyperlink ref="F228" r:id="rId15" xr:uid="{00000000-0004-0000-0100-00000E000000}"/>
    <hyperlink ref="F245" r:id="rId16" xr:uid="{00000000-0004-0000-0100-00000F000000}"/>
    <hyperlink ref="F248" r:id="rId17" xr:uid="{00000000-0004-0000-0100-000010000000}"/>
    <hyperlink ref="F251" r:id="rId18" xr:uid="{00000000-0004-0000-0100-000011000000}"/>
    <hyperlink ref="F255" r:id="rId19" xr:uid="{00000000-0004-0000-0100-000012000000}"/>
    <hyperlink ref="F259" r:id="rId20" xr:uid="{00000000-0004-0000-0100-000013000000}"/>
    <hyperlink ref="F262" r:id="rId21" xr:uid="{00000000-0004-0000-0100-000014000000}"/>
    <hyperlink ref="F267" r:id="rId22" xr:uid="{00000000-0004-0000-0100-000015000000}"/>
    <hyperlink ref="F278" r:id="rId23" xr:uid="{00000000-0004-0000-0100-000016000000}"/>
    <hyperlink ref="F281" r:id="rId24" xr:uid="{00000000-0004-0000-0100-000017000000}"/>
    <hyperlink ref="F284" r:id="rId25" xr:uid="{00000000-0004-0000-0100-000018000000}"/>
    <hyperlink ref="F288" r:id="rId26" xr:uid="{00000000-0004-0000-0100-000019000000}"/>
    <hyperlink ref="F312" r:id="rId27" xr:uid="{00000000-0004-0000-0100-00001A000000}"/>
    <hyperlink ref="F330" r:id="rId28" xr:uid="{00000000-0004-0000-0100-00001B000000}"/>
    <hyperlink ref="F340" r:id="rId29" xr:uid="{00000000-0004-0000-0100-00001C000000}"/>
    <hyperlink ref="F352" r:id="rId30" xr:uid="{00000000-0004-0000-0100-00001D000000}"/>
    <hyperlink ref="F363" r:id="rId31" xr:uid="{00000000-0004-0000-0100-00001E000000}"/>
    <hyperlink ref="F394" r:id="rId32" xr:uid="{00000000-0004-0000-0100-00001F000000}"/>
    <hyperlink ref="F397" r:id="rId33" xr:uid="{00000000-0004-0000-0100-000020000000}"/>
    <hyperlink ref="F401" r:id="rId34" xr:uid="{00000000-0004-0000-0100-000021000000}"/>
    <hyperlink ref="F421" r:id="rId35" xr:uid="{00000000-0004-0000-0100-00002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MT-24-002 -  VÝMĚNA OKEN ...</vt:lpstr>
      <vt:lpstr>'MT-24-002 -  VÝMĚNA OKEN ...'!Názvy_tisku</vt:lpstr>
      <vt:lpstr>'Rekapitulace stavby'!Názvy_tisku</vt:lpstr>
      <vt:lpstr>'MT-24-002 -  VÝMĚNA OKEN 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DESKTOP-71UF1KK\Tomáš Slíva</dc:creator>
  <cp:lastModifiedBy>Kadlec Zdeněk</cp:lastModifiedBy>
  <dcterms:created xsi:type="dcterms:W3CDTF">2024-02-08T20:10:40Z</dcterms:created>
  <dcterms:modified xsi:type="dcterms:W3CDTF">2024-04-02T10:45:19Z</dcterms:modified>
</cp:coreProperties>
</file>