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O:\Z výběry\AKCE\2024\04 - AYH1,2 - Výměna vstupních dveří + chodbová okna\Příprava VZ\VZ č.2\Výkaz výměr - vz2\"/>
    </mc:Choice>
  </mc:AlternateContent>
  <xr:revisionPtr revIDLastSave="0" documentId="13_ncr:1_{B93254CF-1E38-41E3-BC9B-A845AB35906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T-24-002 - VÝMĚNA OKEN ..." sheetId="2" r:id="rId1"/>
  </sheets>
  <definedNames>
    <definedName name="_xlnm._FilterDatabase" localSheetId="0" hidden="1">'MT-24-002 - VÝMĚNA OKEN ...'!$C$127:$K$368</definedName>
    <definedName name="_xlnm.Print_Titles" localSheetId="0">'MT-24-002 - VÝMĚNA OKEN ...'!$127:$127</definedName>
    <definedName name="_xlnm.Print_Area" localSheetId="0">'MT-24-002 - VÝMĚNA OKEN ...'!$C$4:$J$76,'MT-24-002 - VÝMĚNA OKEN ...'!$C$82:$J$109,'MT-24-002 - VÝMĚNA OKEN ...'!$C$115:$K$368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J35" i="2"/>
  <c r="BI368" i="2"/>
  <c r="BH368" i="2"/>
  <c r="BG368" i="2"/>
  <c r="BF368" i="2"/>
  <c r="T368" i="2"/>
  <c r="T367" i="2" s="1"/>
  <c r="T364" i="2" s="1"/>
  <c r="R368" i="2"/>
  <c r="R367" i="2" s="1"/>
  <c r="P368" i="2"/>
  <c r="P367" i="2"/>
  <c r="BI366" i="2"/>
  <c r="BH366" i="2"/>
  <c r="BG366" i="2"/>
  <c r="BF366" i="2"/>
  <c r="T366" i="2"/>
  <c r="T365" i="2"/>
  <c r="R366" i="2"/>
  <c r="R365" i="2"/>
  <c r="P366" i="2"/>
  <c r="P365" i="2" s="1"/>
  <c r="BI363" i="2"/>
  <c r="BH363" i="2"/>
  <c r="BG363" i="2"/>
  <c r="BF363" i="2"/>
  <c r="T363" i="2"/>
  <c r="T344" i="2"/>
  <c r="R363" i="2"/>
  <c r="P363" i="2"/>
  <c r="BI345" i="2"/>
  <c r="BH345" i="2"/>
  <c r="BG345" i="2"/>
  <c r="BF345" i="2"/>
  <c r="T345" i="2"/>
  <c r="R345" i="2"/>
  <c r="P345" i="2"/>
  <c r="P344" i="2" s="1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3" i="2"/>
  <c r="BH333" i="2"/>
  <c r="BG333" i="2"/>
  <c r="BF333" i="2"/>
  <c r="T333" i="2"/>
  <c r="R333" i="2"/>
  <c r="P333" i="2"/>
  <c r="BI324" i="2"/>
  <c r="BH324" i="2"/>
  <c r="BG324" i="2"/>
  <c r="BF324" i="2"/>
  <c r="T324" i="2"/>
  <c r="R324" i="2"/>
  <c r="P324" i="2"/>
  <c r="BI315" i="2"/>
  <c r="BH315" i="2"/>
  <c r="BG315" i="2"/>
  <c r="BF315" i="2"/>
  <c r="T315" i="2"/>
  <c r="R315" i="2"/>
  <c r="P315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75" i="2"/>
  <c r="BH275" i="2"/>
  <c r="BG275" i="2"/>
  <c r="BF275" i="2"/>
  <c r="T275" i="2"/>
  <c r="R275" i="2"/>
  <c r="P275" i="2"/>
  <c r="BI263" i="2"/>
  <c r="BH263" i="2"/>
  <c r="BG263" i="2"/>
  <c r="BF263" i="2"/>
  <c r="T263" i="2"/>
  <c r="R263" i="2"/>
  <c r="P263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15" i="2"/>
  <c r="BH215" i="2"/>
  <c r="BG215" i="2"/>
  <c r="BF215" i="2"/>
  <c r="T215" i="2"/>
  <c r="R215" i="2"/>
  <c r="P215" i="2"/>
  <c r="BI201" i="2"/>
  <c r="BH201" i="2"/>
  <c r="BG201" i="2"/>
  <c r="BF201" i="2"/>
  <c r="T201" i="2"/>
  <c r="R201" i="2"/>
  <c r="P201" i="2"/>
  <c r="BI187" i="2"/>
  <c r="BH187" i="2"/>
  <c r="BG187" i="2"/>
  <c r="BF187" i="2"/>
  <c r="T187" i="2"/>
  <c r="R187" i="2"/>
  <c r="P187" i="2"/>
  <c r="BI181" i="2"/>
  <c r="BH181" i="2"/>
  <c r="BG181" i="2"/>
  <c r="BF181" i="2"/>
  <c r="T181" i="2"/>
  <c r="R181" i="2"/>
  <c r="P181" i="2"/>
  <c r="BI172" i="2"/>
  <c r="BH172" i="2"/>
  <c r="BG172" i="2"/>
  <c r="BF172" i="2"/>
  <c r="T172" i="2"/>
  <c r="R172" i="2"/>
  <c r="P172" i="2"/>
  <c r="BI161" i="2"/>
  <c r="BH161" i="2"/>
  <c r="BG161" i="2"/>
  <c r="BF161" i="2"/>
  <c r="T161" i="2"/>
  <c r="R161" i="2"/>
  <c r="P161" i="2"/>
  <c r="BI145" i="2"/>
  <c r="BH145" i="2"/>
  <c r="BG145" i="2"/>
  <c r="BF145" i="2"/>
  <c r="T145" i="2"/>
  <c r="R145" i="2"/>
  <c r="P145" i="2"/>
  <c r="BI131" i="2"/>
  <c r="BH131" i="2"/>
  <c r="BG131" i="2"/>
  <c r="F35" i="2" s="1"/>
  <c r="BF131" i="2"/>
  <c r="T131" i="2"/>
  <c r="T130" i="2" s="1"/>
  <c r="R131" i="2"/>
  <c r="P131" i="2"/>
  <c r="P130" i="2" s="1"/>
  <c r="F122" i="2"/>
  <c r="E120" i="2"/>
  <c r="F89" i="2"/>
  <c r="E87" i="2"/>
  <c r="J125" i="2"/>
  <c r="J124" i="2"/>
  <c r="F125" i="2"/>
  <c r="F124" i="2"/>
  <c r="J122" i="2"/>
  <c r="E118" i="2"/>
  <c r="BK232" i="2"/>
  <c r="BK187" i="2"/>
  <c r="BK241" i="2"/>
  <c r="J231" i="2"/>
  <c r="J181" i="2"/>
  <c r="BK363" i="2"/>
  <c r="BK343" i="2"/>
  <c r="BK324" i="2"/>
  <c r="J306" i="2"/>
  <c r="J297" i="2"/>
  <c r="BK284" i="2"/>
  <c r="J254" i="2"/>
  <c r="BK250" i="2"/>
  <c r="J237" i="2"/>
  <c r="J230" i="2"/>
  <c r="J172" i="2"/>
  <c r="BK145" i="2"/>
  <c r="J131" i="2"/>
  <c r="BK368" i="2"/>
  <c r="J345" i="2"/>
  <c r="BK333" i="2"/>
  <c r="J324" i="2"/>
  <c r="BK305" i="2"/>
  <c r="J296" i="2"/>
  <c r="J284" i="2"/>
  <c r="BK254" i="2"/>
  <c r="J251" i="2"/>
  <c r="BK237" i="2"/>
  <c r="BK231" i="2"/>
  <c r="J201" i="2"/>
  <c r="BK161" i="2"/>
  <c r="BK131" i="2"/>
  <c r="J368" i="2"/>
  <c r="J343" i="2"/>
  <c r="J333" i="2"/>
  <c r="BK315" i="2"/>
  <c r="J305" i="2"/>
  <c r="BK296" i="2"/>
  <c r="BK275" i="2"/>
  <c r="BK251" i="2"/>
  <c r="J238" i="2"/>
  <c r="J232" i="2"/>
  <c r="BK201" i="2"/>
  <c r="J161" i="2"/>
  <c r="BK366" i="2"/>
  <c r="BK345" i="2"/>
  <c r="J342" i="2"/>
  <c r="J315" i="2"/>
  <c r="BK297" i="2"/>
  <c r="J290" i="2"/>
  <c r="J275" i="2"/>
  <c r="BK252" i="2"/>
  <c r="J250" i="2"/>
  <c r="BK235" i="2"/>
  <c r="J215" i="2"/>
  <c r="BK172" i="2"/>
  <c r="J145" i="2"/>
  <c r="J366" i="2"/>
  <c r="J363" i="2"/>
  <c r="BK342" i="2"/>
  <c r="BK306" i="2"/>
  <c r="BK290" i="2"/>
  <c r="BK263" i="2"/>
  <c r="J252" i="2"/>
  <c r="J241" i="2"/>
  <c r="BK215" i="2"/>
  <c r="J187" i="2"/>
  <c r="J263" i="2"/>
  <c r="BK238" i="2"/>
  <c r="J235" i="2"/>
  <c r="BK230" i="2"/>
  <c r="BK181" i="2"/>
  <c r="R130" i="2" l="1"/>
  <c r="F36" i="2"/>
  <c r="R344" i="2"/>
  <c r="F37" i="2"/>
  <c r="R364" i="2"/>
  <c r="J34" i="2"/>
  <c r="P364" i="2"/>
  <c r="F34" i="2"/>
  <c r="R160" i="2"/>
  <c r="R253" i="2"/>
  <c r="T253" i="2"/>
  <c r="BK229" i="2"/>
  <c r="J229" i="2" s="1"/>
  <c r="J100" i="2" s="1"/>
  <c r="BK236" i="2"/>
  <c r="J236" i="2" s="1"/>
  <c r="J101" i="2" s="1"/>
  <c r="BK240" i="2"/>
  <c r="P160" i="2"/>
  <c r="P253" i="2"/>
  <c r="T160" i="2"/>
  <c r="BK253" i="2"/>
  <c r="J253" i="2" s="1"/>
  <c r="J104" i="2" s="1"/>
  <c r="P229" i="2"/>
  <c r="R236" i="2"/>
  <c r="T240" i="2"/>
  <c r="T239" i="2" s="1"/>
  <c r="BK160" i="2"/>
  <c r="J160" i="2" s="1"/>
  <c r="J99" i="2" s="1"/>
  <c r="R229" i="2"/>
  <c r="P236" i="2"/>
  <c r="P240" i="2"/>
  <c r="T229" i="2"/>
  <c r="T236" i="2"/>
  <c r="R240" i="2"/>
  <c r="BK130" i="2"/>
  <c r="J130" i="2" s="1"/>
  <c r="J98" i="2" s="1"/>
  <c r="BK344" i="2"/>
  <c r="J344" i="2"/>
  <c r="J105" i="2" s="1"/>
  <c r="BK365" i="2"/>
  <c r="J365" i="2" s="1"/>
  <c r="J107" i="2" s="1"/>
  <c r="BK367" i="2"/>
  <c r="J367" i="2" s="1"/>
  <c r="J108" i="2" s="1"/>
  <c r="E85" i="2"/>
  <c r="J89" i="2"/>
  <c r="F91" i="2"/>
  <c r="J91" i="2"/>
  <c r="F92" i="2"/>
  <c r="J92" i="2"/>
  <c r="BE131" i="2"/>
  <c r="BE145" i="2"/>
  <c r="BE161" i="2"/>
  <c r="BE172" i="2"/>
  <c r="BE181" i="2"/>
  <c r="BE187" i="2"/>
  <c r="BE201" i="2"/>
  <c r="BE215" i="2"/>
  <c r="BE230" i="2"/>
  <c r="BE231" i="2"/>
  <c r="BE232" i="2"/>
  <c r="BE235" i="2"/>
  <c r="BE237" i="2"/>
  <c r="BE238" i="2"/>
  <c r="BE241" i="2"/>
  <c r="BE250" i="2"/>
  <c r="BE251" i="2"/>
  <c r="BE252" i="2"/>
  <c r="BE254" i="2"/>
  <c r="BE263" i="2"/>
  <c r="BE275" i="2"/>
  <c r="BE284" i="2"/>
  <c r="BE290" i="2"/>
  <c r="BE296" i="2"/>
  <c r="BE297" i="2"/>
  <c r="BE305" i="2"/>
  <c r="BE306" i="2"/>
  <c r="BE315" i="2"/>
  <c r="BE324" i="2"/>
  <c r="BE333" i="2"/>
  <c r="BE342" i="2"/>
  <c r="BE343" i="2"/>
  <c r="BE345" i="2"/>
  <c r="BE363" i="2"/>
  <c r="BE366" i="2"/>
  <c r="BE368" i="2"/>
  <c r="R239" i="2" l="1"/>
  <c r="T129" i="2"/>
  <c r="T128" i="2" s="1"/>
  <c r="P129" i="2"/>
  <c r="P128" i="2" s="1"/>
  <c r="R129" i="2"/>
  <c r="R128" i="2" s="1"/>
  <c r="P239" i="2"/>
  <c r="BK239" i="2"/>
  <c r="J239" i="2"/>
  <c r="J102" i="2" s="1"/>
  <c r="BK129" i="2"/>
  <c r="J240" i="2"/>
  <c r="J103" i="2"/>
  <c r="BK364" i="2"/>
  <c r="J364" i="2" s="1"/>
  <c r="J106" i="2" s="1"/>
  <c r="J33" i="2"/>
  <c r="F33" i="2"/>
  <c r="BK128" i="2" l="1"/>
  <c r="J128" i="2" s="1"/>
  <c r="J96" i="2" s="1"/>
  <c r="J129" i="2"/>
  <c r="J97" i="2" s="1"/>
  <c r="J30" i="2" l="1"/>
  <c r="J39" i="2" l="1"/>
</calcChain>
</file>

<file path=xl/sharedStrings.xml><?xml version="1.0" encoding="utf-8"?>
<sst xmlns="http://schemas.openxmlformats.org/spreadsheetml/2006/main" count="2574" uniqueCount="287">
  <si>
    <t/>
  </si>
  <si>
    <t>False</t>
  </si>
  <si>
    <t>&gt;&gt;  skryté sloupce  &lt;&lt;</t>
  </si>
  <si>
    <t>21</t>
  </si>
  <si>
    <t>12</t>
  </si>
  <si>
    <t>v ---  níže se nacházejí doplnkové a pomocné údaje k sestavám  --- v</t>
  </si>
  <si>
    <t>Stavba: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</si>
  <si>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</si>
  <si>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</si>
  <si>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</si>
  <si>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</si>
  <si>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</si>
  <si>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</si>
  <si>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</si>
  <si>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</si>
  <si>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</si>
  <si>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</si>
  <si>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</si>
  <si>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</si>
  <si>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</si>
  <si>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</si>
  <si>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</si>
  <si>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</si>
  <si>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</si>
  <si>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</si>
  <si>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</si>
  <si>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</si>
  <si>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</si>
  <si>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</si>
  <si>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</si>
  <si>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</si>
  <si>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</si>
  <si>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</si>
  <si>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</si>
  <si>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</si>
  <si>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</si>
  <si>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</si>
  <si>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</si>
  <si>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</si>
  <si>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</si>
  <si>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</si>
  <si>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</si>
  <si>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</si>
  <si>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</si>
  <si>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{350f8295-4d41-44cf-845e-5ca0cbd634e8}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</si>
  <si>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</si>
  <si>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</si>
  <si>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</si>
  <si>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</si>
  <si>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</si>
  <si>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</si>
  <si>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</si>
  <si>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</si>
  <si>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</si>
  <si>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</si>
  <si>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</si>
  <si>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</si>
  <si>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</si>
  <si>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</si>
  <si>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</si>
  <si>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</si>
  <si>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</si>
  <si>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</si>
  <si>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</si>
  <si>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</si>
  <si>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</si>
  <si>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</si>
  <si>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</si>
  <si>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</si>
  <si>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</si>
  <si>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</si>
  <si>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</si>
  <si>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</si>
  <si>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</si>
  <si>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</si>
  <si>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</si>
  <si>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</si>
  <si>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</si>
  <si>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</si>
  <si>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</si>
  <si>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</si>
  <si>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</si>
  <si>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</si>
  <si>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</si>
  <si>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612325302</t>
  </si>
  <si>
    <t>Vápenocementová štuková omítka ostění nebo nadpraží</t>
  </si>
  <si>
    <t>m2</t>
  </si>
  <si>
    <t>4</t>
  </si>
  <si>
    <t>VV</t>
  </si>
  <si>
    <t>Technická zpráva</t>
  </si>
  <si>
    <t>Výkres č. 2 - Půdorys 1 NP</t>
  </si>
  <si>
    <t xml:space="preserve">Výkres č. 3 - Půdorys typického podlaží </t>
  </si>
  <si>
    <t xml:space="preserve">Výkres č. 4 - Pohled uliční </t>
  </si>
  <si>
    <t>Vchod do BD</t>
  </si>
  <si>
    <t>(2,1+2,1+1,45)*0,3*2</t>
  </si>
  <si>
    <t>"1NP"</t>
  </si>
  <si>
    <t>(1,5+1,5+1,5+1,5)*0,3*2</t>
  </si>
  <si>
    <t>"2NP"</t>
  </si>
  <si>
    <t>"3NP"</t>
  </si>
  <si>
    <t>Součet</t>
  </si>
  <si>
    <t>619995001</t>
  </si>
  <si>
    <t>Začištění omítek kolem oken, dveří, podlah nebo obkladů</t>
  </si>
  <si>
    <t>m</t>
  </si>
  <si>
    <t>Vnější zapravení</t>
  </si>
  <si>
    <t>(2,1+2,1+1,45)*2</t>
  </si>
  <si>
    <t>(1,5+1,5+1,5+1,5)*2</t>
  </si>
  <si>
    <t>9</t>
  </si>
  <si>
    <t>Ostatní konstrukce a práce, bourání</t>
  </si>
  <si>
    <t>5</t>
  </si>
  <si>
    <t>10</t>
  </si>
  <si>
    <t>14</t>
  </si>
  <si>
    <t>16</t>
  </si>
  <si>
    <t>18</t>
  </si>
  <si>
    <t>949101111</t>
  </si>
  <si>
    <t>Lešení pomocné pro objekty pozemních staveb s lešeňovou podlahou v do 1,9 m zatížení do 150 kg/m2</t>
  </si>
  <si>
    <t>20</t>
  </si>
  <si>
    <t>2*1,5</t>
  </si>
  <si>
    <t>"1NP"2*1,5*2</t>
  </si>
  <si>
    <t>"2NP"2*1,5*2</t>
  </si>
  <si>
    <t>"3NP"2*1,5*2</t>
  </si>
  <si>
    <t>11</t>
  </si>
  <si>
    <t>968062355</t>
  </si>
  <si>
    <t>Vybourání dřevěných rámů oken dvojitých včetně křídel pl do 2 m2</t>
  </si>
  <si>
    <t>22</t>
  </si>
  <si>
    <t>"1NP"1,5*1,5*2</t>
  </si>
  <si>
    <t>"2NP"1,5*1,5*2</t>
  </si>
  <si>
    <t>"3NP"1,5*1,5*2</t>
  </si>
  <si>
    <t>968072456</t>
  </si>
  <si>
    <t>Vybourání kovových dveřních zárubní pl přes 2 m2</t>
  </si>
  <si>
    <t>24</t>
  </si>
  <si>
    <t>(1,45*2,1)*2</t>
  </si>
  <si>
    <t>13</t>
  </si>
  <si>
    <t>978013191</t>
  </si>
  <si>
    <t>Otlučení (osekání) vnitřní vápenné nebo vápenocementové omítky stěn v rozsahu přes 50 do 100 %</t>
  </si>
  <si>
    <t>26</t>
  </si>
  <si>
    <t>978015341</t>
  </si>
  <si>
    <t>Otlučení (osekání) vnější vápenné nebo vápenocementové omítky stupně členitosti 1 a 2 v rozsahu přes 20 do 30 %</t>
  </si>
  <si>
    <t>28</t>
  </si>
  <si>
    <t>(2,1+2,1+1,45)*0,2*2</t>
  </si>
  <si>
    <t>(1,5+1,5+1,5+1,5)*0,2*2</t>
  </si>
  <si>
    <t>15</t>
  </si>
  <si>
    <t>952901111</t>
  </si>
  <si>
    <t>Vyčištění budov bytové a občanské výstavby při výšce podlaží do 4 m</t>
  </si>
  <si>
    <t>30</t>
  </si>
  <si>
    <t>3,4*5,9*2</t>
  </si>
  <si>
    <t>997</t>
  </si>
  <si>
    <t>Přesun sutě</t>
  </si>
  <si>
    <t>997013213</t>
  </si>
  <si>
    <t>Vnitrostaveništní doprava suti a vybouraných hmot pro budovy v přes 9 do 12 m ručně</t>
  </si>
  <si>
    <t>t</t>
  </si>
  <si>
    <t>32</t>
  </si>
  <si>
    <t>17</t>
  </si>
  <si>
    <t>997013501</t>
  </si>
  <si>
    <t>Odvoz suti a vybouraných hmot na skládku nebo meziskládku do 1 km se složením</t>
  </si>
  <si>
    <t>34</t>
  </si>
  <si>
    <t>997013511</t>
  </si>
  <si>
    <t>Odvoz suti a vybouraných hmot z meziskládky na skládku do 1 km s naložením a se složením</t>
  </si>
  <si>
    <t>36</t>
  </si>
  <si>
    <t>2,058*15 "Přepočtené koeficientem množství</t>
  </si>
  <si>
    <t>19</t>
  </si>
  <si>
    <t>997013631</t>
  </si>
  <si>
    <t>Poplatek za uložení na skládce (skládkovné) stavebního odpadu směsného kód odpadu 17 09 04</t>
  </si>
  <si>
    <t>38</t>
  </si>
  <si>
    <t>998</t>
  </si>
  <si>
    <t>Přesun hmot</t>
  </si>
  <si>
    <t>998012034</t>
  </si>
  <si>
    <t>Příplatek k přesunu hmot pro budovy monolitické za zvětšený přesun do 500 m</t>
  </si>
  <si>
    <t>40</t>
  </si>
  <si>
    <t>998012042</t>
  </si>
  <si>
    <t>Přesun hmot pro budovy monolitické s omezením mechanizace pro budovy v přes 6 do 12 m</t>
  </si>
  <si>
    <t>42</t>
  </si>
  <si>
    <t>PSV</t>
  </si>
  <si>
    <t>Práce a dodávky PSV</t>
  </si>
  <si>
    <t>764</t>
  </si>
  <si>
    <t>Konstrukce klempířské</t>
  </si>
  <si>
    <t>764002851</t>
  </si>
  <si>
    <t>Demontáž oplechování parapetů do suti</t>
  </si>
  <si>
    <t>44</t>
  </si>
  <si>
    <t>"1NP"1,5*2</t>
  </si>
  <si>
    <t>"2NP"1,5*2</t>
  </si>
  <si>
    <t>"3NP"1,5*2</t>
  </si>
  <si>
    <t>23</t>
  </si>
  <si>
    <t>764216645</t>
  </si>
  <si>
    <t>Oplechování rovných parapetů celoplošně lepené z Pz s povrchovou úpravou rš 400 mm</t>
  </si>
  <si>
    <t>46</t>
  </si>
  <si>
    <t>998764112</t>
  </si>
  <si>
    <t>Přesun hmot tonážní pro konstrukce klempířské s omezením mechanizace v objektech v přes 6 do 12 m</t>
  </si>
  <si>
    <t>48</t>
  </si>
  <si>
    <t>25</t>
  </si>
  <si>
    <t>998764192</t>
  </si>
  <si>
    <t>Příplatek k přesunu hmot tonážnímu pro konstrukce klempířské za zvětšený přesun do 100 m</t>
  </si>
  <si>
    <t>50</t>
  </si>
  <si>
    <t>766</t>
  </si>
  <si>
    <t>Konstrukce truhlářské</t>
  </si>
  <si>
    <t>766622131</t>
  </si>
  <si>
    <t>Montáž plastových oken plochy přes 1 m2 otevíravých v do 1,5 m s rámem do zdiva</t>
  </si>
  <si>
    <t>52</t>
  </si>
  <si>
    <t>27</t>
  </si>
  <si>
    <t>M</t>
  </si>
  <si>
    <t>61140052</t>
  </si>
  <si>
    <t>okno plastové otevíravé/sklopné dvojsklo přes plochu 1m2 do v 1,5m</t>
  </si>
  <si>
    <t>54</t>
  </si>
  <si>
    <t>Výpis truhlářských výrobků</t>
  </si>
  <si>
    <t>Označení - 02</t>
  </si>
  <si>
    <t>Okno dvoukřídlé plastové, otevíravé a výklopné</t>
  </si>
  <si>
    <t>766660451</t>
  </si>
  <si>
    <t>Montáž vchodových dveří včetně rámu dvoukřídlových bez nadsvětlíku do zdiva</t>
  </si>
  <si>
    <t>kus</t>
  </si>
  <si>
    <t>56</t>
  </si>
  <si>
    <t>Označení - 01</t>
  </si>
  <si>
    <t>Vchodové dveře dvoukřídlé otočné 2/3 prosklené</t>
  </si>
  <si>
    <t>1+1</t>
  </si>
  <si>
    <t>29</t>
  </si>
  <si>
    <t>61140510</t>
  </si>
  <si>
    <t>dveře dvoukřídlé plastové bílé prosklené max rozměru otvoru 4,84m2 bezpečnostní třídy RC2</t>
  </si>
  <si>
    <t>58</t>
  </si>
  <si>
    <t>766660717</t>
  </si>
  <si>
    <t>Montáž samozavírače na ocelovou zárubeň a dveřní křídlo</t>
  </si>
  <si>
    <t>60</t>
  </si>
  <si>
    <t>31</t>
  </si>
  <si>
    <t>54917250</t>
  </si>
  <si>
    <t>samozavírač dveří hydraulický</t>
  </si>
  <si>
    <t>62</t>
  </si>
  <si>
    <t>766660734</t>
  </si>
  <si>
    <t>Montáž dveřního bezpečnostního kování - panikového</t>
  </si>
  <si>
    <t>64</t>
  </si>
  <si>
    <t>33</t>
  </si>
  <si>
    <t>54914136</t>
  </si>
  <si>
    <t>kování  madlo/klika pro vchodové dveře</t>
  </si>
  <si>
    <t>66</t>
  </si>
  <si>
    <t>766691811</t>
  </si>
  <si>
    <t>Demontáž parapetních desek dřevěných nebo plastových šířky do 300 mm</t>
  </si>
  <si>
    <t>68</t>
  </si>
  <si>
    <t>35</t>
  </si>
  <si>
    <t>766694116</t>
  </si>
  <si>
    <t>Montáž parapetních desek dřevěných nebo plastových š do 30 cm</t>
  </si>
  <si>
    <t>70</t>
  </si>
  <si>
    <t>61144403</t>
  </si>
  <si>
    <t>parapet plastový vnitřní š 350mm</t>
  </si>
  <si>
    <t>72</t>
  </si>
  <si>
    <t>37</t>
  </si>
  <si>
    <t>61144019</t>
  </si>
  <si>
    <t>koncovka k parapetu plastovému vnitřnímu 1 pár</t>
  </si>
  <si>
    <t>sada</t>
  </si>
  <si>
    <t>74</t>
  </si>
  <si>
    <t>"1NP"2</t>
  </si>
  <si>
    <t>"2NP"2</t>
  </si>
  <si>
    <t>"3NP"2</t>
  </si>
  <si>
    <t>998766122</t>
  </si>
  <si>
    <t>Přesun hmot tonážní pro kce truhlářské ruční v objektech v přes 6 do 12 m</t>
  </si>
  <si>
    <t>76</t>
  </si>
  <si>
    <t>39</t>
  </si>
  <si>
    <t>998766129</t>
  </si>
  <si>
    <t>Příplatek k ručnímu přesunu hmot tonážnímu pro kce truhlářské za zvětšený přesun ZKD 50 m</t>
  </si>
  <si>
    <t>78</t>
  </si>
  <si>
    <t>784</t>
  </si>
  <si>
    <t>Dokončovací práce - malby a tapety</t>
  </si>
  <si>
    <t>784181101</t>
  </si>
  <si>
    <t>Základní akrylátová jednonásobná bezbarvá penetrace podkladu v místnostech v do 3,80 m</t>
  </si>
  <si>
    <t>80</t>
  </si>
  <si>
    <t>3,4*3*2</t>
  </si>
  <si>
    <t>(1,5+1,5+1,5)*0,3*2</t>
  </si>
  <si>
    <t>41</t>
  </si>
  <si>
    <t>784221101</t>
  </si>
  <si>
    <t>Dvojnásobné bílé malby ze směsí za sucha dobře otěruvzdorných v místnostech do 3,80 m</t>
  </si>
  <si>
    <t>82</t>
  </si>
  <si>
    <t>VRN</t>
  </si>
  <si>
    <t>Vedlejší rozpočtové náklady</t>
  </si>
  <si>
    <t>VRN3</t>
  </si>
  <si>
    <t>Zařízení staveniště</t>
  </si>
  <si>
    <t>030001000</t>
  </si>
  <si>
    <t>kpl</t>
  </si>
  <si>
    <t>CS ÚRS 2024 01</t>
  </si>
  <si>
    <t>1024</t>
  </si>
  <si>
    <t>-694135486</t>
  </si>
  <si>
    <t>VRN7</t>
  </si>
  <si>
    <t>Provozní vlivy</t>
  </si>
  <si>
    <t>43</t>
  </si>
  <si>
    <t>070001000</t>
  </si>
  <si>
    <t>-1365830458</t>
  </si>
  <si>
    <t xml:space="preserve"> VÝMĚNA OKEN A VNĚJŠÍCH DVEŘÍ V CHODBĚ</t>
  </si>
  <si>
    <t>KSO: 803 1</t>
  </si>
  <si>
    <t>Místo: Ul. Albertova 1100/24 a 1100/26</t>
  </si>
  <si>
    <t>Fakultní nemocnice olomouc</t>
  </si>
  <si>
    <t>Ing. Martin Trokan</t>
  </si>
  <si>
    <t>Tomáš Slíva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</si>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</sst>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1" fillId="0" borderId="12" xfId="0" applyNumberFormat="1" applyFont="1" applyBorder="1" applyAlignment="1"/>
    <xf numFmtId="166" fontId="21" fillId="0" borderId="13" xfId="0" applyNumberFormat="1" applyFont="1" applyBorder="1" applyAlignment="1"/>
    <xf numFmtId="4" fontId="22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3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3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0" fontId="1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69"/>
  <sheetViews>
    <sheetView showGridLines="0" tabSelected="1" topLeftCell="A140" workbookViewId="0">
      <selection activeCell="I161" sqref="I16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51" t="s">
        <v>2</v>
      </c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1" t="s">
        <v>44</v>
      </c>
    </row>
    <row r="3" spans="1:46" s="1" customFormat="1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45</v>
      </c>
    </row>
    <row r="4" spans="1:46" s="1" customFormat="1" ht="24.95" customHeight="1" x14ac:dyDescent="0.2">
      <c r="B4" s="14"/>
      <c r="D4" s="15" t="s">
        <v>46</v>
      </c>
      <c r="L4" s="14"/>
      <c r="M4" s="44" t="s">
        <v>5</v>
      </c>
      <c r="AT4" s="11" t="s">
        <v>1</v>
      </c>
    </row>
    <row r="5" spans="1:46" s="1" customFormat="1" ht="6.95" customHeight="1" x14ac:dyDescent="0.2">
      <c r="B5" s="14"/>
      <c r="L5" s="14"/>
    </row>
    <row r="6" spans="1:46" s="1" customFormat="1" ht="12" customHeight="1" x14ac:dyDescent="0.2">
      <c r="B6" s="14"/>
      <c r="D6" s="17" t="s">
        <v>6</v>
      </c>
      <c r="L6" s="14"/>
    </row>
    <row r="7" spans="1:46" s="1" customFormat="1" ht="16.5" customHeight="1" x14ac:dyDescent="0.2">
      <c r="B7" s="14"/>
      <c r="E7" s="147" t="s">
        <v>280</v>
      </c>
      <c r="F7" s="148"/>
      <c r="G7" s="148"/>
      <c r="H7" s="148"/>
      <c r="L7" s="14"/>
    </row>
    <row r="8" spans="1:46" s="2" customFormat="1" ht="12" customHeight="1" x14ac:dyDescent="0.2">
      <c r="A8" s="20"/>
      <c r="B8" s="21"/>
      <c r="C8" s="20"/>
      <c r="D8" s="17" t="s">
        <v>47</v>
      </c>
      <c r="E8" s="20"/>
      <c r="F8" s="20"/>
      <c r="G8" s="20"/>
      <c r="H8" s="20"/>
      <c r="I8" s="20"/>
      <c r="J8" s="20"/>
      <c r="K8" s="20"/>
      <c r="L8" s="24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46" s="2" customFormat="1" ht="16.5" customHeight="1" x14ac:dyDescent="0.2">
      <c r="A9" s="20"/>
      <c r="B9" s="21"/>
      <c r="C9" s="20"/>
      <c r="D9" s="20"/>
      <c r="E9" s="147" t="s">
        <v>280</v>
      </c>
      <c r="F9" s="148"/>
      <c r="G9" s="148"/>
      <c r="H9" s="148"/>
      <c r="I9" s="20"/>
      <c r="J9" s="20"/>
      <c r="K9" s="20"/>
      <c r="L9" s="24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46" s="2" customFormat="1" x14ac:dyDescent="0.2">
      <c r="A10" s="20"/>
      <c r="B10" s="21"/>
      <c r="C10" s="20"/>
      <c r="D10" s="20"/>
      <c r="E10" s="20"/>
      <c r="F10" s="20"/>
      <c r="G10" s="20"/>
      <c r="H10" s="20"/>
      <c r="I10" s="20"/>
      <c r="J10" s="20"/>
      <c r="K10" s="20"/>
      <c r="L10" s="24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46" s="2" customFormat="1" ht="12" customHeight="1" x14ac:dyDescent="0.2">
      <c r="A11" s="20"/>
      <c r="B11" s="21"/>
      <c r="C11" s="20"/>
      <c r="D11" s="17" t="s">
        <v>281</v>
      </c>
      <c r="E11" s="20"/>
      <c r="F11" s="16" t="s">
        <v>0</v>
      </c>
      <c r="G11" s="20"/>
      <c r="H11" s="20"/>
      <c r="I11" s="17" t="s">
        <v>7</v>
      </c>
      <c r="J11" s="16" t="s">
        <v>0</v>
      </c>
      <c r="K11" s="20"/>
      <c r="L11" s="24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46" s="2" customFormat="1" ht="12" customHeight="1" x14ac:dyDescent="0.2">
      <c r="A12" s="20"/>
      <c r="B12" s="21"/>
      <c r="C12" s="20"/>
      <c r="D12" s="17" t="s">
        <v>282</v>
      </c>
      <c r="E12" s="20"/>
      <c r="F12" s="16" t="s">
        <v>9</v>
      </c>
      <c r="G12" s="20"/>
      <c r="H12" s="20"/>
      <c r="I12" s="17" t="s">
        <v>10</v>
      </c>
      <c r="J12" s="33"/>
      <c r="K12" s="20"/>
      <c r="L12" s="24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 spans="1:46" s="2" customFormat="1" ht="10.9" customHeight="1" x14ac:dyDescent="0.2">
      <c r="A13" s="20"/>
      <c r="B13" s="21"/>
      <c r="C13" s="20"/>
      <c r="D13" s="20"/>
      <c r="E13" s="20"/>
      <c r="F13" s="20"/>
      <c r="G13" s="20"/>
      <c r="H13" s="20"/>
      <c r="I13" s="20"/>
      <c r="J13" s="20"/>
      <c r="K13" s="20"/>
      <c r="L13" s="24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 spans="1:46" s="2" customFormat="1" ht="12" customHeight="1" x14ac:dyDescent="0.2">
      <c r="A14" s="20"/>
      <c r="B14" s="21"/>
      <c r="C14" s="20"/>
      <c r="D14" s="17" t="s">
        <v>11</v>
      </c>
      <c r="E14" s="20"/>
      <c r="F14" s="20"/>
      <c r="G14" s="20"/>
      <c r="H14" s="20"/>
      <c r="I14" s="17" t="s">
        <v>12</v>
      </c>
      <c r="J14" s="16"/>
      <c r="K14" s="20"/>
      <c r="L14" s="24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46" s="2" customFormat="1" ht="18" customHeight="1" x14ac:dyDescent="0.2">
      <c r="A15" s="20"/>
      <c r="B15" s="21"/>
      <c r="C15" s="20"/>
      <c r="D15" s="20"/>
      <c r="E15" s="16" t="s">
        <v>283</v>
      </c>
      <c r="F15" s="20"/>
      <c r="G15" s="20"/>
      <c r="H15" s="20"/>
      <c r="I15" s="17" t="s">
        <v>13</v>
      </c>
      <c r="J15" s="16"/>
      <c r="K15" s="20"/>
      <c r="L15" s="24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46" s="2" customFormat="1" ht="6.95" customHeight="1" x14ac:dyDescent="0.2">
      <c r="A16" s="20"/>
      <c r="B16" s="21"/>
      <c r="C16" s="20"/>
      <c r="D16" s="20"/>
      <c r="E16" s="20"/>
      <c r="F16" s="20"/>
      <c r="G16" s="20"/>
      <c r="H16" s="20"/>
      <c r="I16" s="20"/>
      <c r="J16" s="20"/>
      <c r="K16" s="20"/>
      <c r="L16" s="24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s="2" customFormat="1" ht="12" customHeight="1" x14ac:dyDescent="0.2">
      <c r="A17" s="20"/>
      <c r="B17" s="21"/>
      <c r="C17" s="20"/>
      <c r="D17" s="17" t="s">
        <v>14</v>
      </c>
      <c r="E17" s="20"/>
      <c r="F17" s="20"/>
      <c r="G17" s="20"/>
      <c r="H17" s="20"/>
      <c r="I17" s="17" t="s">
        <v>12</v>
      </c>
      <c r="J17" s="18"/>
      <c r="K17" s="20"/>
      <c r="L17" s="24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s="2" customFormat="1" ht="18" customHeight="1" x14ac:dyDescent="0.2">
      <c r="A18" s="20"/>
      <c r="B18" s="21"/>
      <c r="C18" s="20"/>
      <c r="D18" s="20"/>
      <c r="E18" s="153"/>
      <c r="F18" s="154"/>
      <c r="G18" s="154"/>
      <c r="H18" s="154"/>
      <c r="I18" s="17" t="s">
        <v>13</v>
      </c>
      <c r="J18" s="18"/>
      <c r="K18" s="20"/>
      <c r="L18" s="24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2" customFormat="1" ht="6.95" customHeight="1" x14ac:dyDescent="0.2">
      <c r="A19" s="20"/>
      <c r="B19" s="21"/>
      <c r="C19" s="20"/>
      <c r="D19" s="20"/>
      <c r="E19" s="20"/>
      <c r="F19" s="20"/>
      <c r="G19" s="20"/>
      <c r="H19" s="20"/>
      <c r="I19" s="20"/>
      <c r="J19" s="20"/>
      <c r="K19" s="20"/>
      <c r="L19" s="24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s="2" customFormat="1" ht="12" customHeight="1" x14ac:dyDescent="0.2">
      <c r="A20" s="20"/>
      <c r="B20" s="21"/>
      <c r="C20" s="20"/>
      <c r="D20" s="17" t="s">
        <v>15</v>
      </c>
      <c r="E20" s="20"/>
      <c r="F20" s="20"/>
      <c r="G20" s="20"/>
      <c r="H20" s="20"/>
      <c r="I20" s="17" t="s">
        <v>12</v>
      </c>
      <c r="J20" s="16"/>
      <c r="K20" s="20"/>
      <c r="L20" s="24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s="2" customFormat="1" ht="18" customHeight="1" x14ac:dyDescent="0.2">
      <c r="A21" s="20"/>
      <c r="B21" s="21"/>
      <c r="C21" s="20"/>
      <c r="D21" s="20"/>
      <c r="E21" s="16" t="s">
        <v>284</v>
      </c>
      <c r="F21" s="20"/>
      <c r="G21" s="20"/>
      <c r="H21" s="20"/>
      <c r="I21" s="17" t="s">
        <v>13</v>
      </c>
      <c r="J21" s="16"/>
      <c r="K21" s="20"/>
      <c r="L21" s="24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s="2" customFormat="1" ht="6.95" customHeight="1" x14ac:dyDescent="0.2">
      <c r="A22" s="20"/>
      <c r="B22" s="21"/>
      <c r="C22" s="20"/>
      <c r="D22" s="20"/>
      <c r="E22" s="20"/>
      <c r="F22" s="20"/>
      <c r="G22" s="20"/>
      <c r="H22" s="20"/>
      <c r="I22" s="20"/>
      <c r="J22" s="20"/>
      <c r="K22" s="20"/>
      <c r="L22" s="24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s="2" customFormat="1" ht="12" customHeight="1" x14ac:dyDescent="0.2">
      <c r="A23" s="20"/>
      <c r="B23" s="21"/>
      <c r="C23" s="20"/>
      <c r="D23" s="17" t="s">
        <v>17</v>
      </c>
      <c r="E23" s="20"/>
      <c r="F23" s="20"/>
      <c r="G23" s="20"/>
      <c r="H23" s="20"/>
      <c r="I23" s="17" t="s">
        <v>12</v>
      </c>
      <c r="J23" s="16"/>
      <c r="K23" s="20"/>
      <c r="L23" s="24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s="2" customFormat="1" ht="18" customHeight="1" x14ac:dyDescent="0.2">
      <c r="A24" s="20"/>
      <c r="B24" s="21"/>
      <c r="C24" s="20"/>
      <c r="D24" s="20"/>
      <c r="E24" s="16" t="s">
        <v>285</v>
      </c>
      <c r="F24" s="20"/>
      <c r="G24" s="20"/>
      <c r="H24" s="20"/>
      <c r="I24" s="17" t="s">
        <v>13</v>
      </c>
      <c r="J24" s="16"/>
      <c r="K24" s="20"/>
      <c r="L24" s="24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  <row r="25" spans="1:31" s="2" customFormat="1" ht="6.95" customHeight="1" x14ac:dyDescent="0.2">
      <c r="A25" s="20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4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spans="1:31" s="2" customFormat="1" ht="12" customHeight="1" x14ac:dyDescent="0.2">
      <c r="A26" s="20"/>
      <c r="B26" s="21"/>
      <c r="C26" s="20"/>
      <c r="D26" s="17" t="s">
        <v>18</v>
      </c>
      <c r="E26" s="20"/>
      <c r="F26" s="20"/>
      <c r="G26" s="20"/>
      <c r="H26" s="20"/>
      <c r="I26" s="20"/>
      <c r="J26" s="20"/>
      <c r="K26" s="20"/>
      <c r="L26" s="24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spans="1:31" s="3" customFormat="1" ht="69.75" customHeight="1" x14ac:dyDescent="0.2">
      <c r="A27" s="45"/>
      <c r="B27" s="46"/>
      <c r="C27" s="45"/>
      <c r="D27" s="45"/>
      <c r="E27" s="155" t="s">
        <v>286</v>
      </c>
      <c r="F27" s="155"/>
      <c r="G27" s="155"/>
      <c r="H27" s="155"/>
      <c r="I27" s="45"/>
      <c r="J27" s="45"/>
      <c r="K27" s="45"/>
      <c r="L27" s="47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</row>
    <row r="28" spans="1:31" s="2" customFormat="1" ht="6.95" customHeight="1" x14ac:dyDescent="0.2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4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1:31" s="2" customFormat="1" ht="6.95" customHeight="1" x14ac:dyDescent="0.2">
      <c r="A29" s="20"/>
      <c r="B29" s="21"/>
      <c r="C29" s="20"/>
      <c r="D29" s="41"/>
      <c r="E29" s="41"/>
      <c r="F29" s="41"/>
      <c r="G29" s="41"/>
      <c r="H29" s="41"/>
      <c r="I29" s="41"/>
      <c r="J29" s="41"/>
      <c r="K29" s="41"/>
      <c r="L29" s="24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1:31" s="2" customFormat="1" ht="25.35" customHeight="1" x14ac:dyDescent="0.2">
      <c r="A30" s="20"/>
      <c r="B30" s="21"/>
      <c r="C30" s="20"/>
      <c r="D30" s="48" t="s">
        <v>19</v>
      </c>
      <c r="E30" s="20"/>
      <c r="F30" s="20"/>
      <c r="G30" s="20"/>
      <c r="H30" s="20"/>
      <c r="I30" s="20"/>
      <c r="J30" s="43">
        <f>ROUND(J128, 2)</f>
        <v>0</v>
      </c>
      <c r="K30" s="20"/>
      <c r="L30" s="24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1:31" s="2" customFormat="1" ht="6.95" customHeight="1" x14ac:dyDescent="0.2">
      <c r="A31" s="20"/>
      <c r="B31" s="21"/>
      <c r="C31" s="20"/>
      <c r="D31" s="41"/>
      <c r="E31" s="41"/>
      <c r="F31" s="41"/>
      <c r="G31" s="41"/>
      <c r="H31" s="41"/>
      <c r="I31" s="41"/>
      <c r="J31" s="41"/>
      <c r="K31" s="41"/>
      <c r="L31" s="24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s="2" customFormat="1" ht="14.45" customHeight="1" x14ac:dyDescent="0.2">
      <c r="A32" s="20"/>
      <c r="B32" s="21"/>
      <c r="C32" s="20"/>
      <c r="D32" s="20"/>
      <c r="E32" s="20"/>
      <c r="F32" s="23" t="s">
        <v>21</v>
      </c>
      <c r="G32" s="20"/>
      <c r="H32" s="20"/>
      <c r="I32" s="23" t="s">
        <v>20</v>
      </c>
      <c r="J32" s="23" t="s">
        <v>22</v>
      </c>
      <c r="K32" s="20"/>
      <c r="L32" s="24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1:31" s="2" customFormat="1" ht="14.45" customHeight="1" x14ac:dyDescent="0.2">
      <c r="A33" s="20"/>
      <c r="B33" s="21"/>
      <c r="C33" s="20"/>
      <c r="D33" s="49" t="s">
        <v>23</v>
      </c>
      <c r="E33" s="17" t="s">
        <v>24</v>
      </c>
      <c r="F33" s="50">
        <f>ROUND((SUM(BE128:BE368)),  2)</f>
        <v>0</v>
      </c>
      <c r="G33" s="20"/>
      <c r="H33" s="20"/>
      <c r="I33" s="51">
        <v>0.21</v>
      </c>
      <c r="J33" s="50">
        <f>ROUND(((SUM(BE128:BE368))*I33),  2)</f>
        <v>0</v>
      </c>
      <c r="K33" s="20"/>
      <c r="L33" s="24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1:31" s="2" customFormat="1" ht="14.45" customHeight="1" x14ac:dyDescent="0.2">
      <c r="A34" s="20"/>
      <c r="B34" s="21"/>
      <c r="C34" s="20"/>
      <c r="D34" s="20"/>
      <c r="E34" s="17" t="s">
        <v>25</v>
      </c>
      <c r="F34" s="50">
        <f>ROUND((SUM(BF128:BF368)),  2)</f>
        <v>0</v>
      </c>
      <c r="G34" s="20"/>
      <c r="H34" s="20"/>
      <c r="I34" s="51">
        <v>0.12</v>
      </c>
      <c r="J34" s="50">
        <f>ROUND(((SUM(BF128:BF368))*I34),  2)</f>
        <v>0</v>
      </c>
      <c r="K34" s="20"/>
      <c r="L34" s="24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1:31" s="2" customFormat="1" ht="14.45" hidden="1" customHeight="1" x14ac:dyDescent="0.2">
      <c r="A35" s="20"/>
      <c r="B35" s="21"/>
      <c r="C35" s="20"/>
      <c r="D35" s="20"/>
      <c r="E35" s="17" t="s">
        <v>26</v>
      </c>
      <c r="F35" s="50">
        <f>ROUND((SUM(BG128:BG368)),  2)</f>
        <v>0</v>
      </c>
      <c r="G35" s="20"/>
      <c r="H35" s="20"/>
      <c r="I35" s="51">
        <v>0.21</v>
      </c>
      <c r="J35" s="50">
        <f>0</f>
        <v>0</v>
      </c>
      <c r="K35" s="20"/>
      <c r="L35" s="24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1:31" s="2" customFormat="1" ht="14.45" hidden="1" customHeight="1" x14ac:dyDescent="0.2">
      <c r="A36" s="20"/>
      <c r="B36" s="21"/>
      <c r="C36" s="20"/>
      <c r="D36" s="20"/>
      <c r="E36" s="17" t="s">
        <v>27</v>
      </c>
      <c r="F36" s="50">
        <f>ROUND((SUM(BH128:BH368)),  2)</f>
        <v>0</v>
      </c>
      <c r="G36" s="20"/>
      <c r="H36" s="20"/>
      <c r="I36" s="51">
        <v>0.12</v>
      </c>
      <c r="J36" s="50">
        <f>0</f>
        <v>0</v>
      </c>
      <c r="K36" s="20"/>
      <c r="L36" s="24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1:31" s="2" customFormat="1" ht="14.45" hidden="1" customHeight="1" x14ac:dyDescent="0.2">
      <c r="A37" s="20"/>
      <c r="B37" s="21"/>
      <c r="C37" s="20"/>
      <c r="D37" s="20"/>
      <c r="E37" s="17" t="s">
        <v>28</v>
      </c>
      <c r="F37" s="50">
        <f>ROUND((SUM(BI128:BI368)),  2)</f>
        <v>0</v>
      </c>
      <c r="G37" s="20"/>
      <c r="H37" s="20"/>
      <c r="I37" s="51">
        <v>0</v>
      </c>
      <c r="J37" s="50">
        <f>0</f>
        <v>0</v>
      </c>
      <c r="K37" s="20"/>
      <c r="L37" s="24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1:31" s="2" customFormat="1" ht="6.95" customHeight="1" x14ac:dyDescent="0.2">
      <c r="A38" s="20"/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4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1:31" s="2" customFormat="1" ht="25.35" customHeight="1" x14ac:dyDescent="0.2">
      <c r="A39" s="20"/>
      <c r="B39" s="21"/>
      <c r="C39" s="52"/>
      <c r="D39" s="53" t="s">
        <v>29</v>
      </c>
      <c r="E39" s="36"/>
      <c r="F39" s="36"/>
      <c r="G39" s="54" t="s">
        <v>30</v>
      </c>
      <c r="H39" s="55" t="s">
        <v>31</v>
      </c>
      <c r="I39" s="36"/>
      <c r="J39" s="56">
        <f>SUM(J30:J37)</f>
        <v>0</v>
      </c>
      <c r="K39" s="57"/>
      <c r="L39" s="24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1:31" s="2" customFormat="1" ht="14.45" customHeight="1" x14ac:dyDescent="0.2">
      <c r="A40" s="20"/>
      <c r="B40" s="21"/>
      <c r="C40" s="20"/>
      <c r="D40" s="20"/>
      <c r="E40" s="20"/>
      <c r="F40" s="20"/>
      <c r="G40" s="20"/>
      <c r="H40" s="20"/>
      <c r="I40" s="20"/>
      <c r="J40" s="20"/>
      <c r="K40" s="20"/>
      <c r="L40" s="24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1:31" s="1" customFormat="1" ht="14.45" customHeight="1" x14ac:dyDescent="0.2">
      <c r="B41" s="14"/>
      <c r="L41" s="14"/>
    </row>
    <row r="42" spans="1:31" s="1" customFormat="1" ht="14.45" customHeight="1" x14ac:dyDescent="0.2">
      <c r="B42" s="14"/>
      <c r="L42" s="14"/>
    </row>
    <row r="43" spans="1:31" s="1" customFormat="1" ht="14.45" customHeight="1" x14ac:dyDescent="0.2">
      <c r="B43" s="14"/>
      <c r="L43" s="14"/>
    </row>
    <row r="44" spans="1:31" s="1" customFormat="1" ht="14.45" customHeight="1" x14ac:dyDescent="0.2">
      <c r="B44" s="14"/>
      <c r="L44" s="14"/>
    </row>
    <row r="45" spans="1:31" s="1" customFormat="1" ht="14.45" customHeight="1" x14ac:dyDescent="0.2">
      <c r="B45" s="14"/>
      <c r="L45" s="14"/>
    </row>
    <row r="46" spans="1:31" s="1" customFormat="1" ht="14.45" customHeight="1" x14ac:dyDescent="0.2">
      <c r="B46" s="14"/>
      <c r="L46" s="14"/>
    </row>
    <row r="47" spans="1:31" s="1" customFormat="1" ht="14.45" customHeight="1" x14ac:dyDescent="0.2">
      <c r="B47" s="14"/>
      <c r="L47" s="14"/>
    </row>
    <row r="48" spans="1:31" s="1" customFormat="1" ht="14.45" customHeight="1" x14ac:dyDescent="0.2">
      <c r="B48" s="14"/>
      <c r="L48" s="14"/>
    </row>
    <row r="49" spans="1:31" s="1" customFormat="1" ht="14.45" customHeight="1" x14ac:dyDescent="0.2">
      <c r="B49" s="14"/>
      <c r="L49" s="14"/>
    </row>
    <row r="50" spans="1:31" s="2" customFormat="1" ht="14.45" customHeight="1" x14ac:dyDescent="0.2">
      <c r="B50" s="24"/>
      <c r="D50" s="25" t="s">
        <v>32</v>
      </c>
      <c r="E50" s="26"/>
      <c r="F50" s="26"/>
      <c r="G50" s="25" t="s">
        <v>33</v>
      </c>
      <c r="H50" s="26"/>
      <c r="I50" s="26"/>
      <c r="J50" s="26"/>
      <c r="K50" s="26"/>
      <c r="L50" s="24"/>
    </row>
    <row r="51" spans="1:31" x14ac:dyDescent="0.2">
      <c r="B51" s="14"/>
      <c r="L51" s="14"/>
    </row>
    <row r="52" spans="1:31" x14ac:dyDescent="0.2">
      <c r="B52" s="14"/>
      <c r="L52" s="14"/>
    </row>
    <row r="53" spans="1:31" x14ac:dyDescent="0.2">
      <c r="B53" s="14"/>
      <c r="L53" s="14"/>
    </row>
    <row r="54" spans="1:31" x14ac:dyDescent="0.2">
      <c r="B54" s="14"/>
      <c r="L54" s="14"/>
    </row>
    <row r="55" spans="1:31" x14ac:dyDescent="0.2">
      <c r="B55" s="14"/>
      <c r="L55" s="14"/>
    </row>
    <row r="56" spans="1:31" x14ac:dyDescent="0.2">
      <c r="B56" s="14"/>
      <c r="L56" s="14"/>
    </row>
    <row r="57" spans="1:31" x14ac:dyDescent="0.2">
      <c r="B57" s="14"/>
      <c r="L57" s="14"/>
    </row>
    <row r="58" spans="1:31" x14ac:dyDescent="0.2">
      <c r="B58" s="14"/>
      <c r="L58" s="14"/>
    </row>
    <row r="59" spans="1:31" x14ac:dyDescent="0.2">
      <c r="B59" s="14"/>
      <c r="L59" s="14"/>
    </row>
    <row r="60" spans="1:31" x14ac:dyDescent="0.2">
      <c r="B60" s="14"/>
      <c r="L60" s="14"/>
    </row>
    <row r="61" spans="1:31" s="2" customFormat="1" ht="12.75" x14ac:dyDescent="0.2">
      <c r="A61" s="20"/>
      <c r="B61" s="21"/>
      <c r="C61" s="20"/>
      <c r="D61" s="27" t="s">
        <v>34</v>
      </c>
      <c r="E61" s="22"/>
      <c r="F61" s="58" t="s">
        <v>35</v>
      </c>
      <c r="G61" s="27" t="s">
        <v>34</v>
      </c>
      <c r="H61" s="22"/>
      <c r="I61" s="22"/>
      <c r="J61" s="59" t="s">
        <v>35</v>
      </c>
      <c r="K61" s="22"/>
      <c r="L61" s="24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1:31" x14ac:dyDescent="0.2">
      <c r="B62" s="14"/>
      <c r="L62" s="14"/>
    </row>
    <row r="63" spans="1:31" x14ac:dyDescent="0.2">
      <c r="B63" s="14"/>
      <c r="L63" s="14"/>
    </row>
    <row r="64" spans="1:31" x14ac:dyDescent="0.2">
      <c r="B64" s="14"/>
      <c r="L64" s="14"/>
    </row>
    <row r="65" spans="1:31" s="2" customFormat="1" ht="12.75" x14ac:dyDescent="0.2">
      <c r="A65" s="20"/>
      <c r="B65" s="21"/>
      <c r="C65" s="20"/>
      <c r="D65" s="25" t="s">
        <v>36</v>
      </c>
      <c r="E65" s="28"/>
      <c r="F65" s="28"/>
      <c r="G65" s="25" t="s">
        <v>37</v>
      </c>
      <c r="H65" s="28"/>
      <c r="I65" s="28"/>
      <c r="J65" s="28"/>
      <c r="K65" s="28"/>
      <c r="L65" s="24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1:31" x14ac:dyDescent="0.2">
      <c r="B66" s="14"/>
      <c r="L66" s="14"/>
    </row>
    <row r="67" spans="1:31" x14ac:dyDescent="0.2">
      <c r="B67" s="14"/>
      <c r="L67" s="14"/>
    </row>
    <row r="68" spans="1:31" x14ac:dyDescent="0.2">
      <c r="B68" s="14"/>
      <c r="L68" s="14"/>
    </row>
    <row r="69" spans="1:31" x14ac:dyDescent="0.2">
      <c r="B69" s="14"/>
      <c r="L69" s="14"/>
    </row>
    <row r="70" spans="1:31" x14ac:dyDescent="0.2">
      <c r="B70" s="14"/>
      <c r="L70" s="14"/>
    </row>
    <row r="71" spans="1:31" x14ac:dyDescent="0.2">
      <c r="B71" s="14"/>
      <c r="L71" s="14"/>
    </row>
    <row r="72" spans="1:31" x14ac:dyDescent="0.2">
      <c r="B72" s="14"/>
      <c r="L72" s="14"/>
    </row>
    <row r="73" spans="1:31" x14ac:dyDescent="0.2">
      <c r="B73" s="14"/>
      <c r="L73" s="14"/>
    </row>
    <row r="74" spans="1:31" x14ac:dyDescent="0.2">
      <c r="B74" s="14"/>
      <c r="L74" s="14"/>
    </row>
    <row r="75" spans="1:31" x14ac:dyDescent="0.2">
      <c r="B75" s="14"/>
      <c r="L75" s="14"/>
    </row>
    <row r="76" spans="1:31" s="2" customFormat="1" ht="12.75" x14ac:dyDescent="0.2">
      <c r="A76" s="20"/>
      <c r="B76" s="21"/>
      <c r="C76" s="20"/>
      <c r="D76" s="27" t="s">
        <v>34</v>
      </c>
      <c r="E76" s="22"/>
      <c r="F76" s="58" t="s">
        <v>35</v>
      </c>
      <c r="G76" s="27" t="s">
        <v>34</v>
      </c>
      <c r="H76" s="22"/>
      <c r="I76" s="22"/>
      <c r="J76" s="59" t="s">
        <v>35</v>
      </c>
      <c r="K76" s="22"/>
      <c r="L76" s="24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1:31" s="2" customFormat="1" ht="14.45" customHeight="1" x14ac:dyDescent="0.2">
      <c r="A77" s="20"/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24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81" spans="1:47" s="2" customFormat="1" ht="6.95" customHeight="1" x14ac:dyDescent="0.2">
      <c r="A81" s="20"/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24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47" s="2" customFormat="1" ht="24.95" customHeight="1" x14ac:dyDescent="0.2">
      <c r="A82" s="20"/>
      <c r="B82" s="21"/>
      <c r="C82" s="15" t="s">
        <v>48</v>
      </c>
      <c r="D82" s="20"/>
      <c r="E82" s="20"/>
      <c r="F82" s="20"/>
      <c r="G82" s="20"/>
      <c r="H82" s="20"/>
      <c r="I82" s="20"/>
      <c r="J82" s="20"/>
      <c r="K82" s="20"/>
      <c r="L82" s="24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1:47" s="2" customFormat="1" ht="6.95" customHeight="1" x14ac:dyDescent="0.2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4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1:47" s="2" customFormat="1" ht="12" customHeight="1" x14ac:dyDescent="0.2">
      <c r="A84" s="20"/>
      <c r="B84" s="21"/>
      <c r="C84" s="17" t="s">
        <v>6</v>
      </c>
      <c r="D84" s="20"/>
      <c r="E84" s="20"/>
      <c r="F84" s="20"/>
      <c r="G84" s="20"/>
      <c r="H84" s="20"/>
      <c r="I84" s="20"/>
      <c r="J84" s="20"/>
      <c r="K84" s="20"/>
      <c r="L84" s="24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47" s="2" customFormat="1" ht="16.5" customHeight="1" x14ac:dyDescent="0.2">
      <c r="A85" s="20"/>
      <c r="B85" s="21"/>
      <c r="C85" s="20"/>
      <c r="D85" s="20"/>
      <c r="E85" s="149" t="str">
        <f>E7</f>
        <v xml:space="preserve"> VÝMĚNA OKEN A VNĚJŠÍCH DVEŘÍ V CHODBĚ</v>
      </c>
      <c r="F85" s="150"/>
      <c r="G85" s="150"/>
      <c r="H85" s="150"/>
      <c r="I85" s="20"/>
      <c r="J85" s="20"/>
      <c r="K85" s="20"/>
      <c r="L85" s="24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</row>
    <row r="86" spans="1:47" s="2" customFormat="1" ht="12" customHeight="1" x14ac:dyDescent="0.2">
      <c r="A86" s="20"/>
      <c r="B86" s="21"/>
      <c r="C86" s="17" t="s">
        <v>47</v>
      </c>
      <c r="D86" s="20"/>
      <c r="E86" s="20"/>
      <c r="F86" s="20"/>
      <c r="G86" s="20"/>
      <c r="H86" s="20"/>
      <c r="I86" s="20"/>
      <c r="J86" s="20"/>
      <c r="K86" s="20"/>
      <c r="L86" s="24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</row>
    <row r="87" spans="1:47" s="2" customFormat="1" ht="16.5" customHeight="1" x14ac:dyDescent="0.2">
      <c r="A87" s="20"/>
      <c r="B87" s="21"/>
      <c r="C87" s="20"/>
      <c r="D87" s="20"/>
      <c r="E87" s="147" t="str">
        <f>E9</f>
        <v xml:space="preserve"> VÝMĚNA OKEN A VNĚJŠÍCH DVEŘÍ V CHODBĚ</v>
      </c>
      <c r="F87" s="148"/>
      <c r="G87" s="148"/>
      <c r="H87" s="148"/>
      <c r="I87" s="20"/>
      <c r="J87" s="20"/>
      <c r="K87" s="20"/>
      <c r="L87" s="24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</row>
    <row r="88" spans="1:47" s="2" customFormat="1" ht="6.95" customHeight="1" x14ac:dyDescent="0.2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4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47" s="2" customFormat="1" ht="12" customHeight="1" x14ac:dyDescent="0.2">
      <c r="A89" s="20"/>
      <c r="B89" s="21"/>
      <c r="C89" s="17" t="s">
        <v>8</v>
      </c>
      <c r="D89" s="20"/>
      <c r="E89" s="20"/>
      <c r="F89" s="16" t="str">
        <f>F12</f>
        <v xml:space="preserve"> </v>
      </c>
      <c r="G89" s="20"/>
      <c r="H89" s="20"/>
      <c r="I89" s="17" t="s">
        <v>10</v>
      </c>
      <c r="J89" s="33" t="str">
        <f>IF(J12="","",J12)</f>
        <v/>
      </c>
      <c r="K89" s="20"/>
      <c r="L89" s="24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</row>
    <row r="90" spans="1:47" s="2" customFormat="1" ht="6.95" customHeight="1" x14ac:dyDescent="0.2">
      <c r="A90" s="20"/>
      <c r="B90" s="21"/>
      <c r="C90" s="20"/>
      <c r="D90" s="20"/>
      <c r="E90" s="20"/>
      <c r="F90" s="20"/>
      <c r="G90" s="20"/>
      <c r="H90" s="20"/>
      <c r="I90" s="20"/>
      <c r="J90" s="20"/>
      <c r="K90" s="20"/>
      <c r="L90" s="24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</row>
    <row r="91" spans="1:47" s="2" customFormat="1" ht="15.2" customHeight="1" x14ac:dyDescent="0.2">
      <c r="A91" s="20"/>
      <c r="B91" s="21"/>
      <c r="C91" s="17" t="s">
        <v>11</v>
      </c>
      <c r="D91" s="20"/>
      <c r="E91" s="20"/>
      <c r="F91" s="16" t="str">
        <f>E15</f>
        <v>Fakultní nemocnice olomouc</v>
      </c>
      <c r="G91" s="20"/>
      <c r="H91" s="20"/>
      <c r="I91" s="17" t="s">
        <v>15</v>
      </c>
      <c r="J91" s="19" t="str">
        <f>E21</f>
        <v>Ing. Martin Trokan</v>
      </c>
      <c r="K91" s="20"/>
      <c r="L91" s="24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</row>
    <row r="92" spans="1:47" s="2" customFormat="1" ht="15.2" customHeight="1" x14ac:dyDescent="0.2">
      <c r="A92" s="20"/>
      <c r="B92" s="21"/>
      <c r="C92" s="17" t="s">
        <v>14</v>
      </c>
      <c r="D92" s="20"/>
      <c r="E92" s="20"/>
      <c r="F92" s="16" t="str">
        <f>IF(E18="","",E18)</f>
        <v/>
      </c>
      <c r="G92" s="20"/>
      <c r="H92" s="20"/>
      <c r="I92" s="17" t="s">
        <v>17</v>
      </c>
      <c r="J92" s="19" t="str">
        <f>E24</f>
        <v>Tomáš Slíva</v>
      </c>
      <c r="K92" s="20"/>
      <c r="L92" s="24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spans="1:47" s="2" customFormat="1" ht="10.35" customHeight="1" x14ac:dyDescent="0.2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4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47" s="2" customFormat="1" ht="29.25" customHeight="1" x14ac:dyDescent="0.2">
      <c r="A94" s="20"/>
      <c r="B94" s="21"/>
      <c r="C94" s="60" t="s">
        <v>49</v>
      </c>
      <c r="D94" s="52"/>
      <c r="E94" s="52"/>
      <c r="F94" s="52"/>
      <c r="G94" s="52"/>
      <c r="H94" s="52"/>
      <c r="I94" s="52"/>
      <c r="J94" s="61" t="s">
        <v>50</v>
      </c>
      <c r="K94" s="52"/>
      <c r="L94" s="24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</row>
    <row r="95" spans="1:47" s="2" customFormat="1" ht="10.35" customHeight="1" x14ac:dyDescent="0.2">
      <c r="A95" s="20"/>
      <c r="B95" s="21"/>
      <c r="C95" s="20"/>
      <c r="D95" s="20"/>
      <c r="E95" s="20"/>
      <c r="F95" s="20"/>
      <c r="G95" s="20"/>
      <c r="H95" s="20"/>
      <c r="I95" s="20"/>
      <c r="J95" s="20"/>
      <c r="K95" s="20"/>
      <c r="L95" s="24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</row>
    <row r="96" spans="1:47" s="2" customFormat="1" ht="22.9" customHeight="1" x14ac:dyDescent="0.2">
      <c r="A96" s="20"/>
      <c r="B96" s="21"/>
      <c r="C96" s="62" t="s">
        <v>51</v>
      </c>
      <c r="D96" s="20"/>
      <c r="E96" s="20"/>
      <c r="F96" s="20"/>
      <c r="G96" s="20"/>
      <c r="H96" s="20"/>
      <c r="I96" s="20"/>
      <c r="J96" s="43">
        <f>J128</f>
        <v>0</v>
      </c>
      <c r="K96" s="20"/>
      <c r="L96" s="24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U96" s="11" t="s">
        <v>52</v>
      </c>
    </row>
    <row r="97" spans="1:31" s="4" customFormat="1" ht="24.95" customHeight="1" x14ac:dyDescent="0.2">
      <c r="B97" s="63"/>
      <c r="D97" s="64" t="s">
        <v>53</v>
      </c>
      <c r="E97" s="65"/>
      <c r="F97" s="65"/>
      <c r="G97" s="65"/>
      <c r="H97" s="65"/>
      <c r="I97" s="65"/>
      <c r="J97" s="66">
        <f>J129</f>
        <v>0</v>
      </c>
      <c r="L97" s="63"/>
    </row>
    <row r="98" spans="1:31" s="5" customFormat="1" ht="19.899999999999999" customHeight="1" x14ac:dyDescent="0.2">
      <c r="B98" s="67"/>
      <c r="D98" s="68" t="s">
        <v>54</v>
      </c>
      <c r="E98" s="69"/>
      <c r="F98" s="69"/>
      <c r="G98" s="69"/>
      <c r="H98" s="69"/>
      <c r="I98" s="69"/>
      <c r="J98" s="70">
        <f>J130</f>
        <v>0</v>
      </c>
      <c r="L98" s="67"/>
    </row>
    <row r="99" spans="1:31" s="5" customFormat="1" ht="19.899999999999999" customHeight="1" x14ac:dyDescent="0.2">
      <c r="B99" s="67"/>
      <c r="D99" s="68" t="s">
        <v>55</v>
      </c>
      <c r="E99" s="69"/>
      <c r="F99" s="69"/>
      <c r="G99" s="69"/>
      <c r="H99" s="69"/>
      <c r="I99" s="69"/>
      <c r="J99" s="70">
        <f>J160</f>
        <v>0</v>
      </c>
      <c r="L99" s="67"/>
    </row>
    <row r="100" spans="1:31" s="5" customFormat="1" ht="19.899999999999999" customHeight="1" x14ac:dyDescent="0.2">
      <c r="B100" s="67"/>
      <c r="D100" s="68" t="s">
        <v>56</v>
      </c>
      <c r="E100" s="69"/>
      <c r="F100" s="69"/>
      <c r="G100" s="69"/>
      <c r="H100" s="69"/>
      <c r="I100" s="69"/>
      <c r="J100" s="70">
        <f>J229</f>
        <v>0</v>
      </c>
      <c r="L100" s="67"/>
    </row>
    <row r="101" spans="1:31" s="5" customFormat="1" ht="19.899999999999999" customHeight="1" x14ac:dyDescent="0.2">
      <c r="B101" s="67"/>
      <c r="D101" s="68" t="s">
        <v>57</v>
      </c>
      <c r="E101" s="69"/>
      <c r="F101" s="69"/>
      <c r="G101" s="69"/>
      <c r="H101" s="69"/>
      <c r="I101" s="69"/>
      <c r="J101" s="70">
        <f>J236</f>
        <v>0</v>
      </c>
      <c r="L101" s="67"/>
    </row>
    <row r="102" spans="1:31" s="4" customFormat="1" ht="24.95" customHeight="1" x14ac:dyDescent="0.2">
      <c r="B102" s="63"/>
      <c r="D102" s="64" t="s">
        <v>58</v>
      </c>
      <c r="E102" s="65"/>
      <c r="F102" s="65"/>
      <c r="G102" s="65"/>
      <c r="H102" s="65"/>
      <c r="I102" s="65"/>
      <c r="J102" s="66">
        <f>J239</f>
        <v>0</v>
      </c>
      <c r="L102" s="63"/>
    </row>
    <row r="103" spans="1:31" s="5" customFormat="1" ht="19.899999999999999" customHeight="1" x14ac:dyDescent="0.2">
      <c r="B103" s="67"/>
      <c r="D103" s="68" t="s">
        <v>59</v>
      </c>
      <c r="E103" s="69"/>
      <c r="F103" s="69"/>
      <c r="G103" s="69"/>
      <c r="H103" s="69"/>
      <c r="I103" s="69"/>
      <c r="J103" s="70">
        <f>J240</f>
        <v>0</v>
      </c>
      <c r="L103" s="67"/>
    </row>
    <row r="104" spans="1:31" s="5" customFormat="1" ht="19.899999999999999" customHeight="1" x14ac:dyDescent="0.2">
      <c r="B104" s="67"/>
      <c r="D104" s="68" t="s">
        <v>60</v>
      </c>
      <c r="E104" s="69"/>
      <c r="F104" s="69"/>
      <c r="G104" s="69"/>
      <c r="H104" s="69"/>
      <c r="I104" s="69"/>
      <c r="J104" s="70">
        <f>J253</f>
        <v>0</v>
      </c>
      <c r="L104" s="67"/>
    </row>
    <row r="105" spans="1:31" s="5" customFormat="1" ht="19.899999999999999" customHeight="1" x14ac:dyDescent="0.2">
      <c r="B105" s="67"/>
      <c r="D105" s="68" t="s">
        <v>61</v>
      </c>
      <c r="E105" s="69"/>
      <c r="F105" s="69"/>
      <c r="G105" s="69"/>
      <c r="H105" s="69"/>
      <c r="I105" s="69"/>
      <c r="J105" s="70">
        <f>J344</f>
        <v>0</v>
      </c>
      <c r="L105" s="67"/>
    </row>
    <row r="106" spans="1:31" s="4" customFormat="1" ht="24.95" customHeight="1" x14ac:dyDescent="0.2">
      <c r="B106" s="63"/>
      <c r="D106" s="64" t="s">
        <v>62</v>
      </c>
      <c r="E106" s="65"/>
      <c r="F106" s="65"/>
      <c r="G106" s="65"/>
      <c r="H106" s="65"/>
      <c r="I106" s="65"/>
      <c r="J106" s="66">
        <f>J364</f>
        <v>0</v>
      </c>
      <c r="L106" s="63"/>
    </row>
    <row r="107" spans="1:31" s="5" customFormat="1" ht="19.899999999999999" customHeight="1" x14ac:dyDescent="0.2">
      <c r="B107" s="67"/>
      <c r="D107" s="68" t="s">
        <v>63</v>
      </c>
      <c r="E107" s="69"/>
      <c r="F107" s="69"/>
      <c r="G107" s="69"/>
      <c r="H107" s="69"/>
      <c r="I107" s="69"/>
      <c r="J107" s="70">
        <f>J365</f>
        <v>0</v>
      </c>
      <c r="L107" s="67"/>
    </row>
    <row r="108" spans="1:31" s="5" customFormat="1" ht="19.899999999999999" customHeight="1" x14ac:dyDescent="0.2">
      <c r="B108" s="67"/>
      <c r="D108" s="68" t="s">
        <v>64</v>
      </c>
      <c r="E108" s="69"/>
      <c r="F108" s="69"/>
      <c r="G108" s="69"/>
      <c r="H108" s="69"/>
      <c r="I108" s="69"/>
      <c r="J108" s="70">
        <f>J367</f>
        <v>0</v>
      </c>
      <c r="L108" s="67"/>
    </row>
    <row r="109" spans="1:31" s="2" customFormat="1" ht="21.75" customHeight="1" x14ac:dyDescent="0.2">
      <c r="A109" s="20"/>
      <c r="B109" s="21"/>
      <c r="C109" s="20"/>
      <c r="D109" s="20"/>
      <c r="E109" s="20"/>
      <c r="F109" s="20"/>
      <c r="G109" s="20"/>
      <c r="H109" s="20"/>
      <c r="I109" s="20"/>
      <c r="J109" s="20"/>
      <c r="K109" s="20"/>
      <c r="L109" s="24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</row>
    <row r="110" spans="1:31" s="2" customFormat="1" ht="6.95" customHeight="1" x14ac:dyDescent="0.2">
      <c r="A110" s="20"/>
      <c r="B110" s="29"/>
      <c r="C110" s="30"/>
      <c r="D110" s="30"/>
      <c r="E110" s="30"/>
      <c r="F110" s="30"/>
      <c r="G110" s="30"/>
      <c r="H110" s="30"/>
      <c r="I110" s="30"/>
      <c r="J110" s="30"/>
      <c r="K110" s="30"/>
      <c r="L110" s="24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4" spans="1:63" s="2" customFormat="1" ht="6.95" customHeight="1" x14ac:dyDescent="0.2">
      <c r="A114" s="2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24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</row>
    <row r="115" spans="1:63" s="2" customFormat="1" ht="24.95" customHeight="1" x14ac:dyDescent="0.2">
      <c r="A115" s="20"/>
      <c r="B115" s="21"/>
      <c r="C115" s="15" t="s">
        <v>65</v>
      </c>
      <c r="D115" s="20"/>
      <c r="E115" s="20"/>
      <c r="F115" s="20"/>
      <c r="G115" s="20"/>
      <c r="H115" s="20"/>
      <c r="I115" s="20"/>
      <c r="J115" s="20"/>
      <c r="K115" s="20"/>
      <c r="L115" s="24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</row>
    <row r="116" spans="1:63" s="2" customFormat="1" ht="6.95" customHeight="1" x14ac:dyDescent="0.2">
      <c r="A116" s="20"/>
      <c r="B116" s="21"/>
      <c r="C116" s="20"/>
      <c r="D116" s="20"/>
      <c r="E116" s="20"/>
      <c r="F116" s="20"/>
      <c r="G116" s="20"/>
      <c r="H116" s="20"/>
      <c r="I116" s="20"/>
      <c r="J116" s="20"/>
      <c r="K116" s="20"/>
      <c r="L116" s="24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</row>
    <row r="117" spans="1:63" s="2" customFormat="1" ht="12" customHeight="1" x14ac:dyDescent="0.2">
      <c r="A117" s="20"/>
      <c r="B117" s="21"/>
      <c r="C117" s="17" t="s">
        <v>6</v>
      </c>
      <c r="D117" s="20"/>
      <c r="E117" s="20"/>
      <c r="F117" s="20"/>
      <c r="G117" s="20"/>
      <c r="H117" s="20"/>
      <c r="I117" s="20"/>
      <c r="J117" s="20"/>
      <c r="K117" s="20"/>
      <c r="L117" s="24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</row>
    <row r="118" spans="1:63" s="2" customFormat="1" ht="16.5" customHeight="1" x14ac:dyDescent="0.2">
      <c r="A118" s="20"/>
      <c r="B118" s="21"/>
      <c r="C118" s="20"/>
      <c r="D118" s="20"/>
      <c r="E118" s="149" t="str">
        <f>E7</f>
        <v xml:space="preserve"> VÝMĚNA OKEN A VNĚJŠÍCH DVEŘÍ V CHODBĚ</v>
      </c>
      <c r="F118" s="150"/>
      <c r="G118" s="150"/>
      <c r="H118" s="150"/>
      <c r="I118" s="20"/>
      <c r="J118" s="20"/>
      <c r="K118" s="20"/>
      <c r="L118" s="24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</row>
    <row r="119" spans="1:63" s="2" customFormat="1" ht="12" customHeight="1" x14ac:dyDescent="0.2">
      <c r="A119" s="20"/>
      <c r="B119" s="21"/>
      <c r="C119" s="17" t="s">
        <v>47</v>
      </c>
      <c r="D119" s="20"/>
      <c r="E119" s="20"/>
      <c r="F119" s="20"/>
      <c r="G119" s="20"/>
      <c r="H119" s="20"/>
      <c r="I119" s="20"/>
      <c r="J119" s="20"/>
      <c r="K119" s="20"/>
      <c r="L119" s="24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</row>
    <row r="120" spans="1:63" s="2" customFormat="1" ht="16.5" customHeight="1" x14ac:dyDescent="0.2">
      <c r="A120" s="20"/>
      <c r="B120" s="21"/>
      <c r="C120" s="20"/>
      <c r="D120" s="20"/>
      <c r="E120" s="147" t="str">
        <f>E9</f>
        <v xml:space="preserve"> VÝMĚNA OKEN A VNĚJŠÍCH DVEŘÍ V CHODBĚ</v>
      </c>
      <c r="F120" s="148"/>
      <c r="G120" s="148"/>
      <c r="H120" s="148"/>
      <c r="I120" s="20"/>
      <c r="J120" s="20"/>
      <c r="K120" s="20"/>
      <c r="L120" s="24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</row>
    <row r="121" spans="1:63" s="2" customFormat="1" ht="6.95" customHeight="1" x14ac:dyDescent="0.2">
      <c r="A121" s="20"/>
      <c r="B121" s="21"/>
      <c r="C121" s="20"/>
      <c r="D121" s="20"/>
      <c r="E121" s="20"/>
      <c r="F121" s="20"/>
      <c r="G121" s="20"/>
      <c r="H121" s="20"/>
      <c r="I121" s="20"/>
      <c r="J121" s="20"/>
      <c r="K121" s="20"/>
      <c r="L121" s="24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</row>
    <row r="122" spans="1:63" s="2" customFormat="1" ht="12" customHeight="1" x14ac:dyDescent="0.2">
      <c r="A122" s="20"/>
      <c r="B122" s="21"/>
      <c r="C122" s="17" t="s">
        <v>8</v>
      </c>
      <c r="D122" s="20"/>
      <c r="E122" s="20"/>
      <c r="F122" s="16" t="str">
        <f>F12</f>
        <v xml:space="preserve"> </v>
      </c>
      <c r="G122" s="20"/>
      <c r="H122" s="20"/>
      <c r="I122" s="17" t="s">
        <v>10</v>
      </c>
      <c r="J122" s="33" t="str">
        <f>IF(J12="","",J12)</f>
        <v/>
      </c>
      <c r="K122" s="20"/>
      <c r="L122" s="24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spans="1:63" s="2" customFormat="1" ht="6.95" customHeight="1" x14ac:dyDescent="0.2">
      <c r="A123" s="20"/>
      <c r="B123" s="21"/>
      <c r="C123" s="20"/>
      <c r="D123" s="20"/>
      <c r="E123" s="20"/>
      <c r="F123" s="20"/>
      <c r="G123" s="20"/>
      <c r="H123" s="20"/>
      <c r="I123" s="20"/>
      <c r="J123" s="20"/>
      <c r="K123" s="20"/>
      <c r="L123" s="24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</row>
    <row r="124" spans="1:63" s="2" customFormat="1" ht="15.2" customHeight="1" x14ac:dyDescent="0.2">
      <c r="A124" s="20"/>
      <c r="B124" s="21"/>
      <c r="C124" s="17" t="s">
        <v>11</v>
      </c>
      <c r="D124" s="20"/>
      <c r="E124" s="20"/>
      <c r="F124" s="16" t="str">
        <f>E15</f>
        <v>Fakultní nemocnice olomouc</v>
      </c>
      <c r="G124" s="20"/>
      <c r="H124" s="20"/>
      <c r="I124" s="17" t="s">
        <v>15</v>
      </c>
      <c r="J124" s="19" t="str">
        <f>E21</f>
        <v>Ing. Martin Trokan</v>
      </c>
      <c r="K124" s="20"/>
      <c r="L124" s="24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</row>
    <row r="125" spans="1:63" s="2" customFormat="1" ht="15.2" customHeight="1" x14ac:dyDescent="0.2">
      <c r="A125" s="20"/>
      <c r="B125" s="21"/>
      <c r="C125" s="17" t="s">
        <v>14</v>
      </c>
      <c r="D125" s="20"/>
      <c r="E125" s="20"/>
      <c r="F125" s="16" t="str">
        <f>IF(E18="","",E18)</f>
        <v/>
      </c>
      <c r="G125" s="20"/>
      <c r="H125" s="20"/>
      <c r="I125" s="17" t="s">
        <v>17</v>
      </c>
      <c r="J125" s="19" t="str">
        <f>E24</f>
        <v>Tomáš Slíva</v>
      </c>
      <c r="K125" s="20"/>
      <c r="L125" s="24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</row>
    <row r="126" spans="1:63" s="2" customFormat="1" ht="10.35" customHeight="1" x14ac:dyDescent="0.2">
      <c r="A126" s="20"/>
      <c r="B126" s="21"/>
      <c r="C126" s="20"/>
      <c r="D126" s="20"/>
      <c r="E126" s="20"/>
      <c r="F126" s="20"/>
      <c r="G126" s="20"/>
      <c r="H126" s="20"/>
      <c r="I126" s="20"/>
      <c r="J126" s="20"/>
      <c r="K126" s="20"/>
      <c r="L126" s="24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</row>
    <row r="127" spans="1:63" s="6" customFormat="1" ht="29.25" customHeight="1" x14ac:dyDescent="0.2">
      <c r="A127" s="71"/>
      <c r="B127" s="72"/>
      <c r="C127" s="73" t="s">
        <v>66</v>
      </c>
      <c r="D127" s="74" t="s">
        <v>40</v>
      </c>
      <c r="E127" s="74" t="s">
        <v>38</v>
      </c>
      <c r="F127" s="74" t="s">
        <v>39</v>
      </c>
      <c r="G127" s="74" t="s">
        <v>67</v>
      </c>
      <c r="H127" s="74" t="s">
        <v>68</v>
      </c>
      <c r="I127" s="74" t="s">
        <v>69</v>
      </c>
      <c r="J127" s="74" t="s">
        <v>50</v>
      </c>
      <c r="K127" s="75" t="s">
        <v>70</v>
      </c>
      <c r="L127" s="76"/>
      <c r="M127" s="37" t="s">
        <v>0</v>
      </c>
      <c r="N127" s="38" t="s">
        <v>23</v>
      </c>
      <c r="O127" s="38" t="s">
        <v>71</v>
      </c>
      <c r="P127" s="38" t="s">
        <v>72</v>
      </c>
      <c r="Q127" s="38" t="s">
        <v>73</v>
      </c>
      <c r="R127" s="38" t="s">
        <v>74</v>
      </c>
      <c r="S127" s="38" t="s">
        <v>75</v>
      </c>
      <c r="T127" s="39" t="s">
        <v>76</v>
      </c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</row>
    <row r="128" spans="1:63" s="2" customFormat="1" ht="22.9" customHeight="1" x14ac:dyDescent="0.25">
      <c r="A128" s="20"/>
      <c r="B128" s="21"/>
      <c r="C128" s="42" t="s">
        <v>77</v>
      </c>
      <c r="D128" s="20"/>
      <c r="E128" s="20"/>
      <c r="F128" s="20"/>
      <c r="G128" s="20"/>
      <c r="H128" s="20"/>
      <c r="I128" s="20"/>
      <c r="J128" s="77">
        <f>BK128</f>
        <v>0</v>
      </c>
      <c r="K128" s="20"/>
      <c r="L128" s="21"/>
      <c r="M128" s="40"/>
      <c r="N128" s="34"/>
      <c r="O128" s="41"/>
      <c r="P128" s="78">
        <f>P129+P239+P364</f>
        <v>0</v>
      </c>
      <c r="Q128" s="41"/>
      <c r="R128" s="78">
        <f>R129+R239+R364</f>
        <v>0</v>
      </c>
      <c r="S128" s="41"/>
      <c r="T128" s="79">
        <f>T129+T239+T364</f>
        <v>0</v>
      </c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T128" s="11" t="s">
        <v>41</v>
      </c>
      <c r="AU128" s="11" t="s">
        <v>52</v>
      </c>
      <c r="BK128" s="80">
        <f>BK129+BK239+BK364</f>
        <v>0</v>
      </c>
    </row>
    <row r="129" spans="1:65" s="7" customFormat="1" ht="25.9" customHeight="1" x14ac:dyDescent="0.2">
      <c r="B129" s="81"/>
      <c r="D129" s="82" t="s">
        <v>41</v>
      </c>
      <c r="E129" s="83" t="s">
        <v>78</v>
      </c>
      <c r="F129" s="83" t="s">
        <v>79</v>
      </c>
      <c r="I129" s="84"/>
      <c r="J129" s="85">
        <f>BK129</f>
        <v>0</v>
      </c>
      <c r="L129" s="81"/>
      <c r="M129" s="86"/>
      <c r="N129" s="87"/>
      <c r="O129" s="87"/>
      <c r="P129" s="88">
        <f>P130+P160+P229+P236</f>
        <v>0</v>
      </c>
      <c r="Q129" s="87"/>
      <c r="R129" s="88">
        <f>R130+R160+R229+R236</f>
        <v>0</v>
      </c>
      <c r="S129" s="87"/>
      <c r="T129" s="89">
        <f>T130+T160+T229+T236</f>
        <v>0</v>
      </c>
      <c r="AR129" s="82" t="s">
        <v>43</v>
      </c>
      <c r="AT129" s="90" t="s">
        <v>41</v>
      </c>
      <c r="AU129" s="90" t="s">
        <v>42</v>
      </c>
      <c r="AY129" s="82" t="s">
        <v>80</v>
      </c>
      <c r="BK129" s="91">
        <f>BK130+BK160+BK229+BK236</f>
        <v>0</v>
      </c>
    </row>
    <row r="130" spans="1:65" s="7" customFormat="1" ht="22.9" customHeight="1" x14ac:dyDescent="0.2">
      <c r="B130" s="81"/>
      <c r="D130" s="82" t="s">
        <v>41</v>
      </c>
      <c r="E130" s="92" t="s">
        <v>81</v>
      </c>
      <c r="F130" s="92" t="s">
        <v>82</v>
      </c>
      <c r="I130" s="84"/>
      <c r="J130" s="93">
        <f>BK130</f>
        <v>0</v>
      </c>
      <c r="L130" s="81"/>
      <c r="M130" s="86"/>
      <c r="N130" s="87"/>
      <c r="O130" s="87"/>
      <c r="P130" s="88">
        <f>SUM(P131:P159)</f>
        <v>0</v>
      </c>
      <c r="Q130" s="87"/>
      <c r="R130" s="88">
        <f>SUM(R131:R159)</f>
        <v>0</v>
      </c>
      <c r="S130" s="87"/>
      <c r="T130" s="89">
        <f>SUM(T131:T159)</f>
        <v>0</v>
      </c>
      <c r="AR130" s="82" t="s">
        <v>43</v>
      </c>
      <c r="AT130" s="90" t="s">
        <v>41</v>
      </c>
      <c r="AU130" s="90" t="s">
        <v>43</v>
      </c>
      <c r="AY130" s="82" t="s">
        <v>80</v>
      </c>
      <c r="BK130" s="91">
        <f>SUM(BK131:BK159)</f>
        <v>0</v>
      </c>
    </row>
    <row r="131" spans="1:65" s="2" customFormat="1" ht="24.2" customHeight="1" x14ac:dyDescent="0.2">
      <c r="A131" s="20"/>
      <c r="B131" s="94"/>
      <c r="C131" s="95" t="s">
        <v>43</v>
      </c>
      <c r="D131" s="95" t="s">
        <v>83</v>
      </c>
      <c r="E131" s="96" t="s">
        <v>84</v>
      </c>
      <c r="F131" s="97" t="s">
        <v>85</v>
      </c>
      <c r="G131" s="98" t="s">
        <v>86</v>
      </c>
      <c r="H131" s="99">
        <v>14.19</v>
      </c>
      <c r="I131" s="100"/>
      <c r="J131" s="101">
        <f>ROUND(I131*H131,2)</f>
        <v>0</v>
      </c>
      <c r="K131" s="97" t="s">
        <v>0</v>
      </c>
      <c r="L131" s="21"/>
      <c r="M131" s="102" t="s">
        <v>0</v>
      </c>
      <c r="N131" s="103" t="s">
        <v>24</v>
      </c>
      <c r="O131" s="35"/>
      <c r="P131" s="104">
        <f>O131*H131</f>
        <v>0</v>
      </c>
      <c r="Q131" s="104">
        <v>0</v>
      </c>
      <c r="R131" s="104">
        <f>Q131*H131</f>
        <v>0</v>
      </c>
      <c r="S131" s="104">
        <v>0</v>
      </c>
      <c r="T131" s="105">
        <f>S131*H131</f>
        <v>0</v>
      </c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R131" s="106" t="s">
        <v>87</v>
      </c>
      <c r="AT131" s="106" t="s">
        <v>83</v>
      </c>
      <c r="AU131" s="106" t="s">
        <v>45</v>
      </c>
      <c r="AY131" s="11" t="s">
        <v>80</v>
      </c>
      <c r="BE131" s="107">
        <f>IF(N131="základní",J131,0)</f>
        <v>0</v>
      </c>
      <c r="BF131" s="107">
        <f>IF(N131="snížená",J131,0)</f>
        <v>0</v>
      </c>
      <c r="BG131" s="107">
        <f>IF(N131="zákl. přenesená",J131,0)</f>
        <v>0</v>
      </c>
      <c r="BH131" s="107">
        <f>IF(N131="sníž. přenesená",J131,0)</f>
        <v>0</v>
      </c>
      <c r="BI131" s="107">
        <f>IF(N131="nulová",J131,0)</f>
        <v>0</v>
      </c>
      <c r="BJ131" s="11" t="s">
        <v>43</v>
      </c>
      <c r="BK131" s="107">
        <f>ROUND(I131*H131,2)</f>
        <v>0</v>
      </c>
      <c r="BL131" s="11" t="s">
        <v>87</v>
      </c>
      <c r="BM131" s="106" t="s">
        <v>45</v>
      </c>
    </row>
    <row r="132" spans="1:65" s="8" customFormat="1" x14ac:dyDescent="0.2">
      <c r="B132" s="108"/>
      <c r="D132" s="109" t="s">
        <v>88</v>
      </c>
      <c r="E132" s="110" t="s">
        <v>0</v>
      </c>
      <c r="F132" s="111" t="s">
        <v>89</v>
      </c>
      <c r="H132" s="110" t="s">
        <v>0</v>
      </c>
      <c r="I132" s="112"/>
      <c r="L132" s="108"/>
      <c r="M132" s="113"/>
      <c r="N132" s="114"/>
      <c r="O132" s="114"/>
      <c r="P132" s="114"/>
      <c r="Q132" s="114"/>
      <c r="R132" s="114"/>
      <c r="S132" s="114"/>
      <c r="T132" s="115"/>
      <c r="AT132" s="110" t="s">
        <v>88</v>
      </c>
      <c r="AU132" s="110" t="s">
        <v>45</v>
      </c>
      <c r="AV132" s="8" t="s">
        <v>43</v>
      </c>
      <c r="AW132" s="8" t="s">
        <v>16</v>
      </c>
      <c r="AX132" s="8" t="s">
        <v>42</v>
      </c>
      <c r="AY132" s="110" t="s">
        <v>80</v>
      </c>
    </row>
    <row r="133" spans="1:65" s="8" customFormat="1" x14ac:dyDescent="0.2">
      <c r="B133" s="108"/>
      <c r="D133" s="109" t="s">
        <v>88</v>
      </c>
      <c r="E133" s="110" t="s">
        <v>0</v>
      </c>
      <c r="F133" s="111" t="s">
        <v>90</v>
      </c>
      <c r="H133" s="110" t="s">
        <v>0</v>
      </c>
      <c r="I133" s="112"/>
      <c r="L133" s="108"/>
      <c r="M133" s="113"/>
      <c r="N133" s="114"/>
      <c r="O133" s="114"/>
      <c r="P133" s="114"/>
      <c r="Q133" s="114"/>
      <c r="R133" s="114"/>
      <c r="S133" s="114"/>
      <c r="T133" s="115"/>
      <c r="AT133" s="110" t="s">
        <v>88</v>
      </c>
      <c r="AU133" s="110" t="s">
        <v>45</v>
      </c>
      <c r="AV133" s="8" t="s">
        <v>43</v>
      </c>
      <c r="AW133" s="8" t="s">
        <v>16</v>
      </c>
      <c r="AX133" s="8" t="s">
        <v>42</v>
      </c>
      <c r="AY133" s="110" t="s">
        <v>80</v>
      </c>
    </row>
    <row r="134" spans="1:65" s="8" customFormat="1" x14ac:dyDescent="0.2">
      <c r="B134" s="108"/>
      <c r="D134" s="109" t="s">
        <v>88</v>
      </c>
      <c r="E134" s="110" t="s">
        <v>0</v>
      </c>
      <c r="F134" s="111" t="s">
        <v>91</v>
      </c>
      <c r="H134" s="110" t="s">
        <v>0</v>
      </c>
      <c r="I134" s="112"/>
      <c r="L134" s="108"/>
      <c r="M134" s="113"/>
      <c r="N134" s="114"/>
      <c r="O134" s="114"/>
      <c r="P134" s="114"/>
      <c r="Q134" s="114"/>
      <c r="R134" s="114"/>
      <c r="S134" s="114"/>
      <c r="T134" s="115"/>
      <c r="AT134" s="110" t="s">
        <v>88</v>
      </c>
      <c r="AU134" s="110" t="s">
        <v>45</v>
      </c>
      <c r="AV134" s="8" t="s">
        <v>43</v>
      </c>
      <c r="AW134" s="8" t="s">
        <v>16</v>
      </c>
      <c r="AX134" s="8" t="s">
        <v>42</v>
      </c>
      <c r="AY134" s="110" t="s">
        <v>80</v>
      </c>
    </row>
    <row r="135" spans="1:65" s="8" customFormat="1" x14ac:dyDescent="0.2">
      <c r="B135" s="108"/>
      <c r="D135" s="109" t="s">
        <v>88</v>
      </c>
      <c r="E135" s="110" t="s">
        <v>0</v>
      </c>
      <c r="F135" s="111" t="s">
        <v>92</v>
      </c>
      <c r="H135" s="110" t="s">
        <v>0</v>
      </c>
      <c r="I135" s="112"/>
      <c r="L135" s="108"/>
      <c r="M135" s="113"/>
      <c r="N135" s="114"/>
      <c r="O135" s="114"/>
      <c r="P135" s="114"/>
      <c r="Q135" s="114"/>
      <c r="R135" s="114"/>
      <c r="S135" s="114"/>
      <c r="T135" s="115"/>
      <c r="AT135" s="110" t="s">
        <v>88</v>
      </c>
      <c r="AU135" s="110" t="s">
        <v>45</v>
      </c>
      <c r="AV135" s="8" t="s">
        <v>43</v>
      </c>
      <c r="AW135" s="8" t="s">
        <v>16</v>
      </c>
      <c r="AX135" s="8" t="s">
        <v>42</v>
      </c>
      <c r="AY135" s="110" t="s">
        <v>80</v>
      </c>
    </row>
    <row r="136" spans="1:65" s="8" customFormat="1" x14ac:dyDescent="0.2">
      <c r="B136" s="108"/>
      <c r="D136" s="109" t="s">
        <v>88</v>
      </c>
      <c r="E136" s="110" t="s">
        <v>0</v>
      </c>
      <c r="F136" s="111" t="s">
        <v>93</v>
      </c>
      <c r="H136" s="110" t="s">
        <v>0</v>
      </c>
      <c r="I136" s="112"/>
      <c r="L136" s="108"/>
      <c r="M136" s="113"/>
      <c r="N136" s="114"/>
      <c r="O136" s="114"/>
      <c r="P136" s="114"/>
      <c r="Q136" s="114"/>
      <c r="R136" s="114"/>
      <c r="S136" s="114"/>
      <c r="T136" s="115"/>
      <c r="AT136" s="110" t="s">
        <v>88</v>
      </c>
      <c r="AU136" s="110" t="s">
        <v>45</v>
      </c>
      <c r="AV136" s="8" t="s">
        <v>43</v>
      </c>
      <c r="AW136" s="8" t="s">
        <v>16</v>
      </c>
      <c r="AX136" s="8" t="s">
        <v>42</v>
      </c>
      <c r="AY136" s="110" t="s">
        <v>80</v>
      </c>
    </row>
    <row r="137" spans="1:65" s="9" customFormat="1" x14ac:dyDescent="0.2">
      <c r="B137" s="116"/>
      <c r="D137" s="109" t="s">
        <v>88</v>
      </c>
      <c r="E137" s="117" t="s">
        <v>0</v>
      </c>
      <c r="F137" s="118" t="s">
        <v>94</v>
      </c>
      <c r="H137" s="119">
        <v>3.39</v>
      </c>
      <c r="I137" s="120"/>
      <c r="L137" s="116"/>
      <c r="M137" s="121"/>
      <c r="N137" s="122"/>
      <c r="O137" s="122"/>
      <c r="P137" s="122"/>
      <c r="Q137" s="122"/>
      <c r="R137" s="122"/>
      <c r="S137" s="122"/>
      <c r="T137" s="123"/>
      <c r="AT137" s="117" t="s">
        <v>88</v>
      </c>
      <c r="AU137" s="117" t="s">
        <v>45</v>
      </c>
      <c r="AV137" s="9" t="s">
        <v>45</v>
      </c>
      <c r="AW137" s="9" t="s">
        <v>16</v>
      </c>
      <c r="AX137" s="9" t="s">
        <v>42</v>
      </c>
      <c r="AY137" s="117" t="s">
        <v>80</v>
      </c>
    </row>
    <row r="138" spans="1:65" s="8" customFormat="1" x14ac:dyDescent="0.2">
      <c r="B138" s="108"/>
      <c r="D138" s="109" t="s">
        <v>88</v>
      </c>
      <c r="E138" s="110" t="s">
        <v>0</v>
      </c>
      <c r="F138" s="111" t="s">
        <v>95</v>
      </c>
      <c r="H138" s="110" t="s">
        <v>0</v>
      </c>
      <c r="I138" s="112"/>
      <c r="L138" s="108"/>
      <c r="M138" s="113"/>
      <c r="N138" s="114"/>
      <c r="O138" s="114"/>
      <c r="P138" s="114"/>
      <c r="Q138" s="114"/>
      <c r="R138" s="114"/>
      <c r="S138" s="114"/>
      <c r="T138" s="115"/>
      <c r="AT138" s="110" t="s">
        <v>88</v>
      </c>
      <c r="AU138" s="110" t="s">
        <v>45</v>
      </c>
      <c r="AV138" s="8" t="s">
        <v>43</v>
      </c>
      <c r="AW138" s="8" t="s">
        <v>16</v>
      </c>
      <c r="AX138" s="8" t="s">
        <v>42</v>
      </c>
      <c r="AY138" s="110" t="s">
        <v>80</v>
      </c>
    </row>
    <row r="139" spans="1:65" s="9" customFormat="1" x14ac:dyDescent="0.2">
      <c r="B139" s="116"/>
      <c r="D139" s="109" t="s">
        <v>88</v>
      </c>
      <c r="E139" s="117" t="s">
        <v>0</v>
      </c>
      <c r="F139" s="118" t="s">
        <v>96</v>
      </c>
      <c r="H139" s="119">
        <v>3.6</v>
      </c>
      <c r="I139" s="120"/>
      <c r="L139" s="116"/>
      <c r="M139" s="121"/>
      <c r="N139" s="122"/>
      <c r="O139" s="122"/>
      <c r="P139" s="122"/>
      <c r="Q139" s="122"/>
      <c r="R139" s="122"/>
      <c r="S139" s="122"/>
      <c r="T139" s="123"/>
      <c r="AT139" s="117" t="s">
        <v>88</v>
      </c>
      <c r="AU139" s="117" t="s">
        <v>45</v>
      </c>
      <c r="AV139" s="9" t="s">
        <v>45</v>
      </c>
      <c r="AW139" s="9" t="s">
        <v>16</v>
      </c>
      <c r="AX139" s="9" t="s">
        <v>42</v>
      </c>
      <c r="AY139" s="117" t="s">
        <v>80</v>
      </c>
    </row>
    <row r="140" spans="1:65" s="8" customFormat="1" x14ac:dyDescent="0.2">
      <c r="B140" s="108"/>
      <c r="D140" s="109" t="s">
        <v>88</v>
      </c>
      <c r="E140" s="110" t="s">
        <v>0</v>
      </c>
      <c r="F140" s="111" t="s">
        <v>97</v>
      </c>
      <c r="H140" s="110" t="s">
        <v>0</v>
      </c>
      <c r="I140" s="112"/>
      <c r="L140" s="108"/>
      <c r="M140" s="113"/>
      <c r="N140" s="114"/>
      <c r="O140" s="114"/>
      <c r="P140" s="114"/>
      <c r="Q140" s="114"/>
      <c r="R140" s="114"/>
      <c r="S140" s="114"/>
      <c r="T140" s="115"/>
      <c r="AT140" s="110" t="s">
        <v>88</v>
      </c>
      <c r="AU140" s="110" t="s">
        <v>45</v>
      </c>
      <c r="AV140" s="8" t="s">
        <v>43</v>
      </c>
      <c r="AW140" s="8" t="s">
        <v>16</v>
      </c>
      <c r="AX140" s="8" t="s">
        <v>42</v>
      </c>
      <c r="AY140" s="110" t="s">
        <v>80</v>
      </c>
    </row>
    <row r="141" spans="1:65" s="9" customFormat="1" x14ac:dyDescent="0.2">
      <c r="B141" s="116"/>
      <c r="D141" s="109" t="s">
        <v>88</v>
      </c>
      <c r="E141" s="117" t="s">
        <v>0</v>
      </c>
      <c r="F141" s="118" t="s">
        <v>96</v>
      </c>
      <c r="H141" s="119">
        <v>3.6</v>
      </c>
      <c r="I141" s="120"/>
      <c r="L141" s="116"/>
      <c r="M141" s="121"/>
      <c r="N141" s="122"/>
      <c r="O141" s="122"/>
      <c r="P141" s="122"/>
      <c r="Q141" s="122"/>
      <c r="R141" s="122"/>
      <c r="S141" s="122"/>
      <c r="T141" s="123"/>
      <c r="AT141" s="117" t="s">
        <v>88</v>
      </c>
      <c r="AU141" s="117" t="s">
        <v>45</v>
      </c>
      <c r="AV141" s="9" t="s">
        <v>45</v>
      </c>
      <c r="AW141" s="9" t="s">
        <v>16</v>
      </c>
      <c r="AX141" s="9" t="s">
        <v>42</v>
      </c>
      <c r="AY141" s="117" t="s">
        <v>80</v>
      </c>
    </row>
    <row r="142" spans="1:65" s="8" customFormat="1" x14ac:dyDescent="0.2">
      <c r="B142" s="108"/>
      <c r="D142" s="109" t="s">
        <v>88</v>
      </c>
      <c r="E142" s="110" t="s">
        <v>0</v>
      </c>
      <c r="F142" s="111" t="s">
        <v>98</v>
      </c>
      <c r="H142" s="110" t="s">
        <v>0</v>
      </c>
      <c r="I142" s="112"/>
      <c r="L142" s="108"/>
      <c r="M142" s="113"/>
      <c r="N142" s="114"/>
      <c r="O142" s="114"/>
      <c r="P142" s="114"/>
      <c r="Q142" s="114"/>
      <c r="R142" s="114"/>
      <c r="S142" s="114"/>
      <c r="T142" s="115"/>
      <c r="AT142" s="110" t="s">
        <v>88</v>
      </c>
      <c r="AU142" s="110" t="s">
        <v>45</v>
      </c>
      <c r="AV142" s="8" t="s">
        <v>43</v>
      </c>
      <c r="AW142" s="8" t="s">
        <v>16</v>
      </c>
      <c r="AX142" s="8" t="s">
        <v>42</v>
      </c>
      <c r="AY142" s="110" t="s">
        <v>80</v>
      </c>
    </row>
    <row r="143" spans="1:65" s="9" customFormat="1" x14ac:dyDescent="0.2">
      <c r="B143" s="116"/>
      <c r="D143" s="109" t="s">
        <v>88</v>
      </c>
      <c r="E143" s="117" t="s">
        <v>0</v>
      </c>
      <c r="F143" s="118" t="s">
        <v>96</v>
      </c>
      <c r="H143" s="119">
        <v>3.6</v>
      </c>
      <c r="I143" s="120"/>
      <c r="L143" s="116"/>
      <c r="M143" s="121"/>
      <c r="N143" s="122"/>
      <c r="O143" s="122"/>
      <c r="P143" s="122"/>
      <c r="Q143" s="122"/>
      <c r="R143" s="122"/>
      <c r="S143" s="122"/>
      <c r="T143" s="123"/>
      <c r="AT143" s="117" t="s">
        <v>88</v>
      </c>
      <c r="AU143" s="117" t="s">
        <v>45</v>
      </c>
      <c r="AV143" s="9" t="s">
        <v>45</v>
      </c>
      <c r="AW143" s="9" t="s">
        <v>16</v>
      </c>
      <c r="AX143" s="9" t="s">
        <v>42</v>
      </c>
      <c r="AY143" s="117" t="s">
        <v>80</v>
      </c>
    </row>
    <row r="144" spans="1:65" s="10" customFormat="1" x14ac:dyDescent="0.2">
      <c r="B144" s="124"/>
      <c r="D144" s="109" t="s">
        <v>88</v>
      </c>
      <c r="E144" s="125" t="s">
        <v>0</v>
      </c>
      <c r="F144" s="126" t="s">
        <v>99</v>
      </c>
      <c r="H144" s="127">
        <v>14.19</v>
      </c>
      <c r="I144" s="128"/>
      <c r="L144" s="124"/>
      <c r="M144" s="129"/>
      <c r="N144" s="130"/>
      <c r="O144" s="130"/>
      <c r="P144" s="130"/>
      <c r="Q144" s="130"/>
      <c r="R144" s="130"/>
      <c r="S144" s="130"/>
      <c r="T144" s="131"/>
      <c r="AT144" s="125" t="s">
        <v>88</v>
      </c>
      <c r="AU144" s="125" t="s">
        <v>45</v>
      </c>
      <c r="AV144" s="10" t="s">
        <v>87</v>
      </c>
      <c r="AW144" s="10" t="s">
        <v>16</v>
      </c>
      <c r="AX144" s="10" t="s">
        <v>43</v>
      </c>
      <c r="AY144" s="125" t="s">
        <v>80</v>
      </c>
    </row>
    <row r="145" spans="1:65" s="2" customFormat="1" ht="24.2" customHeight="1" x14ac:dyDescent="0.2">
      <c r="A145" s="20"/>
      <c r="B145" s="94"/>
      <c r="C145" s="95" t="s">
        <v>45</v>
      </c>
      <c r="D145" s="95" t="s">
        <v>83</v>
      </c>
      <c r="E145" s="96" t="s">
        <v>100</v>
      </c>
      <c r="F145" s="97" t="s">
        <v>101</v>
      </c>
      <c r="G145" s="98" t="s">
        <v>102</v>
      </c>
      <c r="H145" s="99">
        <v>47.3</v>
      </c>
      <c r="I145" s="100"/>
      <c r="J145" s="101">
        <f>ROUND(I145*H145,2)</f>
        <v>0</v>
      </c>
      <c r="K145" s="97" t="s">
        <v>0</v>
      </c>
      <c r="L145" s="21"/>
      <c r="M145" s="102" t="s">
        <v>0</v>
      </c>
      <c r="N145" s="103" t="s">
        <v>24</v>
      </c>
      <c r="O145" s="35"/>
      <c r="P145" s="104">
        <f>O145*H145</f>
        <v>0</v>
      </c>
      <c r="Q145" s="104">
        <v>0</v>
      </c>
      <c r="R145" s="104">
        <f>Q145*H145</f>
        <v>0</v>
      </c>
      <c r="S145" s="104">
        <v>0</v>
      </c>
      <c r="T145" s="105">
        <f>S145*H145</f>
        <v>0</v>
      </c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R145" s="106" t="s">
        <v>87</v>
      </c>
      <c r="AT145" s="106" t="s">
        <v>83</v>
      </c>
      <c r="AU145" s="106" t="s">
        <v>45</v>
      </c>
      <c r="AY145" s="11" t="s">
        <v>80</v>
      </c>
      <c r="BE145" s="107">
        <f>IF(N145="základní",J145,0)</f>
        <v>0</v>
      </c>
      <c r="BF145" s="107">
        <f>IF(N145="snížená",J145,0)</f>
        <v>0</v>
      </c>
      <c r="BG145" s="107">
        <f>IF(N145="zákl. přenesená",J145,0)</f>
        <v>0</v>
      </c>
      <c r="BH145" s="107">
        <f>IF(N145="sníž. přenesená",J145,0)</f>
        <v>0</v>
      </c>
      <c r="BI145" s="107">
        <f>IF(N145="nulová",J145,0)</f>
        <v>0</v>
      </c>
      <c r="BJ145" s="11" t="s">
        <v>43</v>
      </c>
      <c r="BK145" s="107">
        <f>ROUND(I145*H145,2)</f>
        <v>0</v>
      </c>
      <c r="BL145" s="11" t="s">
        <v>87</v>
      </c>
      <c r="BM145" s="106" t="s">
        <v>87</v>
      </c>
    </row>
    <row r="146" spans="1:65" s="8" customFormat="1" x14ac:dyDescent="0.2">
      <c r="B146" s="108"/>
      <c r="D146" s="109" t="s">
        <v>88</v>
      </c>
      <c r="E146" s="110" t="s">
        <v>0</v>
      </c>
      <c r="F146" s="111" t="s">
        <v>89</v>
      </c>
      <c r="H146" s="110" t="s">
        <v>0</v>
      </c>
      <c r="I146" s="112"/>
      <c r="L146" s="108"/>
      <c r="M146" s="113"/>
      <c r="N146" s="114"/>
      <c r="O146" s="114"/>
      <c r="P146" s="114"/>
      <c r="Q146" s="114"/>
      <c r="R146" s="114"/>
      <c r="S146" s="114"/>
      <c r="T146" s="115"/>
      <c r="AT146" s="110" t="s">
        <v>88</v>
      </c>
      <c r="AU146" s="110" t="s">
        <v>45</v>
      </c>
      <c r="AV146" s="8" t="s">
        <v>43</v>
      </c>
      <c r="AW146" s="8" t="s">
        <v>16</v>
      </c>
      <c r="AX146" s="8" t="s">
        <v>42</v>
      </c>
      <c r="AY146" s="110" t="s">
        <v>80</v>
      </c>
    </row>
    <row r="147" spans="1:65" s="8" customFormat="1" x14ac:dyDescent="0.2">
      <c r="B147" s="108"/>
      <c r="D147" s="109" t="s">
        <v>88</v>
      </c>
      <c r="E147" s="110" t="s">
        <v>0</v>
      </c>
      <c r="F147" s="111" t="s">
        <v>90</v>
      </c>
      <c r="H147" s="110" t="s">
        <v>0</v>
      </c>
      <c r="I147" s="112"/>
      <c r="L147" s="108"/>
      <c r="M147" s="113"/>
      <c r="N147" s="114"/>
      <c r="O147" s="114"/>
      <c r="P147" s="114"/>
      <c r="Q147" s="114"/>
      <c r="R147" s="114"/>
      <c r="S147" s="114"/>
      <c r="T147" s="115"/>
      <c r="AT147" s="110" t="s">
        <v>88</v>
      </c>
      <c r="AU147" s="110" t="s">
        <v>45</v>
      </c>
      <c r="AV147" s="8" t="s">
        <v>43</v>
      </c>
      <c r="AW147" s="8" t="s">
        <v>16</v>
      </c>
      <c r="AX147" s="8" t="s">
        <v>42</v>
      </c>
      <c r="AY147" s="110" t="s">
        <v>80</v>
      </c>
    </row>
    <row r="148" spans="1:65" s="8" customFormat="1" x14ac:dyDescent="0.2">
      <c r="B148" s="108"/>
      <c r="D148" s="109" t="s">
        <v>88</v>
      </c>
      <c r="E148" s="110" t="s">
        <v>0</v>
      </c>
      <c r="F148" s="111" t="s">
        <v>91</v>
      </c>
      <c r="H148" s="110" t="s">
        <v>0</v>
      </c>
      <c r="I148" s="112"/>
      <c r="L148" s="108"/>
      <c r="M148" s="113"/>
      <c r="N148" s="114"/>
      <c r="O148" s="114"/>
      <c r="P148" s="114"/>
      <c r="Q148" s="114"/>
      <c r="R148" s="114"/>
      <c r="S148" s="114"/>
      <c r="T148" s="115"/>
      <c r="AT148" s="110" t="s">
        <v>88</v>
      </c>
      <c r="AU148" s="110" t="s">
        <v>45</v>
      </c>
      <c r="AV148" s="8" t="s">
        <v>43</v>
      </c>
      <c r="AW148" s="8" t="s">
        <v>16</v>
      </c>
      <c r="AX148" s="8" t="s">
        <v>42</v>
      </c>
      <c r="AY148" s="110" t="s">
        <v>80</v>
      </c>
    </row>
    <row r="149" spans="1:65" s="8" customFormat="1" x14ac:dyDescent="0.2">
      <c r="B149" s="108"/>
      <c r="D149" s="109" t="s">
        <v>88</v>
      </c>
      <c r="E149" s="110" t="s">
        <v>0</v>
      </c>
      <c r="F149" s="111" t="s">
        <v>92</v>
      </c>
      <c r="H149" s="110" t="s">
        <v>0</v>
      </c>
      <c r="I149" s="112"/>
      <c r="L149" s="108"/>
      <c r="M149" s="113"/>
      <c r="N149" s="114"/>
      <c r="O149" s="114"/>
      <c r="P149" s="114"/>
      <c r="Q149" s="114"/>
      <c r="R149" s="114"/>
      <c r="S149" s="114"/>
      <c r="T149" s="115"/>
      <c r="AT149" s="110" t="s">
        <v>88</v>
      </c>
      <c r="AU149" s="110" t="s">
        <v>45</v>
      </c>
      <c r="AV149" s="8" t="s">
        <v>43</v>
      </c>
      <c r="AW149" s="8" t="s">
        <v>16</v>
      </c>
      <c r="AX149" s="8" t="s">
        <v>42</v>
      </c>
      <c r="AY149" s="110" t="s">
        <v>80</v>
      </c>
    </row>
    <row r="150" spans="1:65" s="8" customFormat="1" x14ac:dyDescent="0.2">
      <c r="B150" s="108"/>
      <c r="D150" s="109" t="s">
        <v>88</v>
      </c>
      <c r="E150" s="110" t="s">
        <v>0</v>
      </c>
      <c r="F150" s="111" t="s">
        <v>103</v>
      </c>
      <c r="H150" s="110" t="s">
        <v>0</v>
      </c>
      <c r="I150" s="112"/>
      <c r="L150" s="108"/>
      <c r="M150" s="113"/>
      <c r="N150" s="114"/>
      <c r="O150" s="114"/>
      <c r="P150" s="114"/>
      <c r="Q150" s="114"/>
      <c r="R150" s="114"/>
      <c r="S150" s="114"/>
      <c r="T150" s="115"/>
      <c r="AT150" s="110" t="s">
        <v>88</v>
      </c>
      <c r="AU150" s="110" t="s">
        <v>45</v>
      </c>
      <c r="AV150" s="8" t="s">
        <v>43</v>
      </c>
      <c r="AW150" s="8" t="s">
        <v>16</v>
      </c>
      <c r="AX150" s="8" t="s">
        <v>42</v>
      </c>
      <c r="AY150" s="110" t="s">
        <v>80</v>
      </c>
    </row>
    <row r="151" spans="1:65" s="8" customFormat="1" x14ac:dyDescent="0.2">
      <c r="B151" s="108"/>
      <c r="D151" s="109" t="s">
        <v>88</v>
      </c>
      <c r="E151" s="110" t="s">
        <v>0</v>
      </c>
      <c r="F151" s="111" t="s">
        <v>93</v>
      </c>
      <c r="H151" s="110" t="s">
        <v>0</v>
      </c>
      <c r="I151" s="112"/>
      <c r="L151" s="108"/>
      <c r="M151" s="113"/>
      <c r="N151" s="114"/>
      <c r="O151" s="114"/>
      <c r="P151" s="114"/>
      <c r="Q151" s="114"/>
      <c r="R151" s="114"/>
      <c r="S151" s="114"/>
      <c r="T151" s="115"/>
      <c r="AT151" s="110" t="s">
        <v>88</v>
      </c>
      <c r="AU151" s="110" t="s">
        <v>45</v>
      </c>
      <c r="AV151" s="8" t="s">
        <v>43</v>
      </c>
      <c r="AW151" s="8" t="s">
        <v>16</v>
      </c>
      <c r="AX151" s="8" t="s">
        <v>42</v>
      </c>
      <c r="AY151" s="110" t="s">
        <v>80</v>
      </c>
    </row>
    <row r="152" spans="1:65" s="9" customFormat="1" x14ac:dyDescent="0.2">
      <c r="B152" s="116"/>
      <c r="D152" s="109" t="s">
        <v>88</v>
      </c>
      <c r="E152" s="117" t="s">
        <v>0</v>
      </c>
      <c r="F152" s="118" t="s">
        <v>104</v>
      </c>
      <c r="H152" s="119">
        <v>11.3</v>
      </c>
      <c r="I152" s="120"/>
      <c r="L152" s="116"/>
      <c r="M152" s="121"/>
      <c r="N152" s="122"/>
      <c r="O152" s="122"/>
      <c r="P152" s="122"/>
      <c r="Q152" s="122"/>
      <c r="R152" s="122"/>
      <c r="S152" s="122"/>
      <c r="T152" s="123"/>
      <c r="AT152" s="117" t="s">
        <v>88</v>
      </c>
      <c r="AU152" s="117" t="s">
        <v>45</v>
      </c>
      <c r="AV152" s="9" t="s">
        <v>45</v>
      </c>
      <c r="AW152" s="9" t="s">
        <v>16</v>
      </c>
      <c r="AX152" s="9" t="s">
        <v>42</v>
      </c>
      <c r="AY152" s="117" t="s">
        <v>80</v>
      </c>
    </row>
    <row r="153" spans="1:65" s="8" customFormat="1" x14ac:dyDescent="0.2">
      <c r="B153" s="108"/>
      <c r="D153" s="109" t="s">
        <v>88</v>
      </c>
      <c r="E153" s="110" t="s">
        <v>0</v>
      </c>
      <c r="F153" s="111" t="s">
        <v>95</v>
      </c>
      <c r="H153" s="110" t="s">
        <v>0</v>
      </c>
      <c r="I153" s="112"/>
      <c r="L153" s="108"/>
      <c r="M153" s="113"/>
      <c r="N153" s="114"/>
      <c r="O153" s="114"/>
      <c r="P153" s="114"/>
      <c r="Q153" s="114"/>
      <c r="R153" s="114"/>
      <c r="S153" s="114"/>
      <c r="T153" s="115"/>
      <c r="AT153" s="110" t="s">
        <v>88</v>
      </c>
      <c r="AU153" s="110" t="s">
        <v>45</v>
      </c>
      <c r="AV153" s="8" t="s">
        <v>43</v>
      </c>
      <c r="AW153" s="8" t="s">
        <v>16</v>
      </c>
      <c r="AX153" s="8" t="s">
        <v>42</v>
      </c>
      <c r="AY153" s="110" t="s">
        <v>80</v>
      </c>
    </row>
    <row r="154" spans="1:65" s="9" customFormat="1" x14ac:dyDescent="0.2">
      <c r="B154" s="116"/>
      <c r="D154" s="109" t="s">
        <v>88</v>
      </c>
      <c r="E154" s="117" t="s">
        <v>0</v>
      </c>
      <c r="F154" s="118" t="s">
        <v>105</v>
      </c>
      <c r="H154" s="119">
        <v>12</v>
      </c>
      <c r="I154" s="120"/>
      <c r="L154" s="116"/>
      <c r="M154" s="121"/>
      <c r="N154" s="122"/>
      <c r="O154" s="122"/>
      <c r="P154" s="122"/>
      <c r="Q154" s="122"/>
      <c r="R154" s="122"/>
      <c r="S154" s="122"/>
      <c r="T154" s="123"/>
      <c r="AT154" s="117" t="s">
        <v>88</v>
      </c>
      <c r="AU154" s="117" t="s">
        <v>45</v>
      </c>
      <c r="AV154" s="9" t="s">
        <v>45</v>
      </c>
      <c r="AW154" s="9" t="s">
        <v>16</v>
      </c>
      <c r="AX154" s="9" t="s">
        <v>42</v>
      </c>
      <c r="AY154" s="117" t="s">
        <v>80</v>
      </c>
    </row>
    <row r="155" spans="1:65" s="8" customFormat="1" x14ac:dyDescent="0.2">
      <c r="B155" s="108"/>
      <c r="D155" s="109" t="s">
        <v>88</v>
      </c>
      <c r="E155" s="110" t="s">
        <v>0</v>
      </c>
      <c r="F155" s="111" t="s">
        <v>97</v>
      </c>
      <c r="H155" s="110" t="s">
        <v>0</v>
      </c>
      <c r="I155" s="112"/>
      <c r="L155" s="108"/>
      <c r="M155" s="113"/>
      <c r="N155" s="114"/>
      <c r="O155" s="114"/>
      <c r="P155" s="114"/>
      <c r="Q155" s="114"/>
      <c r="R155" s="114"/>
      <c r="S155" s="114"/>
      <c r="T155" s="115"/>
      <c r="AT155" s="110" t="s">
        <v>88</v>
      </c>
      <c r="AU155" s="110" t="s">
        <v>45</v>
      </c>
      <c r="AV155" s="8" t="s">
        <v>43</v>
      </c>
      <c r="AW155" s="8" t="s">
        <v>16</v>
      </c>
      <c r="AX155" s="8" t="s">
        <v>42</v>
      </c>
      <c r="AY155" s="110" t="s">
        <v>80</v>
      </c>
    </row>
    <row r="156" spans="1:65" s="9" customFormat="1" x14ac:dyDescent="0.2">
      <c r="B156" s="116"/>
      <c r="D156" s="109" t="s">
        <v>88</v>
      </c>
      <c r="E156" s="117" t="s">
        <v>0</v>
      </c>
      <c r="F156" s="118" t="s">
        <v>105</v>
      </c>
      <c r="H156" s="119">
        <v>12</v>
      </c>
      <c r="I156" s="120"/>
      <c r="L156" s="116"/>
      <c r="M156" s="121"/>
      <c r="N156" s="122"/>
      <c r="O156" s="122"/>
      <c r="P156" s="122"/>
      <c r="Q156" s="122"/>
      <c r="R156" s="122"/>
      <c r="S156" s="122"/>
      <c r="T156" s="123"/>
      <c r="AT156" s="117" t="s">
        <v>88</v>
      </c>
      <c r="AU156" s="117" t="s">
        <v>45</v>
      </c>
      <c r="AV156" s="9" t="s">
        <v>45</v>
      </c>
      <c r="AW156" s="9" t="s">
        <v>16</v>
      </c>
      <c r="AX156" s="9" t="s">
        <v>42</v>
      </c>
      <c r="AY156" s="117" t="s">
        <v>80</v>
      </c>
    </row>
    <row r="157" spans="1:65" s="8" customFormat="1" x14ac:dyDescent="0.2">
      <c r="B157" s="108"/>
      <c r="D157" s="109" t="s">
        <v>88</v>
      </c>
      <c r="E157" s="110" t="s">
        <v>0</v>
      </c>
      <c r="F157" s="111" t="s">
        <v>98</v>
      </c>
      <c r="H157" s="110" t="s">
        <v>0</v>
      </c>
      <c r="I157" s="112"/>
      <c r="L157" s="108"/>
      <c r="M157" s="113"/>
      <c r="N157" s="114"/>
      <c r="O157" s="114"/>
      <c r="P157" s="114"/>
      <c r="Q157" s="114"/>
      <c r="R157" s="114"/>
      <c r="S157" s="114"/>
      <c r="T157" s="115"/>
      <c r="AT157" s="110" t="s">
        <v>88</v>
      </c>
      <c r="AU157" s="110" t="s">
        <v>45</v>
      </c>
      <c r="AV157" s="8" t="s">
        <v>43</v>
      </c>
      <c r="AW157" s="8" t="s">
        <v>16</v>
      </c>
      <c r="AX157" s="8" t="s">
        <v>42</v>
      </c>
      <c r="AY157" s="110" t="s">
        <v>80</v>
      </c>
    </row>
    <row r="158" spans="1:65" s="9" customFormat="1" x14ac:dyDescent="0.2">
      <c r="B158" s="116"/>
      <c r="D158" s="109" t="s">
        <v>88</v>
      </c>
      <c r="E158" s="117" t="s">
        <v>0</v>
      </c>
      <c r="F158" s="118" t="s">
        <v>105</v>
      </c>
      <c r="H158" s="119">
        <v>12</v>
      </c>
      <c r="I158" s="120"/>
      <c r="L158" s="116"/>
      <c r="M158" s="121"/>
      <c r="N158" s="122"/>
      <c r="O158" s="122"/>
      <c r="P158" s="122"/>
      <c r="Q158" s="122"/>
      <c r="R158" s="122"/>
      <c r="S158" s="122"/>
      <c r="T158" s="123"/>
      <c r="AT158" s="117" t="s">
        <v>88</v>
      </c>
      <c r="AU158" s="117" t="s">
        <v>45</v>
      </c>
      <c r="AV158" s="9" t="s">
        <v>45</v>
      </c>
      <c r="AW158" s="9" t="s">
        <v>16</v>
      </c>
      <c r="AX158" s="9" t="s">
        <v>42</v>
      </c>
      <c r="AY158" s="117" t="s">
        <v>80</v>
      </c>
    </row>
    <row r="159" spans="1:65" s="10" customFormat="1" x14ac:dyDescent="0.2">
      <c r="B159" s="124"/>
      <c r="D159" s="109" t="s">
        <v>88</v>
      </c>
      <c r="E159" s="125" t="s">
        <v>0</v>
      </c>
      <c r="F159" s="126" t="s">
        <v>99</v>
      </c>
      <c r="H159" s="127">
        <v>47.3</v>
      </c>
      <c r="I159" s="128"/>
      <c r="L159" s="124"/>
      <c r="M159" s="129"/>
      <c r="N159" s="130"/>
      <c r="O159" s="130"/>
      <c r="P159" s="130"/>
      <c r="Q159" s="130"/>
      <c r="R159" s="130"/>
      <c r="S159" s="130"/>
      <c r="T159" s="131"/>
      <c r="AT159" s="125" t="s">
        <v>88</v>
      </c>
      <c r="AU159" s="125" t="s">
        <v>45</v>
      </c>
      <c r="AV159" s="10" t="s">
        <v>87</v>
      </c>
      <c r="AW159" s="10" t="s">
        <v>16</v>
      </c>
      <c r="AX159" s="10" t="s">
        <v>43</v>
      </c>
      <c r="AY159" s="125" t="s">
        <v>80</v>
      </c>
    </row>
    <row r="160" spans="1:65" s="7" customFormat="1" ht="22.9" customHeight="1" x14ac:dyDescent="0.2">
      <c r="B160" s="81"/>
      <c r="D160" s="82" t="s">
        <v>41</v>
      </c>
      <c r="E160" s="92" t="s">
        <v>106</v>
      </c>
      <c r="F160" s="92" t="s">
        <v>107</v>
      </c>
      <c r="I160" s="84"/>
      <c r="J160" s="93">
        <f>BK160</f>
        <v>0</v>
      </c>
      <c r="L160" s="81"/>
      <c r="M160" s="86"/>
      <c r="N160" s="87"/>
      <c r="O160" s="87"/>
      <c r="P160" s="88">
        <f>SUM(P161:P228)</f>
        <v>0</v>
      </c>
      <c r="Q160" s="87"/>
      <c r="R160" s="88">
        <f>SUM(R161:R228)</f>
        <v>0</v>
      </c>
      <c r="S160" s="87"/>
      <c r="T160" s="89">
        <f>SUM(T161:T228)</f>
        <v>0</v>
      </c>
      <c r="AR160" s="82" t="s">
        <v>43</v>
      </c>
      <c r="AT160" s="90" t="s">
        <v>41</v>
      </c>
      <c r="AU160" s="90" t="s">
        <v>43</v>
      </c>
      <c r="AY160" s="82" t="s">
        <v>80</v>
      </c>
      <c r="BK160" s="91">
        <f>SUM(BK161:BK228)</f>
        <v>0</v>
      </c>
    </row>
    <row r="161" spans="1:65" s="2" customFormat="1" ht="33" customHeight="1" x14ac:dyDescent="0.2">
      <c r="A161" s="20"/>
      <c r="B161" s="94"/>
      <c r="C161" s="95" t="s">
        <v>109</v>
      </c>
      <c r="D161" s="95" t="s">
        <v>83</v>
      </c>
      <c r="E161" s="96" t="s">
        <v>113</v>
      </c>
      <c r="F161" s="97" t="s">
        <v>114</v>
      </c>
      <c r="G161" s="98" t="s">
        <v>86</v>
      </c>
      <c r="H161" s="99">
        <v>21</v>
      </c>
      <c r="I161" s="100"/>
      <c r="J161" s="101">
        <f>ROUND(I161*H161,2)</f>
        <v>0</v>
      </c>
      <c r="K161" s="97" t="s">
        <v>0</v>
      </c>
      <c r="L161" s="21"/>
      <c r="M161" s="102" t="s">
        <v>0</v>
      </c>
      <c r="N161" s="103" t="s">
        <v>24</v>
      </c>
      <c r="O161" s="35"/>
      <c r="P161" s="104">
        <f>O161*H161</f>
        <v>0</v>
      </c>
      <c r="Q161" s="104">
        <v>0</v>
      </c>
      <c r="R161" s="104">
        <f>Q161*H161</f>
        <v>0</v>
      </c>
      <c r="S161" s="104">
        <v>0</v>
      </c>
      <c r="T161" s="105">
        <f>S161*H161</f>
        <v>0</v>
      </c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R161" s="106" t="s">
        <v>87</v>
      </c>
      <c r="AT161" s="106" t="s">
        <v>83</v>
      </c>
      <c r="AU161" s="106" t="s">
        <v>45</v>
      </c>
      <c r="AY161" s="11" t="s">
        <v>80</v>
      </c>
      <c r="BE161" s="107">
        <f>IF(N161="základní",J161,0)</f>
        <v>0</v>
      </c>
      <c r="BF161" s="107">
        <f>IF(N161="snížená",J161,0)</f>
        <v>0</v>
      </c>
      <c r="BG161" s="107">
        <f>IF(N161="zákl. přenesená",J161,0)</f>
        <v>0</v>
      </c>
      <c r="BH161" s="107">
        <f>IF(N161="sníž. přenesená",J161,0)</f>
        <v>0</v>
      </c>
      <c r="BI161" s="107">
        <f>IF(N161="nulová",J161,0)</f>
        <v>0</v>
      </c>
      <c r="BJ161" s="11" t="s">
        <v>43</v>
      </c>
      <c r="BK161" s="107">
        <f>ROUND(I161*H161,2)</f>
        <v>0</v>
      </c>
      <c r="BL161" s="11" t="s">
        <v>87</v>
      </c>
      <c r="BM161" s="106" t="s">
        <v>115</v>
      </c>
    </row>
    <row r="162" spans="1:65" s="8" customFormat="1" x14ac:dyDescent="0.2">
      <c r="B162" s="108"/>
      <c r="D162" s="109" t="s">
        <v>88</v>
      </c>
      <c r="E162" s="110" t="s">
        <v>0</v>
      </c>
      <c r="F162" s="111" t="s">
        <v>89</v>
      </c>
      <c r="H162" s="110" t="s">
        <v>0</v>
      </c>
      <c r="I162" s="112"/>
      <c r="L162" s="108"/>
      <c r="M162" s="113"/>
      <c r="N162" s="114"/>
      <c r="O162" s="114"/>
      <c r="P162" s="114"/>
      <c r="Q162" s="114"/>
      <c r="R162" s="114"/>
      <c r="S162" s="114"/>
      <c r="T162" s="115"/>
      <c r="AT162" s="110" t="s">
        <v>88</v>
      </c>
      <c r="AU162" s="110" t="s">
        <v>45</v>
      </c>
      <c r="AV162" s="8" t="s">
        <v>43</v>
      </c>
      <c r="AW162" s="8" t="s">
        <v>16</v>
      </c>
      <c r="AX162" s="8" t="s">
        <v>42</v>
      </c>
      <c r="AY162" s="110" t="s">
        <v>80</v>
      </c>
    </row>
    <row r="163" spans="1:65" s="8" customFormat="1" x14ac:dyDescent="0.2">
      <c r="B163" s="108"/>
      <c r="D163" s="109" t="s">
        <v>88</v>
      </c>
      <c r="E163" s="110" t="s">
        <v>0</v>
      </c>
      <c r="F163" s="111" t="s">
        <v>90</v>
      </c>
      <c r="H163" s="110" t="s">
        <v>0</v>
      </c>
      <c r="I163" s="112"/>
      <c r="L163" s="108"/>
      <c r="M163" s="113"/>
      <c r="N163" s="114"/>
      <c r="O163" s="114"/>
      <c r="P163" s="114"/>
      <c r="Q163" s="114"/>
      <c r="R163" s="114"/>
      <c r="S163" s="114"/>
      <c r="T163" s="115"/>
      <c r="AT163" s="110" t="s">
        <v>88</v>
      </c>
      <c r="AU163" s="110" t="s">
        <v>45</v>
      </c>
      <c r="AV163" s="8" t="s">
        <v>43</v>
      </c>
      <c r="AW163" s="8" t="s">
        <v>16</v>
      </c>
      <c r="AX163" s="8" t="s">
        <v>42</v>
      </c>
      <c r="AY163" s="110" t="s">
        <v>80</v>
      </c>
    </row>
    <row r="164" spans="1:65" s="8" customFormat="1" x14ac:dyDescent="0.2">
      <c r="B164" s="108"/>
      <c r="D164" s="109" t="s">
        <v>88</v>
      </c>
      <c r="E164" s="110" t="s">
        <v>0</v>
      </c>
      <c r="F164" s="111" t="s">
        <v>91</v>
      </c>
      <c r="H164" s="110" t="s">
        <v>0</v>
      </c>
      <c r="I164" s="112"/>
      <c r="L164" s="108"/>
      <c r="M164" s="113"/>
      <c r="N164" s="114"/>
      <c r="O164" s="114"/>
      <c r="P164" s="114"/>
      <c r="Q164" s="114"/>
      <c r="R164" s="114"/>
      <c r="S164" s="114"/>
      <c r="T164" s="115"/>
      <c r="AT164" s="110" t="s">
        <v>88</v>
      </c>
      <c r="AU164" s="110" t="s">
        <v>45</v>
      </c>
      <c r="AV164" s="8" t="s">
        <v>43</v>
      </c>
      <c r="AW164" s="8" t="s">
        <v>16</v>
      </c>
      <c r="AX164" s="8" t="s">
        <v>42</v>
      </c>
      <c r="AY164" s="110" t="s">
        <v>80</v>
      </c>
    </row>
    <row r="165" spans="1:65" s="8" customFormat="1" x14ac:dyDescent="0.2">
      <c r="B165" s="108"/>
      <c r="D165" s="109" t="s">
        <v>88</v>
      </c>
      <c r="E165" s="110" t="s">
        <v>0</v>
      </c>
      <c r="F165" s="111" t="s">
        <v>92</v>
      </c>
      <c r="H165" s="110" t="s">
        <v>0</v>
      </c>
      <c r="I165" s="112"/>
      <c r="L165" s="108"/>
      <c r="M165" s="113"/>
      <c r="N165" s="114"/>
      <c r="O165" s="114"/>
      <c r="P165" s="114"/>
      <c r="Q165" s="114"/>
      <c r="R165" s="114"/>
      <c r="S165" s="114"/>
      <c r="T165" s="115"/>
      <c r="AT165" s="110" t="s">
        <v>88</v>
      </c>
      <c r="AU165" s="110" t="s">
        <v>45</v>
      </c>
      <c r="AV165" s="8" t="s">
        <v>43</v>
      </c>
      <c r="AW165" s="8" t="s">
        <v>16</v>
      </c>
      <c r="AX165" s="8" t="s">
        <v>42</v>
      </c>
      <c r="AY165" s="110" t="s">
        <v>80</v>
      </c>
    </row>
    <row r="166" spans="1:65" s="8" customFormat="1" x14ac:dyDescent="0.2">
      <c r="B166" s="108"/>
      <c r="D166" s="109" t="s">
        <v>88</v>
      </c>
      <c r="E166" s="110" t="s">
        <v>0</v>
      </c>
      <c r="F166" s="111" t="s">
        <v>93</v>
      </c>
      <c r="H166" s="110" t="s">
        <v>0</v>
      </c>
      <c r="I166" s="112"/>
      <c r="L166" s="108"/>
      <c r="M166" s="113"/>
      <c r="N166" s="114"/>
      <c r="O166" s="114"/>
      <c r="P166" s="114"/>
      <c r="Q166" s="114"/>
      <c r="R166" s="114"/>
      <c r="S166" s="114"/>
      <c r="T166" s="115"/>
      <c r="AT166" s="110" t="s">
        <v>88</v>
      </c>
      <c r="AU166" s="110" t="s">
        <v>45</v>
      </c>
      <c r="AV166" s="8" t="s">
        <v>43</v>
      </c>
      <c r="AW166" s="8" t="s">
        <v>16</v>
      </c>
      <c r="AX166" s="8" t="s">
        <v>42</v>
      </c>
      <c r="AY166" s="110" t="s">
        <v>80</v>
      </c>
    </row>
    <row r="167" spans="1:65" s="9" customFormat="1" x14ac:dyDescent="0.2">
      <c r="B167" s="116"/>
      <c r="D167" s="109" t="s">
        <v>88</v>
      </c>
      <c r="E167" s="117" t="s">
        <v>0</v>
      </c>
      <c r="F167" s="118" t="s">
        <v>116</v>
      </c>
      <c r="H167" s="119">
        <v>3</v>
      </c>
      <c r="I167" s="120"/>
      <c r="L167" s="116"/>
      <c r="M167" s="121"/>
      <c r="N167" s="122"/>
      <c r="O167" s="122"/>
      <c r="P167" s="122"/>
      <c r="Q167" s="122"/>
      <c r="R167" s="122"/>
      <c r="S167" s="122"/>
      <c r="T167" s="123"/>
      <c r="AT167" s="117" t="s">
        <v>88</v>
      </c>
      <c r="AU167" s="117" t="s">
        <v>45</v>
      </c>
      <c r="AV167" s="9" t="s">
        <v>45</v>
      </c>
      <c r="AW167" s="9" t="s">
        <v>16</v>
      </c>
      <c r="AX167" s="9" t="s">
        <v>42</v>
      </c>
      <c r="AY167" s="117" t="s">
        <v>80</v>
      </c>
    </row>
    <row r="168" spans="1:65" s="9" customFormat="1" x14ac:dyDescent="0.2">
      <c r="B168" s="116"/>
      <c r="D168" s="109" t="s">
        <v>88</v>
      </c>
      <c r="E168" s="117" t="s">
        <v>0</v>
      </c>
      <c r="F168" s="118" t="s">
        <v>117</v>
      </c>
      <c r="H168" s="119">
        <v>6</v>
      </c>
      <c r="I168" s="120"/>
      <c r="L168" s="116"/>
      <c r="M168" s="121"/>
      <c r="N168" s="122"/>
      <c r="O168" s="122"/>
      <c r="P168" s="122"/>
      <c r="Q168" s="122"/>
      <c r="R168" s="122"/>
      <c r="S168" s="122"/>
      <c r="T168" s="123"/>
      <c r="AT168" s="117" t="s">
        <v>88</v>
      </c>
      <c r="AU168" s="117" t="s">
        <v>45</v>
      </c>
      <c r="AV168" s="9" t="s">
        <v>45</v>
      </c>
      <c r="AW168" s="9" t="s">
        <v>16</v>
      </c>
      <c r="AX168" s="9" t="s">
        <v>42</v>
      </c>
      <c r="AY168" s="117" t="s">
        <v>80</v>
      </c>
    </row>
    <row r="169" spans="1:65" s="9" customFormat="1" x14ac:dyDescent="0.2">
      <c r="B169" s="116"/>
      <c r="D169" s="109" t="s">
        <v>88</v>
      </c>
      <c r="E169" s="117" t="s">
        <v>0</v>
      </c>
      <c r="F169" s="118" t="s">
        <v>118</v>
      </c>
      <c r="H169" s="119">
        <v>6</v>
      </c>
      <c r="I169" s="120"/>
      <c r="L169" s="116"/>
      <c r="M169" s="121"/>
      <c r="N169" s="122"/>
      <c r="O169" s="122"/>
      <c r="P169" s="122"/>
      <c r="Q169" s="122"/>
      <c r="R169" s="122"/>
      <c r="S169" s="122"/>
      <c r="T169" s="123"/>
      <c r="AT169" s="117" t="s">
        <v>88</v>
      </c>
      <c r="AU169" s="117" t="s">
        <v>45</v>
      </c>
      <c r="AV169" s="9" t="s">
        <v>45</v>
      </c>
      <c r="AW169" s="9" t="s">
        <v>16</v>
      </c>
      <c r="AX169" s="9" t="s">
        <v>42</v>
      </c>
      <c r="AY169" s="117" t="s">
        <v>80</v>
      </c>
    </row>
    <row r="170" spans="1:65" s="9" customFormat="1" x14ac:dyDescent="0.2">
      <c r="B170" s="116"/>
      <c r="D170" s="109" t="s">
        <v>88</v>
      </c>
      <c r="E170" s="117" t="s">
        <v>0</v>
      </c>
      <c r="F170" s="118" t="s">
        <v>119</v>
      </c>
      <c r="H170" s="119">
        <v>6</v>
      </c>
      <c r="I170" s="120"/>
      <c r="L170" s="116"/>
      <c r="M170" s="121"/>
      <c r="N170" s="122"/>
      <c r="O170" s="122"/>
      <c r="P170" s="122"/>
      <c r="Q170" s="122"/>
      <c r="R170" s="122"/>
      <c r="S170" s="122"/>
      <c r="T170" s="123"/>
      <c r="AT170" s="117" t="s">
        <v>88</v>
      </c>
      <c r="AU170" s="117" t="s">
        <v>45</v>
      </c>
      <c r="AV170" s="9" t="s">
        <v>45</v>
      </c>
      <c r="AW170" s="9" t="s">
        <v>16</v>
      </c>
      <c r="AX170" s="9" t="s">
        <v>42</v>
      </c>
      <c r="AY170" s="117" t="s">
        <v>80</v>
      </c>
    </row>
    <row r="171" spans="1:65" s="10" customFormat="1" x14ac:dyDescent="0.2">
      <c r="B171" s="124"/>
      <c r="D171" s="109" t="s">
        <v>88</v>
      </c>
      <c r="E171" s="125" t="s">
        <v>0</v>
      </c>
      <c r="F171" s="126" t="s">
        <v>99</v>
      </c>
      <c r="H171" s="127">
        <v>21</v>
      </c>
      <c r="I171" s="128"/>
      <c r="L171" s="124"/>
      <c r="M171" s="129"/>
      <c r="N171" s="130"/>
      <c r="O171" s="130"/>
      <c r="P171" s="130"/>
      <c r="Q171" s="130"/>
      <c r="R171" s="130"/>
      <c r="S171" s="130"/>
      <c r="T171" s="131"/>
      <c r="AT171" s="125" t="s">
        <v>88</v>
      </c>
      <c r="AU171" s="125" t="s">
        <v>45</v>
      </c>
      <c r="AV171" s="10" t="s">
        <v>87</v>
      </c>
      <c r="AW171" s="10" t="s">
        <v>16</v>
      </c>
      <c r="AX171" s="10" t="s">
        <v>43</v>
      </c>
      <c r="AY171" s="125" t="s">
        <v>80</v>
      </c>
    </row>
    <row r="172" spans="1:65" s="2" customFormat="1" ht="24.2" customHeight="1" x14ac:dyDescent="0.2">
      <c r="A172" s="20"/>
      <c r="B172" s="94"/>
      <c r="C172" s="95" t="s">
        <v>120</v>
      </c>
      <c r="D172" s="95" t="s">
        <v>83</v>
      </c>
      <c r="E172" s="96" t="s">
        <v>121</v>
      </c>
      <c r="F172" s="97" t="s">
        <v>122</v>
      </c>
      <c r="G172" s="98" t="s">
        <v>86</v>
      </c>
      <c r="H172" s="99">
        <v>13.5</v>
      </c>
      <c r="I172" s="100"/>
      <c r="J172" s="101">
        <f>ROUND(I172*H172,2)</f>
        <v>0</v>
      </c>
      <c r="K172" s="97" t="s">
        <v>0</v>
      </c>
      <c r="L172" s="21"/>
      <c r="M172" s="102" t="s">
        <v>0</v>
      </c>
      <c r="N172" s="103" t="s">
        <v>24</v>
      </c>
      <c r="O172" s="35"/>
      <c r="P172" s="104">
        <f>O172*H172</f>
        <v>0</v>
      </c>
      <c r="Q172" s="104">
        <v>0</v>
      </c>
      <c r="R172" s="104">
        <f>Q172*H172</f>
        <v>0</v>
      </c>
      <c r="S172" s="104">
        <v>0</v>
      </c>
      <c r="T172" s="105">
        <f>S172*H172</f>
        <v>0</v>
      </c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R172" s="106" t="s">
        <v>87</v>
      </c>
      <c r="AT172" s="106" t="s">
        <v>83</v>
      </c>
      <c r="AU172" s="106" t="s">
        <v>45</v>
      </c>
      <c r="AY172" s="11" t="s">
        <v>80</v>
      </c>
      <c r="BE172" s="107">
        <f>IF(N172="základní",J172,0)</f>
        <v>0</v>
      </c>
      <c r="BF172" s="107">
        <f>IF(N172="snížená",J172,0)</f>
        <v>0</v>
      </c>
      <c r="BG172" s="107">
        <f>IF(N172="zákl. přenesená",J172,0)</f>
        <v>0</v>
      </c>
      <c r="BH172" s="107">
        <f>IF(N172="sníž. přenesená",J172,0)</f>
        <v>0</v>
      </c>
      <c r="BI172" s="107">
        <f>IF(N172="nulová",J172,0)</f>
        <v>0</v>
      </c>
      <c r="BJ172" s="11" t="s">
        <v>43</v>
      </c>
      <c r="BK172" s="107">
        <f>ROUND(I172*H172,2)</f>
        <v>0</v>
      </c>
      <c r="BL172" s="11" t="s">
        <v>87</v>
      </c>
      <c r="BM172" s="106" t="s">
        <v>123</v>
      </c>
    </row>
    <row r="173" spans="1:65" s="8" customFormat="1" x14ac:dyDescent="0.2">
      <c r="B173" s="108"/>
      <c r="D173" s="109" t="s">
        <v>88</v>
      </c>
      <c r="E173" s="110" t="s">
        <v>0</v>
      </c>
      <c r="F173" s="111" t="s">
        <v>89</v>
      </c>
      <c r="H173" s="110" t="s">
        <v>0</v>
      </c>
      <c r="I173" s="112"/>
      <c r="L173" s="108"/>
      <c r="M173" s="113"/>
      <c r="N173" s="114"/>
      <c r="O173" s="114"/>
      <c r="P173" s="114"/>
      <c r="Q173" s="114"/>
      <c r="R173" s="114"/>
      <c r="S173" s="114"/>
      <c r="T173" s="115"/>
      <c r="AT173" s="110" t="s">
        <v>88</v>
      </c>
      <c r="AU173" s="110" t="s">
        <v>45</v>
      </c>
      <c r="AV173" s="8" t="s">
        <v>43</v>
      </c>
      <c r="AW173" s="8" t="s">
        <v>16</v>
      </c>
      <c r="AX173" s="8" t="s">
        <v>42</v>
      </c>
      <c r="AY173" s="110" t="s">
        <v>80</v>
      </c>
    </row>
    <row r="174" spans="1:65" s="8" customFormat="1" x14ac:dyDescent="0.2">
      <c r="B174" s="108"/>
      <c r="D174" s="109" t="s">
        <v>88</v>
      </c>
      <c r="E174" s="110" t="s">
        <v>0</v>
      </c>
      <c r="F174" s="111" t="s">
        <v>90</v>
      </c>
      <c r="H174" s="110" t="s">
        <v>0</v>
      </c>
      <c r="I174" s="112"/>
      <c r="L174" s="108"/>
      <c r="M174" s="113"/>
      <c r="N174" s="114"/>
      <c r="O174" s="114"/>
      <c r="P174" s="114"/>
      <c r="Q174" s="114"/>
      <c r="R174" s="114"/>
      <c r="S174" s="114"/>
      <c r="T174" s="115"/>
      <c r="AT174" s="110" t="s">
        <v>88</v>
      </c>
      <c r="AU174" s="110" t="s">
        <v>45</v>
      </c>
      <c r="AV174" s="8" t="s">
        <v>43</v>
      </c>
      <c r="AW174" s="8" t="s">
        <v>16</v>
      </c>
      <c r="AX174" s="8" t="s">
        <v>42</v>
      </c>
      <c r="AY174" s="110" t="s">
        <v>80</v>
      </c>
    </row>
    <row r="175" spans="1:65" s="8" customFormat="1" x14ac:dyDescent="0.2">
      <c r="B175" s="108"/>
      <c r="D175" s="109" t="s">
        <v>88</v>
      </c>
      <c r="E175" s="110" t="s">
        <v>0</v>
      </c>
      <c r="F175" s="111" t="s">
        <v>91</v>
      </c>
      <c r="H175" s="110" t="s">
        <v>0</v>
      </c>
      <c r="I175" s="112"/>
      <c r="L175" s="108"/>
      <c r="M175" s="113"/>
      <c r="N175" s="114"/>
      <c r="O175" s="114"/>
      <c r="P175" s="114"/>
      <c r="Q175" s="114"/>
      <c r="R175" s="114"/>
      <c r="S175" s="114"/>
      <c r="T175" s="115"/>
      <c r="AT175" s="110" t="s">
        <v>88</v>
      </c>
      <c r="AU175" s="110" t="s">
        <v>45</v>
      </c>
      <c r="AV175" s="8" t="s">
        <v>43</v>
      </c>
      <c r="AW175" s="8" t="s">
        <v>16</v>
      </c>
      <c r="AX175" s="8" t="s">
        <v>42</v>
      </c>
      <c r="AY175" s="110" t="s">
        <v>80</v>
      </c>
    </row>
    <row r="176" spans="1:65" s="8" customFormat="1" x14ac:dyDescent="0.2">
      <c r="B176" s="108"/>
      <c r="D176" s="109" t="s">
        <v>88</v>
      </c>
      <c r="E176" s="110" t="s">
        <v>0</v>
      </c>
      <c r="F176" s="111" t="s">
        <v>92</v>
      </c>
      <c r="H176" s="110" t="s">
        <v>0</v>
      </c>
      <c r="I176" s="112"/>
      <c r="L176" s="108"/>
      <c r="M176" s="113"/>
      <c r="N176" s="114"/>
      <c r="O176" s="114"/>
      <c r="P176" s="114"/>
      <c r="Q176" s="114"/>
      <c r="R176" s="114"/>
      <c r="S176" s="114"/>
      <c r="T176" s="115"/>
      <c r="AT176" s="110" t="s">
        <v>88</v>
      </c>
      <c r="AU176" s="110" t="s">
        <v>45</v>
      </c>
      <c r="AV176" s="8" t="s">
        <v>43</v>
      </c>
      <c r="AW176" s="8" t="s">
        <v>16</v>
      </c>
      <c r="AX176" s="8" t="s">
        <v>42</v>
      </c>
      <c r="AY176" s="110" t="s">
        <v>80</v>
      </c>
    </row>
    <row r="177" spans="1:65" s="9" customFormat="1" x14ac:dyDescent="0.2">
      <c r="B177" s="116"/>
      <c r="D177" s="109" t="s">
        <v>88</v>
      </c>
      <c r="E177" s="117" t="s">
        <v>0</v>
      </c>
      <c r="F177" s="118" t="s">
        <v>124</v>
      </c>
      <c r="H177" s="119">
        <v>4.5</v>
      </c>
      <c r="I177" s="120"/>
      <c r="L177" s="116"/>
      <c r="M177" s="121"/>
      <c r="N177" s="122"/>
      <c r="O177" s="122"/>
      <c r="P177" s="122"/>
      <c r="Q177" s="122"/>
      <c r="R177" s="122"/>
      <c r="S177" s="122"/>
      <c r="T177" s="123"/>
      <c r="AT177" s="117" t="s">
        <v>88</v>
      </c>
      <c r="AU177" s="117" t="s">
        <v>45</v>
      </c>
      <c r="AV177" s="9" t="s">
        <v>45</v>
      </c>
      <c r="AW177" s="9" t="s">
        <v>16</v>
      </c>
      <c r="AX177" s="9" t="s">
        <v>42</v>
      </c>
      <c r="AY177" s="117" t="s">
        <v>80</v>
      </c>
    </row>
    <row r="178" spans="1:65" s="9" customFormat="1" x14ac:dyDescent="0.2">
      <c r="B178" s="116"/>
      <c r="D178" s="109" t="s">
        <v>88</v>
      </c>
      <c r="E178" s="117" t="s">
        <v>0</v>
      </c>
      <c r="F178" s="118" t="s">
        <v>125</v>
      </c>
      <c r="H178" s="119">
        <v>4.5</v>
      </c>
      <c r="I178" s="120"/>
      <c r="L178" s="116"/>
      <c r="M178" s="121"/>
      <c r="N178" s="122"/>
      <c r="O178" s="122"/>
      <c r="P178" s="122"/>
      <c r="Q178" s="122"/>
      <c r="R178" s="122"/>
      <c r="S178" s="122"/>
      <c r="T178" s="123"/>
      <c r="AT178" s="117" t="s">
        <v>88</v>
      </c>
      <c r="AU178" s="117" t="s">
        <v>45</v>
      </c>
      <c r="AV178" s="9" t="s">
        <v>45</v>
      </c>
      <c r="AW178" s="9" t="s">
        <v>16</v>
      </c>
      <c r="AX178" s="9" t="s">
        <v>42</v>
      </c>
      <c r="AY178" s="117" t="s">
        <v>80</v>
      </c>
    </row>
    <row r="179" spans="1:65" s="9" customFormat="1" x14ac:dyDescent="0.2">
      <c r="B179" s="116"/>
      <c r="D179" s="109" t="s">
        <v>88</v>
      </c>
      <c r="E179" s="117" t="s">
        <v>0</v>
      </c>
      <c r="F179" s="118" t="s">
        <v>126</v>
      </c>
      <c r="H179" s="119">
        <v>4.5</v>
      </c>
      <c r="I179" s="120"/>
      <c r="L179" s="116"/>
      <c r="M179" s="121"/>
      <c r="N179" s="122"/>
      <c r="O179" s="122"/>
      <c r="P179" s="122"/>
      <c r="Q179" s="122"/>
      <c r="R179" s="122"/>
      <c r="S179" s="122"/>
      <c r="T179" s="123"/>
      <c r="AT179" s="117" t="s">
        <v>88</v>
      </c>
      <c r="AU179" s="117" t="s">
        <v>45</v>
      </c>
      <c r="AV179" s="9" t="s">
        <v>45</v>
      </c>
      <c r="AW179" s="9" t="s">
        <v>16</v>
      </c>
      <c r="AX179" s="9" t="s">
        <v>42</v>
      </c>
      <c r="AY179" s="117" t="s">
        <v>80</v>
      </c>
    </row>
    <row r="180" spans="1:65" s="10" customFormat="1" x14ac:dyDescent="0.2">
      <c r="B180" s="124"/>
      <c r="D180" s="109" t="s">
        <v>88</v>
      </c>
      <c r="E180" s="125" t="s">
        <v>0</v>
      </c>
      <c r="F180" s="126" t="s">
        <v>99</v>
      </c>
      <c r="H180" s="127">
        <v>13.5</v>
      </c>
      <c r="I180" s="128"/>
      <c r="L180" s="124"/>
      <c r="M180" s="129"/>
      <c r="N180" s="130"/>
      <c r="O180" s="130"/>
      <c r="P180" s="130"/>
      <c r="Q180" s="130"/>
      <c r="R180" s="130"/>
      <c r="S180" s="130"/>
      <c r="T180" s="131"/>
      <c r="AT180" s="125" t="s">
        <v>88</v>
      </c>
      <c r="AU180" s="125" t="s">
        <v>45</v>
      </c>
      <c r="AV180" s="10" t="s">
        <v>87</v>
      </c>
      <c r="AW180" s="10" t="s">
        <v>16</v>
      </c>
      <c r="AX180" s="10" t="s">
        <v>43</v>
      </c>
      <c r="AY180" s="125" t="s">
        <v>80</v>
      </c>
    </row>
    <row r="181" spans="1:65" s="2" customFormat="1" ht="21.75" customHeight="1" x14ac:dyDescent="0.2">
      <c r="A181" s="20"/>
      <c r="B181" s="94"/>
      <c r="C181" s="95" t="s">
        <v>4</v>
      </c>
      <c r="D181" s="95" t="s">
        <v>83</v>
      </c>
      <c r="E181" s="96" t="s">
        <v>127</v>
      </c>
      <c r="F181" s="97" t="s">
        <v>128</v>
      </c>
      <c r="G181" s="98" t="s">
        <v>86</v>
      </c>
      <c r="H181" s="99">
        <v>6.09</v>
      </c>
      <c r="I181" s="100"/>
      <c r="J181" s="101">
        <f>ROUND(I181*H181,2)</f>
        <v>0</v>
      </c>
      <c r="K181" s="97" t="s">
        <v>0</v>
      </c>
      <c r="L181" s="21"/>
      <c r="M181" s="102" t="s">
        <v>0</v>
      </c>
      <c r="N181" s="103" t="s">
        <v>24</v>
      </c>
      <c r="O181" s="35"/>
      <c r="P181" s="104">
        <f>O181*H181</f>
        <v>0</v>
      </c>
      <c r="Q181" s="104">
        <v>0</v>
      </c>
      <c r="R181" s="104">
        <f>Q181*H181</f>
        <v>0</v>
      </c>
      <c r="S181" s="104">
        <v>0</v>
      </c>
      <c r="T181" s="105">
        <f>S181*H181</f>
        <v>0</v>
      </c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R181" s="106" t="s">
        <v>87</v>
      </c>
      <c r="AT181" s="106" t="s">
        <v>83</v>
      </c>
      <c r="AU181" s="106" t="s">
        <v>45</v>
      </c>
      <c r="AY181" s="11" t="s">
        <v>80</v>
      </c>
      <c r="BE181" s="107">
        <f>IF(N181="základní",J181,0)</f>
        <v>0</v>
      </c>
      <c r="BF181" s="107">
        <f>IF(N181="snížená",J181,0)</f>
        <v>0</v>
      </c>
      <c r="BG181" s="107">
        <f>IF(N181="zákl. přenesená",J181,0)</f>
        <v>0</v>
      </c>
      <c r="BH181" s="107">
        <f>IF(N181="sníž. přenesená",J181,0)</f>
        <v>0</v>
      </c>
      <c r="BI181" s="107">
        <f>IF(N181="nulová",J181,0)</f>
        <v>0</v>
      </c>
      <c r="BJ181" s="11" t="s">
        <v>43</v>
      </c>
      <c r="BK181" s="107">
        <f>ROUND(I181*H181,2)</f>
        <v>0</v>
      </c>
      <c r="BL181" s="11" t="s">
        <v>87</v>
      </c>
      <c r="BM181" s="106" t="s">
        <v>129</v>
      </c>
    </row>
    <row r="182" spans="1:65" s="8" customFormat="1" x14ac:dyDescent="0.2">
      <c r="B182" s="108"/>
      <c r="D182" s="109" t="s">
        <v>88</v>
      </c>
      <c r="E182" s="110" t="s">
        <v>0</v>
      </c>
      <c r="F182" s="111" t="s">
        <v>89</v>
      </c>
      <c r="H182" s="110" t="s">
        <v>0</v>
      </c>
      <c r="I182" s="112"/>
      <c r="L182" s="108"/>
      <c r="M182" s="113"/>
      <c r="N182" s="114"/>
      <c r="O182" s="114"/>
      <c r="P182" s="114"/>
      <c r="Q182" s="114"/>
      <c r="R182" s="114"/>
      <c r="S182" s="114"/>
      <c r="T182" s="115"/>
      <c r="AT182" s="110" t="s">
        <v>88</v>
      </c>
      <c r="AU182" s="110" t="s">
        <v>45</v>
      </c>
      <c r="AV182" s="8" t="s">
        <v>43</v>
      </c>
      <c r="AW182" s="8" t="s">
        <v>16</v>
      </c>
      <c r="AX182" s="8" t="s">
        <v>42</v>
      </c>
      <c r="AY182" s="110" t="s">
        <v>80</v>
      </c>
    </row>
    <row r="183" spans="1:65" s="8" customFormat="1" x14ac:dyDescent="0.2">
      <c r="B183" s="108"/>
      <c r="D183" s="109" t="s">
        <v>88</v>
      </c>
      <c r="E183" s="110" t="s">
        <v>0</v>
      </c>
      <c r="F183" s="111" t="s">
        <v>90</v>
      </c>
      <c r="H183" s="110" t="s">
        <v>0</v>
      </c>
      <c r="I183" s="112"/>
      <c r="L183" s="108"/>
      <c r="M183" s="113"/>
      <c r="N183" s="114"/>
      <c r="O183" s="114"/>
      <c r="P183" s="114"/>
      <c r="Q183" s="114"/>
      <c r="R183" s="114"/>
      <c r="S183" s="114"/>
      <c r="T183" s="115"/>
      <c r="AT183" s="110" t="s">
        <v>88</v>
      </c>
      <c r="AU183" s="110" t="s">
        <v>45</v>
      </c>
      <c r="AV183" s="8" t="s">
        <v>43</v>
      </c>
      <c r="AW183" s="8" t="s">
        <v>16</v>
      </c>
      <c r="AX183" s="8" t="s">
        <v>42</v>
      </c>
      <c r="AY183" s="110" t="s">
        <v>80</v>
      </c>
    </row>
    <row r="184" spans="1:65" s="8" customFormat="1" x14ac:dyDescent="0.2">
      <c r="B184" s="108"/>
      <c r="D184" s="109" t="s">
        <v>88</v>
      </c>
      <c r="E184" s="110" t="s">
        <v>0</v>
      </c>
      <c r="F184" s="111" t="s">
        <v>92</v>
      </c>
      <c r="H184" s="110" t="s">
        <v>0</v>
      </c>
      <c r="I184" s="112"/>
      <c r="L184" s="108"/>
      <c r="M184" s="113"/>
      <c r="N184" s="114"/>
      <c r="O184" s="114"/>
      <c r="P184" s="114"/>
      <c r="Q184" s="114"/>
      <c r="R184" s="114"/>
      <c r="S184" s="114"/>
      <c r="T184" s="115"/>
      <c r="AT184" s="110" t="s">
        <v>88</v>
      </c>
      <c r="AU184" s="110" t="s">
        <v>45</v>
      </c>
      <c r="AV184" s="8" t="s">
        <v>43</v>
      </c>
      <c r="AW184" s="8" t="s">
        <v>16</v>
      </c>
      <c r="AX184" s="8" t="s">
        <v>42</v>
      </c>
      <c r="AY184" s="110" t="s">
        <v>80</v>
      </c>
    </row>
    <row r="185" spans="1:65" s="9" customFormat="1" x14ac:dyDescent="0.2">
      <c r="B185" s="116"/>
      <c r="D185" s="109" t="s">
        <v>88</v>
      </c>
      <c r="E185" s="117" t="s">
        <v>0</v>
      </c>
      <c r="F185" s="118" t="s">
        <v>130</v>
      </c>
      <c r="H185" s="119">
        <v>6.09</v>
      </c>
      <c r="I185" s="120"/>
      <c r="L185" s="116"/>
      <c r="M185" s="121"/>
      <c r="N185" s="122"/>
      <c r="O185" s="122"/>
      <c r="P185" s="122"/>
      <c r="Q185" s="122"/>
      <c r="R185" s="122"/>
      <c r="S185" s="122"/>
      <c r="T185" s="123"/>
      <c r="AT185" s="117" t="s">
        <v>88</v>
      </c>
      <c r="AU185" s="117" t="s">
        <v>45</v>
      </c>
      <c r="AV185" s="9" t="s">
        <v>45</v>
      </c>
      <c r="AW185" s="9" t="s">
        <v>16</v>
      </c>
      <c r="AX185" s="9" t="s">
        <v>42</v>
      </c>
      <c r="AY185" s="117" t="s">
        <v>80</v>
      </c>
    </row>
    <row r="186" spans="1:65" s="10" customFormat="1" x14ac:dyDescent="0.2">
      <c r="B186" s="124"/>
      <c r="D186" s="109" t="s">
        <v>88</v>
      </c>
      <c r="E186" s="125" t="s">
        <v>0</v>
      </c>
      <c r="F186" s="126" t="s">
        <v>99</v>
      </c>
      <c r="H186" s="127">
        <v>6.09</v>
      </c>
      <c r="I186" s="128"/>
      <c r="L186" s="124"/>
      <c r="M186" s="129"/>
      <c r="N186" s="130"/>
      <c r="O186" s="130"/>
      <c r="P186" s="130"/>
      <c r="Q186" s="130"/>
      <c r="R186" s="130"/>
      <c r="S186" s="130"/>
      <c r="T186" s="131"/>
      <c r="AT186" s="125" t="s">
        <v>88</v>
      </c>
      <c r="AU186" s="125" t="s">
        <v>45</v>
      </c>
      <c r="AV186" s="10" t="s">
        <v>87</v>
      </c>
      <c r="AW186" s="10" t="s">
        <v>16</v>
      </c>
      <c r="AX186" s="10" t="s">
        <v>43</v>
      </c>
      <c r="AY186" s="125" t="s">
        <v>80</v>
      </c>
    </row>
    <row r="187" spans="1:65" s="2" customFormat="1" ht="37.9" customHeight="1" x14ac:dyDescent="0.2">
      <c r="A187" s="20"/>
      <c r="B187" s="94"/>
      <c r="C187" s="95" t="s">
        <v>131</v>
      </c>
      <c r="D187" s="95" t="s">
        <v>83</v>
      </c>
      <c r="E187" s="96" t="s">
        <v>132</v>
      </c>
      <c r="F187" s="97" t="s">
        <v>133</v>
      </c>
      <c r="G187" s="98" t="s">
        <v>86</v>
      </c>
      <c r="H187" s="99">
        <v>14.19</v>
      </c>
      <c r="I187" s="100"/>
      <c r="J187" s="101">
        <f>ROUND(I187*H187,2)</f>
        <v>0</v>
      </c>
      <c r="K187" s="97" t="s">
        <v>0</v>
      </c>
      <c r="L187" s="21"/>
      <c r="M187" s="102" t="s">
        <v>0</v>
      </c>
      <c r="N187" s="103" t="s">
        <v>24</v>
      </c>
      <c r="O187" s="35"/>
      <c r="P187" s="104">
        <f>O187*H187</f>
        <v>0</v>
      </c>
      <c r="Q187" s="104">
        <v>0</v>
      </c>
      <c r="R187" s="104">
        <f>Q187*H187</f>
        <v>0</v>
      </c>
      <c r="S187" s="104">
        <v>0</v>
      </c>
      <c r="T187" s="105">
        <f>S187*H187</f>
        <v>0</v>
      </c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R187" s="106" t="s">
        <v>87</v>
      </c>
      <c r="AT187" s="106" t="s">
        <v>83</v>
      </c>
      <c r="AU187" s="106" t="s">
        <v>45</v>
      </c>
      <c r="AY187" s="11" t="s">
        <v>80</v>
      </c>
      <c r="BE187" s="107">
        <f>IF(N187="základní",J187,0)</f>
        <v>0</v>
      </c>
      <c r="BF187" s="107">
        <f>IF(N187="snížená",J187,0)</f>
        <v>0</v>
      </c>
      <c r="BG187" s="107">
        <f>IF(N187="zákl. přenesená",J187,0)</f>
        <v>0</v>
      </c>
      <c r="BH187" s="107">
        <f>IF(N187="sníž. přenesená",J187,0)</f>
        <v>0</v>
      </c>
      <c r="BI187" s="107">
        <f>IF(N187="nulová",J187,0)</f>
        <v>0</v>
      </c>
      <c r="BJ187" s="11" t="s">
        <v>43</v>
      </c>
      <c r="BK187" s="107">
        <f>ROUND(I187*H187,2)</f>
        <v>0</v>
      </c>
      <c r="BL187" s="11" t="s">
        <v>87</v>
      </c>
      <c r="BM187" s="106" t="s">
        <v>134</v>
      </c>
    </row>
    <row r="188" spans="1:65" s="8" customFormat="1" x14ac:dyDescent="0.2">
      <c r="B188" s="108"/>
      <c r="D188" s="109" t="s">
        <v>88</v>
      </c>
      <c r="E188" s="110" t="s">
        <v>0</v>
      </c>
      <c r="F188" s="111" t="s">
        <v>89</v>
      </c>
      <c r="H188" s="110" t="s">
        <v>0</v>
      </c>
      <c r="I188" s="112"/>
      <c r="L188" s="108"/>
      <c r="M188" s="113"/>
      <c r="N188" s="114"/>
      <c r="O188" s="114"/>
      <c r="P188" s="114"/>
      <c r="Q188" s="114"/>
      <c r="R188" s="114"/>
      <c r="S188" s="114"/>
      <c r="T188" s="115"/>
      <c r="AT188" s="110" t="s">
        <v>88</v>
      </c>
      <c r="AU188" s="110" t="s">
        <v>45</v>
      </c>
      <c r="AV188" s="8" t="s">
        <v>43</v>
      </c>
      <c r="AW188" s="8" t="s">
        <v>16</v>
      </c>
      <c r="AX188" s="8" t="s">
        <v>42</v>
      </c>
      <c r="AY188" s="110" t="s">
        <v>80</v>
      </c>
    </row>
    <row r="189" spans="1:65" s="8" customFormat="1" x14ac:dyDescent="0.2">
      <c r="B189" s="108"/>
      <c r="D189" s="109" t="s">
        <v>88</v>
      </c>
      <c r="E189" s="110" t="s">
        <v>0</v>
      </c>
      <c r="F189" s="111" t="s">
        <v>90</v>
      </c>
      <c r="H189" s="110" t="s">
        <v>0</v>
      </c>
      <c r="I189" s="112"/>
      <c r="L189" s="108"/>
      <c r="M189" s="113"/>
      <c r="N189" s="114"/>
      <c r="O189" s="114"/>
      <c r="P189" s="114"/>
      <c r="Q189" s="114"/>
      <c r="R189" s="114"/>
      <c r="S189" s="114"/>
      <c r="T189" s="115"/>
      <c r="AT189" s="110" t="s">
        <v>88</v>
      </c>
      <c r="AU189" s="110" t="s">
        <v>45</v>
      </c>
      <c r="AV189" s="8" t="s">
        <v>43</v>
      </c>
      <c r="AW189" s="8" t="s">
        <v>16</v>
      </c>
      <c r="AX189" s="8" t="s">
        <v>42</v>
      </c>
      <c r="AY189" s="110" t="s">
        <v>80</v>
      </c>
    </row>
    <row r="190" spans="1:65" s="8" customFormat="1" x14ac:dyDescent="0.2">
      <c r="B190" s="108"/>
      <c r="D190" s="109" t="s">
        <v>88</v>
      </c>
      <c r="E190" s="110" t="s">
        <v>0</v>
      </c>
      <c r="F190" s="111" t="s">
        <v>91</v>
      </c>
      <c r="H190" s="110" t="s">
        <v>0</v>
      </c>
      <c r="I190" s="112"/>
      <c r="L190" s="108"/>
      <c r="M190" s="113"/>
      <c r="N190" s="114"/>
      <c r="O190" s="114"/>
      <c r="P190" s="114"/>
      <c r="Q190" s="114"/>
      <c r="R190" s="114"/>
      <c r="S190" s="114"/>
      <c r="T190" s="115"/>
      <c r="AT190" s="110" t="s">
        <v>88</v>
      </c>
      <c r="AU190" s="110" t="s">
        <v>45</v>
      </c>
      <c r="AV190" s="8" t="s">
        <v>43</v>
      </c>
      <c r="AW190" s="8" t="s">
        <v>16</v>
      </c>
      <c r="AX190" s="8" t="s">
        <v>42</v>
      </c>
      <c r="AY190" s="110" t="s">
        <v>80</v>
      </c>
    </row>
    <row r="191" spans="1:65" s="8" customFormat="1" x14ac:dyDescent="0.2">
      <c r="B191" s="108"/>
      <c r="D191" s="109" t="s">
        <v>88</v>
      </c>
      <c r="E191" s="110" t="s">
        <v>0</v>
      </c>
      <c r="F191" s="111" t="s">
        <v>92</v>
      </c>
      <c r="H191" s="110" t="s">
        <v>0</v>
      </c>
      <c r="I191" s="112"/>
      <c r="L191" s="108"/>
      <c r="M191" s="113"/>
      <c r="N191" s="114"/>
      <c r="O191" s="114"/>
      <c r="P191" s="114"/>
      <c r="Q191" s="114"/>
      <c r="R191" s="114"/>
      <c r="S191" s="114"/>
      <c r="T191" s="115"/>
      <c r="AT191" s="110" t="s">
        <v>88</v>
      </c>
      <c r="AU191" s="110" t="s">
        <v>45</v>
      </c>
      <c r="AV191" s="8" t="s">
        <v>43</v>
      </c>
      <c r="AW191" s="8" t="s">
        <v>16</v>
      </c>
      <c r="AX191" s="8" t="s">
        <v>42</v>
      </c>
      <c r="AY191" s="110" t="s">
        <v>80</v>
      </c>
    </row>
    <row r="192" spans="1:65" s="8" customFormat="1" x14ac:dyDescent="0.2">
      <c r="B192" s="108"/>
      <c r="D192" s="109" t="s">
        <v>88</v>
      </c>
      <c r="E192" s="110" t="s">
        <v>0</v>
      </c>
      <c r="F192" s="111" t="s">
        <v>93</v>
      </c>
      <c r="H192" s="110" t="s">
        <v>0</v>
      </c>
      <c r="I192" s="112"/>
      <c r="L192" s="108"/>
      <c r="M192" s="113"/>
      <c r="N192" s="114"/>
      <c r="O192" s="114"/>
      <c r="P192" s="114"/>
      <c r="Q192" s="114"/>
      <c r="R192" s="114"/>
      <c r="S192" s="114"/>
      <c r="T192" s="115"/>
      <c r="AT192" s="110" t="s">
        <v>88</v>
      </c>
      <c r="AU192" s="110" t="s">
        <v>45</v>
      </c>
      <c r="AV192" s="8" t="s">
        <v>43</v>
      </c>
      <c r="AW192" s="8" t="s">
        <v>16</v>
      </c>
      <c r="AX192" s="8" t="s">
        <v>42</v>
      </c>
      <c r="AY192" s="110" t="s">
        <v>80</v>
      </c>
    </row>
    <row r="193" spans="1:65" s="9" customFormat="1" x14ac:dyDescent="0.2">
      <c r="B193" s="116"/>
      <c r="D193" s="109" t="s">
        <v>88</v>
      </c>
      <c r="E193" s="117" t="s">
        <v>0</v>
      </c>
      <c r="F193" s="118" t="s">
        <v>94</v>
      </c>
      <c r="H193" s="119">
        <v>3.39</v>
      </c>
      <c r="I193" s="120"/>
      <c r="L193" s="116"/>
      <c r="M193" s="121"/>
      <c r="N193" s="122"/>
      <c r="O193" s="122"/>
      <c r="P193" s="122"/>
      <c r="Q193" s="122"/>
      <c r="R193" s="122"/>
      <c r="S193" s="122"/>
      <c r="T193" s="123"/>
      <c r="AT193" s="117" t="s">
        <v>88</v>
      </c>
      <c r="AU193" s="117" t="s">
        <v>45</v>
      </c>
      <c r="AV193" s="9" t="s">
        <v>45</v>
      </c>
      <c r="AW193" s="9" t="s">
        <v>16</v>
      </c>
      <c r="AX193" s="9" t="s">
        <v>42</v>
      </c>
      <c r="AY193" s="117" t="s">
        <v>80</v>
      </c>
    </row>
    <row r="194" spans="1:65" s="8" customFormat="1" x14ac:dyDescent="0.2">
      <c r="B194" s="108"/>
      <c r="D194" s="109" t="s">
        <v>88</v>
      </c>
      <c r="E194" s="110" t="s">
        <v>0</v>
      </c>
      <c r="F194" s="111" t="s">
        <v>95</v>
      </c>
      <c r="H194" s="110" t="s">
        <v>0</v>
      </c>
      <c r="I194" s="112"/>
      <c r="L194" s="108"/>
      <c r="M194" s="113"/>
      <c r="N194" s="114"/>
      <c r="O194" s="114"/>
      <c r="P194" s="114"/>
      <c r="Q194" s="114"/>
      <c r="R194" s="114"/>
      <c r="S194" s="114"/>
      <c r="T194" s="115"/>
      <c r="AT194" s="110" t="s">
        <v>88</v>
      </c>
      <c r="AU194" s="110" t="s">
        <v>45</v>
      </c>
      <c r="AV194" s="8" t="s">
        <v>43</v>
      </c>
      <c r="AW194" s="8" t="s">
        <v>16</v>
      </c>
      <c r="AX194" s="8" t="s">
        <v>42</v>
      </c>
      <c r="AY194" s="110" t="s">
        <v>80</v>
      </c>
    </row>
    <row r="195" spans="1:65" s="9" customFormat="1" x14ac:dyDescent="0.2">
      <c r="B195" s="116"/>
      <c r="D195" s="109" t="s">
        <v>88</v>
      </c>
      <c r="E195" s="117" t="s">
        <v>0</v>
      </c>
      <c r="F195" s="118" t="s">
        <v>96</v>
      </c>
      <c r="H195" s="119">
        <v>3.6</v>
      </c>
      <c r="I195" s="120"/>
      <c r="L195" s="116"/>
      <c r="M195" s="121"/>
      <c r="N195" s="122"/>
      <c r="O195" s="122"/>
      <c r="P195" s="122"/>
      <c r="Q195" s="122"/>
      <c r="R195" s="122"/>
      <c r="S195" s="122"/>
      <c r="T195" s="123"/>
      <c r="AT195" s="117" t="s">
        <v>88</v>
      </c>
      <c r="AU195" s="117" t="s">
        <v>45</v>
      </c>
      <c r="AV195" s="9" t="s">
        <v>45</v>
      </c>
      <c r="AW195" s="9" t="s">
        <v>16</v>
      </c>
      <c r="AX195" s="9" t="s">
        <v>42</v>
      </c>
      <c r="AY195" s="117" t="s">
        <v>80</v>
      </c>
    </row>
    <row r="196" spans="1:65" s="8" customFormat="1" x14ac:dyDescent="0.2">
      <c r="B196" s="108"/>
      <c r="D196" s="109" t="s">
        <v>88</v>
      </c>
      <c r="E196" s="110" t="s">
        <v>0</v>
      </c>
      <c r="F196" s="111" t="s">
        <v>97</v>
      </c>
      <c r="H196" s="110" t="s">
        <v>0</v>
      </c>
      <c r="I196" s="112"/>
      <c r="L196" s="108"/>
      <c r="M196" s="113"/>
      <c r="N196" s="114"/>
      <c r="O196" s="114"/>
      <c r="P196" s="114"/>
      <c r="Q196" s="114"/>
      <c r="R196" s="114"/>
      <c r="S196" s="114"/>
      <c r="T196" s="115"/>
      <c r="AT196" s="110" t="s">
        <v>88</v>
      </c>
      <c r="AU196" s="110" t="s">
        <v>45</v>
      </c>
      <c r="AV196" s="8" t="s">
        <v>43</v>
      </c>
      <c r="AW196" s="8" t="s">
        <v>16</v>
      </c>
      <c r="AX196" s="8" t="s">
        <v>42</v>
      </c>
      <c r="AY196" s="110" t="s">
        <v>80</v>
      </c>
    </row>
    <row r="197" spans="1:65" s="9" customFormat="1" x14ac:dyDescent="0.2">
      <c r="B197" s="116"/>
      <c r="D197" s="109" t="s">
        <v>88</v>
      </c>
      <c r="E197" s="117" t="s">
        <v>0</v>
      </c>
      <c r="F197" s="118" t="s">
        <v>96</v>
      </c>
      <c r="H197" s="119">
        <v>3.6</v>
      </c>
      <c r="I197" s="120"/>
      <c r="L197" s="116"/>
      <c r="M197" s="121"/>
      <c r="N197" s="122"/>
      <c r="O197" s="122"/>
      <c r="P197" s="122"/>
      <c r="Q197" s="122"/>
      <c r="R197" s="122"/>
      <c r="S197" s="122"/>
      <c r="T197" s="123"/>
      <c r="AT197" s="117" t="s">
        <v>88</v>
      </c>
      <c r="AU197" s="117" t="s">
        <v>45</v>
      </c>
      <c r="AV197" s="9" t="s">
        <v>45</v>
      </c>
      <c r="AW197" s="9" t="s">
        <v>16</v>
      </c>
      <c r="AX197" s="9" t="s">
        <v>42</v>
      </c>
      <c r="AY197" s="117" t="s">
        <v>80</v>
      </c>
    </row>
    <row r="198" spans="1:65" s="8" customFormat="1" x14ac:dyDescent="0.2">
      <c r="B198" s="108"/>
      <c r="D198" s="109" t="s">
        <v>88</v>
      </c>
      <c r="E198" s="110" t="s">
        <v>0</v>
      </c>
      <c r="F198" s="111" t="s">
        <v>98</v>
      </c>
      <c r="H198" s="110" t="s">
        <v>0</v>
      </c>
      <c r="I198" s="112"/>
      <c r="L198" s="108"/>
      <c r="M198" s="113"/>
      <c r="N198" s="114"/>
      <c r="O198" s="114"/>
      <c r="P198" s="114"/>
      <c r="Q198" s="114"/>
      <c r="R198" s="114"/>
      <c r="S198" s="114"/>
      <c r="T198" s="115"/>
      <c r="AT198" s="110" t="s">
        <v>88</v>
      </c>
      <c r="AU198" s="110" t="s">
        <v>45</v>
      </c>
      <c r="AV198" s="8" t="s">
        <v>43</v>
      </c>
      <c r="AW198" s="8" t="s">
        <v>16</v>
      </c>
      <c r="AX198" s="8" t="s">
        <v>42</v>
      </c>
      <c r="AY198" s="110" t="s">
        <v>80</v>
      </c>
    </row>
    <row r="199" spans="1:65" s="9" customFormat="1" x14ac:dyDescent="0.2">
      <c r="B199" s="116"/>
      <c r="D199" s="109" t="s">
        <v>88</v>
      </c>
      <c r="E199" s="117" t="s">
        <v>0</v>
      </c>
      <c r="F199" s="118" t="s">
        <v>96</v>
      </c>
      <c r="H199" s="119">
        <v>3.6</v>
      </c>
      <c r="I199" s="120"/>
      <c r="L199" s="116"/>
      <c r="M199" s="121"/>
      <c r="N199" s="122"/>
      <c r="O199" s="122"/>
      <c r="P199" s="122"/>
      <c r="Q199" s="122"/>
      <c r="R199" s="122"/>
      <c r="S199" s="122"/>
      <c r="T199" s="123"/>
      <c r="AT199" s="117" t="s">
        <v>88</v>
      </c>
      <c r="AU199" s="117" t="s">
        <v>45</v>
      </c>
      <c r="AV199" s="9" t="s">
        <v>45</v>
      </c>
      <c r="AW199" s="9" t="s">
        <v>16</v>
      </c>
      <c r="AX199" s="9" t="s">
        <v>42</v>
      </c>
      <c r="AY199" s="117" t="s">
        <v>80</v>
      </c>
    </row>
    <row r="200" spans="1:65" s="10" customFormat="1" x14ac:dyDescent="0.2">
      <c r="B200" s="124"/>
      <c r="D200" s="109" t="s">
        <v>88</v>
      </c>
      <c r="E200" s="125" t="s">
        <v>0</v>
      </c>
      <c r="F200" s="126" t="s">
        <v>99</v>
      </c>
      <c r="H200" s="127">
        <v>14.19</v>
      </c>
      <c r="I200" s="128"/>
      <c r="L200" s="124"/>
      <c r="M200" s="129"/>
      <c r="N200" s="130"/>
      <c r="O200" s="130"/>
      <c r="P200" s="130"/>
      <c r="Q200" s="130"/>
      <c r="R200" s="130"/>
      <c r="S200" s="130"/>
      <c r="T200" s="131"/>
      <c r="AT200" s="125" t="s">
        <v>88</v>
      </c>
      <c r="AU200" s="125" t="s">
        <v>45</v>
      </c>
      <c r="AV200" s="10" t="s">
        <v>87</v>
      </c>
      <c r="AW200" s="10" t="s">
        <v>16</v>
      </c>
      <c r="AX200" s="10" t="s">
        <v>43</v>
      </c>
      <c r="AY200" s="125" t="s">
        <v>80</v>
      </c>
    </row>
    <row r="201" spans="1:65" s="2" customFormat="1" ht="37.9" customHeight="1" x14ac:dyDescent="0.2">
      <c r="A201" s="20"/>
      <c r="B201" s="94"/>
      <c r="C201" s="95" t="s">
        <v>110</v>
      </c>
      <c r="D201" s="95" t="s">
        <v>83</v>
      </c>
      <c r="E201" s="96" t="s">
        <v>135</v>
      </c>
      <c r="F201" s="97" t="s">
        <v>136</v>
      </c>
      <c r="G201" s="98" t="s">
        <v>86</v>
      </c>
      <c r="H201" s="99">
        <v>9.4600000000000009</v>
      </c>
      <c r="I201" s="100"/>
      <c r="J201" s="101">
        <f>ROUND(I201*H201,2)</f>
        <v>0</v>
      </c>
      <c r="K201" s="97" t="s">
        <v>0</v>
      </c>
      <c r="L201" s="21"/>
      <c r="M201" s="102" t="s">
        <v>0</v>
      </c>
      <c r="N201" s="103" t="s">
        <v>24</v>
      </c>
      <c r="O201" s="35"/>
      <c r="P201" s="104">
        <f>O201*H201</f>
        <v>0</v>
      </c>
      <c r="Q201" s="104">
        <v>0</v>
      </c>
      <c r="R201" s="104">
        <f>Q201*H201</f>
        <v>0</v>
      </c>
      <c r="S201" s="104">
        <v>0</v>
      </c>
      <c r="T201" s="105">
        <f>S201*H201</f>
        <v>0</v>
      </c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R201" s="106" t="s">
        <v>87</v>
      </c>
      <c r="AT201" s="106" t="s">
        <v>83</v>
      </c>
      <c r="AU201" s="106" t="s">
        <v>45</v>
      </c>
      <c r="AY201" s="11" t="s">
        <v>80</v>
      </c>
      <c r="BE201" s="107">
        <f>IF(N201="základní",J201,0)</f>
        <v>0</v>
      </c>
      <c r="BF201" s="107">
        <f>IF(N201="snížená",J201,0)</f>
        <v>0</v>
      </c>
      <c r="BG201" s="107">
        <f>IF(N201="zákl. přenesená",J201,0)</f>
        <v>0</v>
      </c>
      <c r="BH201" s="107">
        <f>IF(N201="sníž. přenesená",J201,0)</f>
        <v>0</v>
      </c>
      <c r="BI201" s="107">
        <f>IF(N201="nulová",J201,0)</f>
        <v>0</v>
      </c>
      <c r="BJ201" s="11" t="s">
        <v>43</v>
      </c>
      <c r="BK201" s="107">
        <f>ROUND(I201*H201,2)</f>
        <v>0</v>
      </c>
      <c r="BL201" s="11" t="s">
        <v>87</v>
      </c>
      <c r="BM201" s="106" t="s">
        <v>137</v>
      </c>
    </row>
    <row r="202" spans="1:65" s="8" customFormat="1" x14ac:dyDescent="0.2">
      <c r="B202" s="108"/>
      <c r="D202" s="109" t="s">
        <v>88</v>
      </c>
      <c r="E202" s="110" t="s">
        <v>0</v>
      </c>
      <c r="F202" s="111" t="s">
        <v>89</v>
      </c>
      <c r="H202" s="110" t="s">
        <v>0</v>
      </c>
      <c r="I202" s="112"/>
      <c r="L202" s="108"/>
      <c r="M202" s="113"/>
      <c r="N202" s="114"/>
      <c r="O202" s="114"/>
      <c r="P202" s="114"/>
      <c r="Q202" s="114"/>
      <c r="R202" s="114"/>
      <c r="S202" s="114"/>
      <c r="T202" s="115"/>
      <c r="AT202" s="110" t="s">
        <v>88</v>
      </c>
      <c r="AU202" s="110" t="s">
        <v>45</v>
      </c>
      <c r="AV202" s="8" t="s">
        <v>43</v>
      </c>
      <c r="AW202" s="8" t="s">
        <v>16</v>
      </c>
      <c r="AX202" s="8" t="s">
        <v>42</v>
      </c>
      <c r="AY202" s="110" t="s">
        <v>80</v>
      </c>
    </row>
    <row r="203" spans="1:65" s="8" customFormat="1" x14ac:dyDescent="0.2">
      <c r="B203" s="108"/>
      <c r="D203" s="109" t="s">
        <v>88</v>
      </c>
      <c r="E203" s="110" t="s">
        <v>0</v>
      </c>
      <c r="F203" s="111" t="s">
        <v>90</v>
      </c>
      <c r="H203" s="110" t="s">
        <v>0</v>
      </c>
      <c r="I203" s="112"/>
      <c r="L203" s="108"/>
      <c r="M203" s="113"/>
      <c r="N203" s="114"/>
      <c r="O203" s="114"/>
      <c r="P203" s="114"/>
      <c r="Q203" s="114"/>
      <c r="R203" s="114"/>
      <c r="S203" s="114"/>
      <c r="T203" s="115"/>
      <c r="AT203" s="110" t="s">
        <v>88</v>
      </c>
      <c r="AU203" s="110" t="s">
        <v>45</v>
      </c>
      <c r="AV203" s="8" t="s">
        <v>43</v>
      </c>
      <c r="AW203" s="8" t="s">
        <v>16</v>
      </c>
      <c r="AX203" s="8" t="s">
        <v>42</v>
      </c>
      <c r="AY203" s="110" t="s">
        <v>80</v>
      </c>
    </row>
    <row r="204" spans="1:65" s="8" customFormat="1" x14ac:dyDescent="0.2">
      <c r="B204" s="108"/>
      <c r="D204" s="109" t="s">
        <v>88</v>
      </c>
      <c r="E204" s="110" t="s">
        <v>0</v>
      </c>
      <c r="F204" s="111" t="s">
        <v>91</v>
      </c>
      <c r="H204" s="110" t="s">
        <v>0</v>
      </c>
      <c r="I204" s="112"/>
      <c r="L204" s="108"/>
      <c r="M204" s="113"/>
      <c r="N204" s="114"/>
      <c r="O204" s="114"/>
      <c r="P204" s="114"/>
      <c r="Q204" s="114"/>
      <c r="R204" s="114"/>
      <c r="S204" s="114"/>
      <c r="T204" s="115"/>
      <c r="AT204" s="110" t="s">
        <v>88</v>
      </c>
      <c r="AU204" s="110" t="s">
        <v>45</v>
      </c>
      <c r="AV204" s="8" t="s">
        <v>43</v>
      </c>
      <c r="AW204" s="8" t="s">
        <v>16</v>
      </c>
      <c r="AX204" s="8" t="s">
        <v>42</v>
      </c>
      <c r="AY204" s="110" t="s">
        <v>80</v>
      </c>
    </row>
    <row r="205" spans="1:65" s="8" customFormat="1" x14ac:dyDescent="0.2">
      <c r="B205" s="108"/>
      <c r="D205" s="109" t="s">
        <v>88</v>
      </c>
      <c r="E205" s="110" t="s">
        <v>0</v>
      </c>
      <c r="F205" s="111" t="s">
        <v>92</v>
      </c>
      <c r="H205" s="110" t="s">
        <v>0</v>
      </c>
      <c r="I205" s="112"/>
      <c r="L205" s="108"/>
      <c r="M205" s="113"/>
      <c r="N205" s="114"/>
      <c r="O205" s="114"/>
      <c r="P205" s="114"/>
      <c r="Q205" s="114"/>
      <c r="R205" s="114"/>
      <c r="S205" s="114"/>
      <c r="T205" s="115"/>
      <c r="AT205" s="110" t="s">
        <v>88</v>
      </c>
      <c r="AU205" s="110" t="s">
        <v>45</v>
      </c>
      <c r="AV205" s="8" t="s">
        <v>43</v>
      </c>
      <c r="AW205" s="8" t="s">
        <v>16</v>
      </c>
      <c r="AX205" s="8" t="s">
        <v>42</v>
      </c>
      <c r="AY205" s="110" t="s">
        <v>80</v>
      </c>
    </row>
    <row r="206" spans="1:65" s="8" customFormat="1" x14ac:dyDescent="0.2">
      <c r="B206" s="108"/>
      <c r="D206" s="109" t="s">
        <v>88</v>
      </c>
      <c r="E206" s="110" t="s">
        <v>0</v>
      </c>
      <c r="F206" s="111" t="s">
        <v>93</v>
      </c>
      <c r="H206" s="110" t="s">
        <v>0</v>
      </c>
      <c r="I206" s="112"/>
      <c r="L206" s="108"/>
      <c r="M206" s="113"/>
      <c r="N206" s="114"/>
      <c r="O206" s="114"/>
      <c r="P206" s="114"/>
      <c r="Q206" s="114"/>
      <c r="R206" s="114"/>
      <c r="S206" s="114"/>
      <c r="T206" s="115"/>
      <c r="AT206" s="110" t="s">
        <v>88</v>
      </c>
      <c r="AU206" s="110" t="s">
        <v>45</v>
      </c>
      <c r="AV206" s="8" t="s">
        <v>43</v>
      </c>
      <c r="AW206" s="8" t="s">
        <v>16</v>
      </c>
      <c r="AX206" s="8" t="s">
        <v>42</v>
      </c>
      <c r="AY206" s="110" t="s">
        <v>80</v>
      </c>
    </row>
    <row r="207" spans="1:65" s="9" customFormat="1" x14ac:dyDescent="0.2">
      <c r="B207" s="116"/>
      <c r="D207" s="109" t="s">
        <v>88</v>
      </c>
      <c r="E207" s="117" t="s">
        <v>0</v>
      </c>
      <c r="F207" s="118" t="s">
        <v>138</v>
      </c>
      <c r="H207" s="119">
        <v>2.2599999999999998</v>
      </c>
      <c r="I207" s="120"/>
      <c r="L207" s="116"/>
      <c r="M207" s="121"/>
      <c r="N207" s="122"/>
      <c r="O207" s="122"/>
      <c r="P207" s="122"/>
      <c r="Q207" s="122"/>
      <c r="R207" s="122"/>
      <c r="S207" s="122"/>
      <c r="T207" s="123"/>
      <c r="AT207" s="117" t="s">
        <v>88</v>
      </c>
      <c r="AU207" s="117" t="s">
        <v>45</v>
      </c>
      <c r="AV207" s="9" t="s">
        <v>45</v>
      </c>
      <c r="AW207" s="9" t="s">
        <v>16</v>
      </c>
      <c r="AX207" s="9" t="s">
        <v>42</v>
      </c>
      <c r="AY207" s="117" t="s">
        <v>80</v>
      </c>
    </row>
    <row r="208" spans="1:65" s="8" customFormat="1" x14ac:dyDescent="0.2">
      <c r="B208" s="108"/>
      <c r="D208" s="109" t="s">
        <v>88</v>
      </c>
      <c r="E208" s="110" t="s">
        <v>0</v>
      </c>
      <c r="F208" s="111" t="s">
        <v>95</v>
      </c>
      <c r="H208" s="110" t="s">
        <v>0</v>
      </c>
      <c r="I208" s="112"/>
      <c r="L208" s="108"/>
      <c r="M208" s="113"/>
      <c r="N208" s="114"/>
      <c r="O208" s="114"/>
      <c r="P208" s="114"/>
      <c r="Q208" s="114"/>
      <c r="R208" s="114"/>
      <c r="S208" s="114"/>
      <c r="T208" s="115"/>
      <c r="AT208" s="110" t="s">
        <v>88</v>
      </c>
      <c r="AU208" s="110" t="s">
        <v>45</v>
      </c>
      <c r="AV208" s="8" t="s">
        <v>43</v>
      </c>
      <c r="AW208" s="8" t="s">
        <v>16</v>
      </c>
      <c r="AX208" s="8" t="s">
        <v>42</v>
      </c>
      <c r="AY208" s="110" t="s">
        <v>80</v>
      </c>
    </row>
    <row r="209" spans="1:65" s="9" customFormat="1" x14ac:dyDescent="0.2">
      <c r="B209" s="116"/>
      <c r="D209" s="109" t="s">
        <v>88</v>
      </c>
      <c r="E209" s="117" t="s">
        <v>0</v>
      </c>
      <c r="F209" s="118" t="s">
        <v>139</v>
      </c>
      <c r="H209" s="119">
        <v>2.4</v>
      </c>
      <c r="I209" s="120"/>
      <c r="L209" s="116"/>
      <c r="M209" s="121"/>
      <c r="N209" s="122"/>
      <c r="O209" s="122"/>
      <c r="P209" s="122"/>
      <c r="Q209" s="122"/>
      <c r="R209" s="122"/>
      <c r="S209" s="122"/>
      <c r="T209" s="123"/>
      <c r="AT209" s="117" t="s">
        <v>88</v>
      </c>
      <c r="AU209" s="117" t="s">
        <v>45</v>
      </c>
      <c r="AV209" s="9" t="s">
        <v>45</v>
      </c>
      <c r="AW209" s="9" t="s">
        <v>16</v>
      </c>
      <c r="AX209" s="9" t="s">
        <v>42</v>
      </c>
      <c r="AY209" s="117" t="s">
        <v>80</v>
      </c>
    </row>
    <row r="210" spans="1:65" s="8" customFormat="1" x14ac:dyDescent="0.2">
      <c r="B210" s="108"/>
      <c r="D210" s="109" t="s">
        <v>88</v>
      </c>
      <c r="E210" s="110" t="s">
        <v>0</v>
      </c>
      <c r="F210" s="111" t="s">
        <v>97</v>
      </c>
      <c r="H210" s="110" t="s">
        <v>0</v>
      </c>
      <c r="I210" s="112"/>
      <c r="L210" s="108"/>
      <c r="M210" s="113"/>
      <c r="N210" s="114"/>
      <c r="O210" s="114"/>
      <c r="P210" s="114"/>
      <c r="Q210" s="114"/>
      <c r="R210" s="114"/>
      <c r="S210" s="114"/>
      <c r="T210" s="115"/>
      <c r="AT210" s="110" t="s">
        <v>88</v>
      </c>
      <c r="AU210" s="110" t="s">
        <v>45</v>
      </c>
      <c r="AV210" s="8" t="s">
        <v>43</v>
      </c>
      <c r="AW210" s="8" t="s">
        <v>16</v>
      </c>
      <c r="AX210" s="8" t="s">
        <v>42</v>
      </c>
      <c r="AY210" s="110" t="s">
        <v>80</v>
      </c>
    </row>
    <row r="211" spans="1:65" s="9" customFormat="1" x14ac:dyDescent="0.2">
      <c r="B211" s="116"/>
      <c r="D211" s="109" t="s">
        <v>88</v>
      </c>
      <c r="E211" s="117" t="s">
        <v>0</v>
      </c>
      <c r="F211" s="118" t="s">
        <v>139</v>
      </c>
      <c r="H211" s="119">
        <v>2.4</v>
      </c>
      <c r="I211" s="120"/>
      <c r="L211" s="116"/>
      <c r="M211" s="121"/>
      <c r="N211" s="122"/>
      <c r="O211" s="122"/>
      <c r="P211" s="122"/>
      <c r="Q211" s="122"/>
      <c r="R211" s="122"/>
      <c r="S211" s="122"/>
      <c r="T211" s="123"/>
      <c r="AT211" s="117" t="s">
        <v>88</v>
      </c>
      <c r="AU211" s="117" t="s">
        <v>45</v>
      </c>
      <c r="AV211" s="9" t="s">
        <v>45</v>
      </c>
      <c r="AW211" s="9" t="s">
        <v>16</v>
      </c>
      <c r="AX211" s="9" t="s">
        <v>42</v>
      </c>
      <c r="AY211" s="117" t="s">
        <v>80</v>
      </c>
    </row>
    <row r="212" spans="1:65" s="8" customFormat="1" x14ac:dyDescent="0.2">
      <c r="B212" s="108"/>
      <c r="D212" s="109" t="s">
        <v>88</v>
      </c>
      <c r="E212" s="110" t="s">
        <v>0</v>
      </c>
      <c r="F212" s="111" t="s">
        <v>98</v>
      </c>
      <c r="H212" s="110" t="s">
        <v>0</v>
      </c>
      <c r="I212" s="112"/>
      <c r="L212" s="108"/>
      <c r="M212" s="113"/>
      <c r="N212" s="114"/>
      <c r="O212" s="114"/>
      <c r="P212" s="114"/>
      <c r="Q212" s="114"/>
      <c r="R212" s="114"/>
      <c r="S212" s="114"/>
      <c r="T212" s="115"/>
      <c r="AT212" s="110" t="s">
        <v>88</v>
      </c>
      <c r="AU212" s="110" t="s">
        <v>45</v>
      </c>
      <c r="AV212" s="8" t="s">
        <v>43</v>
      </c>
      <c r="AW212" s="8" t="s">
        <v>16</v>
      </c>
      <c r="AX212" s="8" t="s">
        <v>42</v>
      </c>
      <c r="AY212" s="110" t="s">
        <v>80</v>
      </c>
    </row>
    <row r="213" spans="1:65" s="9" customFormat="1" x14ac:dyDescent="0.2">
      <c r="B213" s="116"/>
      <c r="D213" s="109" t="s">
        <v>88</v>
      </c>
      <c r="E213" s="117" t="s">
        <v>0</v>
      </c>
      <c r="F213" s="118" t="s">
        <v>139</v>
      </c>
      <c r="H213" s="119">
        <v>2.4</v>
      </c>
      <c r="I213" s="120"/>
      <c r="L213" s="116"/>
      <c r="M213" s="121"/>
      <c r="N213" s="122"/>
      <c r="O213" s="122"/>
      <c r="P213" s="122"/>
      <c r="Q213" s="122"/>
      <c r="R213" s="122"/>
      <c r="S213" s="122"/>
      <c r="T213" s="123"/>
      <c r="AT213" s="117" t="s">
        <v>88</v>
      </c>
      <c r="AU213" s="117" t="s">
        <v>45</v>
      </c>
      <c r="AV213" s="9" t="s">
        <v>45</v>
      </c>
      <c r="AW213" s="9" t="s">
        <v>16</v>
      </c>
      <c r="AX213" s="9" t="s">
        <v>42</v>
      </c>
      <c r="AY213" s="117" t="s">
        <v>80</v>
      </c>
    </row>
    <row r="214" spans="1:65" s="10" customFormat="1" x14ac:dyDescent="0.2">
      <c r="B214" s="124"/>
      <c r="D214" s="109" t="s">
        <v>88</v>
      </c>
      <c r="E214" s="125" t="s">
        <v>0</v>
      </c>
      <c r="F214" s="126" t="s">
        <v>99</v>
      </c>
      <c r="H214" s="127">
        <v>9.4600000000000009</v>
      </c>
      <c r="I214" s="128"/>
      <c r="L214" s="124"/>
      <c r="M214" s="129"/>
      <c r="N214" s="130"/>
      <c r="O214" s="130"/>
      <c r="P214" s="130"/>
      <c r="Q214" s="130"/>
      <c r="R214" s="130"/>
      <c r="S214" s="130"/>
      <c r="T214" s="131"/>
      <c r="AT214" s="125" t="s">
        <v>88</v>
      </c>
      <c r="AU214" s="125" t="s">
        <v>45</v>
      </c>
      <c r="AV214" s="10" t="s">
        <v>87</v>
      </c>
      <c r="AW214" s="10" t="s">
        <v>16</v>
      </c>
      <c r="AX214" s="10" t="s">
        <v>43</v>
      </c>
      <c r="AY214" s="125" t="s">
        <v>80</v>
      </c>
    </row>
    <row r="215" spans="1:65" s="2" customFormat="1" ht="24.2" customHeight="1" x14ac:dyDescent="0.2">
      <c r="A215" s="20"/>
      <c r="B215" s="94"/>
      <c r="C215" s="95" t="s">
        <v>140</v>
      </c>
      <c r="D215" s="95" t="s">
        <v>83</v>
      </c>
      <c r="E215" s="96" t="s">
        <v>141</v>
      </c>
      <c r="F215" s="97" t="s">
        <v>142</v>
      </c>
      <c r="G215" s="98" t="s">
        <v>86</v>
      </c>
      <c r="H215" s="99">
        <v>160.47999999999999</v>
      </c>
      <c r="I215" s="100"/>
      <c r="J215" s="101">
        <f>ROUND(I215*H215,2)</f>
        <v>0</v>
      </c>
      <c r="K215" s="97" t="s">
        <v>0</v>
      </c>
      <c r="L215" s="21"/>
      <c r="M215" s="102" t="s">
        <v>0</v>
      </c>
      <c r="N215" s="103" t="s">
        <v>24</v>
      </c>
      <c r="O215" s="35"/>
      <c r="P215" s="104">
        <f>O215*H215</f>
        <v>0</v>
      </c>
      <c r="Q215" s="104">
        <v>0</v>
      </c>
      <c r="R215" s="104">
        <f>Q215*H215</f>
        <v>0</v>
      </c>
      <c r="S215" s="104">
        <v>0</v>
      </c>
      <c r="T215" s="105">
        <f>S215*H215</f>
        <v>0</v>
      </c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R215" s="106" t="s">
        <v>87</v>
      </c>
      <c r="AT215" s="106" t="s">
        <v>83</v>
      </c>
      <c r="AU215" s="106" t="s">
        <v>45</v>
      </c>
      <c r="AY215" s="11" t="s">
        <v>80</v>
      </c>
      <c r="BE215" s="107">
        <f>IF(N215="základní",J215,0)</f>
        <v>0</v>
      </c>
      <c r="BF215" s="107">
        <f>IF(N215="snížená",J215,0)</f>
        <v>0</v>
      </c>
      <c r="BG215" s="107">
        <f>IF(N215="zákl. přenesená",J215,0)</f>
        <v>0</v>
      </c>
      <c r="BH215" s="107">
        <f>IF(N215="sníž. přenesená",J215,0)</f>
        <v>0</v>
      </c>
      <c r="BI215" s="107">
        <f>IF(N215="nulová",J215,0)</f>
        <v>0</v>
      </c>
      <c r="BJ215" s="11" t="s">
        <v>43</v>
      </c>
      <c r="BK215" s="107">
        <f>ROUND(I215*H215,2)</f>
        <v>0</v>
      </c>
      <c r="BL215" s="11" t="s">
        <v>87</v>
      </c>
      <c r="BM215" s="106" t="s">
        <v>143</v>
      </c>
    </row>
    <row r="216" spans="1:65" s="8" customFormat="1" x14ac:dyDescent="0.2">
      <c r="B216" s="108"/>
      <c r="D216" s="109" t="s">
        <v>88</v>
      </c>
      <c r="E216" s="110" t="s">
        <v>0</v>
      </c>
      <c r="F216" s="111" t="s">
        <v>89</v>
      </c>
      <c r="H216" s="110" t="s">
        <v>0</v>
      </c>
      <c r="I216" s="112"/>
      <c r="L216" s="108"/>
      <c r="M216" s="113"/>
      <c r="N216" s="114"/>
      <c r="O216" s="114"/>
      <c r="P216" s="114"/>
      <c r="Q216" s="114"/>
      <c r="R216" s="114"/>
      <c r="S216" s="114"/>
      <c r="T216" s="115"/>
      <c r="AT216" s="110" t="s">
        <v>88</v>
      </c>
      <c r="AU216" s="110" t="s">
        <v>45</v>
      </c>
      <c r="AV216" s="8" t="s">
        <v>43</v>
      </c>
      <c r="AW216" s="8" t="s">
        <v>16</v>
      </c>
      <c r="AX216" s="8" t="s">
        <v>42</v>
      </c>
      <c r="AY216" s="110" t="s">
        <v>80</v>
      </c>
    </row>
    <row r="217" spans="1:65" s="8" customFormat="1" x14ac:dyDescent="0.2">
      <c r="B217" s="108"/>
      <c r="D217" s="109" t="s">
        <v>88</v>
      </c>
      <c r="E217" s="110" t="s">
        <v>0</v>
      </c>
      <c r="F217" s="111" t="s">
        <v>90</v>
      </c>
      <c r="H217" s="110" t="s">
        <v>0</v>
      </c>
      <c r="I217" s="112"/>
      <c r="L217" s="108"/>
      <c r="M217" s="113"/>
      <c r="N217" s="114"/>
      <c r="O217" s="114"/>
      <c r="P217" s="114"/>
      <c r="Q217" s="114"/>
      <c r="R217" s="114"/>
      <c r="S217" s="114"/>
      <c r="T217" s="115"/>
      <c r="AT217" s="110" t="s">
        <v>88</v>
      </c>
      <c r="AU217" s="110" t="s">
        <v>45</v>
      </c>
      <c r="AV217" s="8" t="s">
        <v>43</v>
      </c>
      <c r="AW217" s="8" t="s">
        <v>16</v>
      </c>
      <c r="AX217" s="8" t="s">
        <v>42</v>
      </c>
      <c r="AY217" s="110" t="s">
        <v>80</v>
      </c>
    </row>
    <row r="218" spans="1:65" s="8" customFormat="1" x14ac:dyDescent="0.2">
      <c r="B218" s="108"/>
      <c r="D218" s="109" t="s">
        <v>88</v>
      </c>
      <c r="E218" s="110" t="s">
        <v>0</v>
      </c>
      <c r="F218" s="111" t="s">
        <v>91</v>
      </c>
      <c r="H218" s="110" t="s">
        <v>0</v>
      </c>
      <c r="I218" s="112"/>
      <c r="L218" s="108"/>
      <c r="M218" s="113"/>
      <c r="N218" s="114"/>
      <c r="O218" s="114"/>
      <c r="P218" s="114"/>
      <c r="Q218" s="114"/>
      <c r="R218" s="114"/>
      <c r="S218" s="114"/>
      <c r="T218" s="115"/>
      <c r="AT218" s="110" t="s">
        <v>88</v>
      </c>
      <c r="AU218" s="110" t="s">
        <v>45</v>
      </c>
      <c r="AV218" s="8" t="s">
        <v>43</v>
      </c>
      <c r="AW218" s="8" t="s">
        <v>16</v>
      </c>
      <c r="AX218" s="8" t="s">
        <v>42</v>
      </c>
      <c r="AY218" s="110" t="s">
        <v>80</v>
      </c>
    </row>
    <row r="219" spans="1:65" s="8" customFormat="1" x14ac:dyDescent="0.2">
      <c r="B219" s="108"/>
      <c r="D219" s="109" t="s">
        <v>88</v>
      </c>
      <c r="E219" s="110" t="s">
        <v>0</v>
      </c>
      <c r="F219" s="111" t="s">
        <v>92</v>
      </c>
      <c r="H219" s="110" t="s">
        <v>0</v>
      </c>
      <c r="I219" s="112"/>
      <c r="L219" s="108"/>
      <c r="M219" s="113"/>
      <c r="N219" s="114"/>
      <c r="O219" s="114"/>
      <c r="P219" s="114"/>
      <c r="Q219" s="114"/>
      <c r="R219" s="114"/>
      <c r="S219" s="114"/>
      <c r="T219" s="115"/>
      <c r="AT219" s="110" t="s">
        <v>88</v>
      </c>
      <c r="AU219" s="110" t="s">
        <v>45</v>
      </c>
      <c r="AV219" s="8" t="s">
        <v>43</v>
      </c>
      <c r="AW219" s="8" t="s">
        <v>16</v>
      </c>
      <c r="AX219" s="8" t="s">
        <v>42</v>
      </c>
      <c r="AY219" s="110" t="s">
        <v>80</v>
      </c>
    </row>
    <row r="220" spans="1:65" s="8" customFormat="1" x14ac:dyDescent="0.2">
      <c r="B220" s="108"/>
      <c r="D220" s="109" t="s">
        <v>88</v>
      </c>
      <c r="E220" s="110" t="s">
        <v>0</v>
      </c>
      <c r="F220" s="111" t="s">
        <v>93</v>
      </c>
      <c r="H220" s="110" t="s">
        <v>0</v>
      </c>
      <c r="I220" s="112"/>
      <c r="L220" s="108"/>
      <c r="M220" s="113"/>
      <c r="N220" s="114"/>
      <c r="O220" s="114"/>
      <c r="P220" s="114"/>
      <c r="Q220" s="114"/>
      <c r="R220" s="114"/>
      <c r="S220" s="114"/>
      <c r="T220" s="115"/>
      <c r="AT220" s="110" t="s">
        <v>88</v>
      </c>
      <c r="AU220" s="110" t="s">
        <v>45</v>
      </c>
      <c r="AV220" s="8" t="s">
        <v>43</v>
      </c>
      <c r="AW220" s="8" t="s">
        <v>16</v>
      </c>
      <c r="AX220" s="8" t="s">
        <v>42</v>
      </c>
      <c r="AY220" s="110" t="s">
        <v>80</v>
      </c>
    </row>
    <row r="221" spans="1:65" s="9" customFormat="1" x14ac:dyDescent="0.2">
      <c r="B221" s="116"/>
      <c r="D221" s="109" t="s">
        <v>88</v>
      </c>
      <c r="E221" s="117" t="s">
        <v>0</v>
      </c>
      <c r="F221" s="118" t="s">
        <v>144</v>
      </c>
      <c r="H221" s="119">
        <v>40.119999999999997</v>
      </c>
      <c r="I221" s="120"/>
      <c r="L221" s="116"/>
      <c r="M221" s="121"/>
      <c r="N221" s="122"/>
      <c r="O221" s="122"/>
      <c r="P221" s="122"/>
      <c r="Q221" s="122"/>
      <c r="R221" s="122"/>
      <c r="S221" s="122"/>
      <c r="T221" s="123"/>
      <c r="AT221" s="117" t="s">
        <v>88</v>
      </c>
      <c r="AU221" s="117" t="s">
        <v>45</v>
      </c>
      <c r="AV221" s="9" t="s">
        <v>45</v>
      </c>
      <c r="AW221" s="9" t="s">
        <v>16</v>
      </c>
      <c r="AX221" s="9" t="s">
        <v>42</v>
      </c>
      <c r="AY221" s="117" t="s">
        <v>80</v>
      </c>
    </row>
    <row r="222" spans="1:65" s="8" customFormat="1" x14ac:dyDescent="0.2">
      <c r="B222" s="108"/>
      <c r="D222" s="109" t="s">
        <v>88</v>
      </c>
      <c r="E222" s="110" t="s">
        <v>0</v>
      </c>
      <c r="F222" s="111" t="s">
        <v>95</v>
      </c>
      <c r="H222" s="110" t="s">
        <v>0</v>
      </c>
      <c r="I222" s="112"/>
      <c r="L222" s="108"/>
      <c r="M222" s="113"/>
      <c r="N222" s="114"/>
      <c r="O222" s="114"/>
      <c r="P222" s="114"/>
      <c r="Q222" s="114"/>
      <c r="R222" s="114"/>
      <c r="S222" s="114"/>
      <c r="T222" s="115"/>
      <c r="AT222" s="110" t="s">
        <v>88</v>
      </c>
      <c r="AU222" s="110" t="s">
        <v>45</v>
      </c>
      <c r="AV222" s="8" t="s">
        <v>43</v>
      </c>
      <c r="AW222" s="8" t="s">
        <v>16</v>
      </c>
      <c r="AX222" s="8" t="s">
        <v>42</v>
      </c>
      <c r="AY222" s="110" t="s">
        <v>80</v>
      </c>
    </row>
    <row r="223" spans="1:65" s="9" customFormat="1" x14ac:dyDescent="0.2">
      <c r="B223" s="116"/>
      <c r="D223" s="109" t="s">
        <v>88</v>
      </c>
      <c r="E223" s="117" t="s">
        <v>0</v>
      </c>
      <c r="F223" s="118" t="s">
        <v>144</v>
      </c>
      <c r="H223" s="119">
        <v>40.119999999999997</v>
      </c>
      <c r="I223" s="120"/>
      <c r="L223" s="116"/>
      <c r="M223" s="121"/>
      <c r="N223" s="122"/>
      <c r="O223" s="122"/>
      <c r="P223" s="122"/>
      <c r="Q223" s="122"/>
      <c r="R223" s="122"/>
      <c r="S223" s="122"/>
      <c r="T223" s="123"/>
      <c r="AT223" s="117" t="s">
        <v>88</v>
      </c>
      <c r="AU223" s="117" t="s">
        <v>45</v>
      </c>
      <c r="AV223" s="9" t="s">
        <v>45</v>
      </c>
      <c r="AW223" s="9" t="s">
        <v>16</v>
      </c>
      <c r="AX223" s="9" t="s">
        <v>42</v>
      </c>
      <c r="AY223" s="117" t="s">
        <v>80</v>
      </c>
    </row>
    <row r="224" spans="1:65" s="8" customFormat="1" x14ac:dyDescent="0.2">
      <c r="B224" s="108"/>
      <c r="D224" s="109" t="s">
        <v>88</v>
      </c>
      <c r="E224" s="110" t="s">
        <v>0</v>
      </c>
      <c r="F224" s="111" t="s">
        <v>97</v>
      </c>
      <c r="H224" s="110" t="s">
        <v>0</v>
      </c>
      <c r="I224" s="112"/>
      <c r="L224" s="108"/>
      <c r="M224" s="113"/>
      <c r="N224" s="114"/>
      <c r="O224" s="114"/>
      <c r="P224" s="114"/>
      <c r="Q224" s="114"/>
      <c r="R224" s="114"/>
      <c r="S224" s="114"/>
      <c r="T224" s="115"/>
      <c r="AT224" s="110" t="s">
        <v>88</v>
      </c>
      <c r="AU224" s="110" t="s">
        <v>45</v>
      </c>
      <c r="AV224" s="8" t="s">
        <v>43</v>
      </c>
      <c r="AW224" s="8" t="s">
        <v>16</v>
      </c>
      <c r="AX224" s="8" t="s">
        <v>42</v>
      </c>
      <c r="AY224" s="110" t="s">
        <v>80</v>
      </c>
    </row>
    <row r="225" spans="1:65" s="9" customFormat="1" x14ac:dyDescent="0.2">
      <c r="B225" s="116"/>
      <c r="D225" s="109" t="s">
        <v>88</v>
      </c>
      <c r="E225" s="117" t="s">
        <v>0</v>
      </c>
      <c r="F225" s="118" t="s">
        <v>144</v>
      </c>
      <c r="H225" s="119">
        <v>40.119999999999997</v>
      </c>
      <c r="I225" s="120"/>
      <c r="L225" s="116"/>
      <c r="M225" s="121"/>
      <c r="N225" s="122"/>
      <c r="O225" s="122"/>
      <c r="P225" s="122"/>
      <c r="Q225" s="122"/>
      <c r="R225" s="122"/>
      <c r="S225" s="122"/>
      <c r="T225" s="123"/>
      <c r="AT225" s="117" t="s">
        <v>88</v>
      </c>
      <c r="AU225" s="117" t="s">
        <v>45</v>
      </c>
      <c r="AV225" s="9" t="s">
        <v>45</v>
      </c>
      <c r="AW225" s="9" t="s">
        <v>16</v>
      </c>
      <c r="AX225" s="9" t="s">
        <v>42</v>
      </c>
      <c r="AY225" s="117" t="s">
        <v>80</v>
      </c>
    </row>
    <row r="226" spans="1:65" s="8" customFormat="1" x14ac:dyDescent="0.2">
      <c r="B226" s="108"/>
      <c r="D226" s="109" t="s">
        <v>88</v>
      </c>
      <c r="E226" s="110" t="s">
        <v>0</v>
      </c>
      <c r="F226" s="111" t="s">
        <v>98</v>
      </c>
      <c r="H226" s="110" t="s">
        <v>0</v>
      </c>
      <c r="I226" s="112"/>
      <c r="L226" s="108"/>
      <c r="M226" s="113"/>
      <c r="N226" s="114"/>
      <c r="O226" s="114"/>
      <c r="P226" s="114"/>
      <c r="Q226" s="114"/>
      <c r="R226" s="114"/>
      <c r="S226" s="114"/>
      <c r="T226" s="115"/>
      <c r="AT226" s="110" t="s">
        <v>88</v>
      </c>
      <c r="AU226" s="110" t="s">
        <v>45</v>
      </c>
      <c r="AV226" s="8" t="s">
        <v>43</v>
      </c>
      <c r="AW226" s="8" t="s">
        <v>16</v>
      </c>
      <c r="AX226" s="8" t="s">
        <v>42</v>
      </c>
      <c r="AY226" s="110" t="s">
        <v>80</v>
      </c>
    </row>
    <row r="227" spans="1:65" s="9" customFormat="1" x14ac:dyDescent="0.2">
      <c r="B227" s="116"/>
      <c r="D227" s="109" t="s">
        <v>88</v>
      </c>
      <c r="E227" s="117" t="s">
        <v>0</v>
      </c>
      <c r="F227" s="118" t="s">
        <v>144</v>
      </c>
      <c r="H227" s="119">
        <v>40.119999999999997</v>
      </c>
      <c r="I227" s="120"/>
      <c r="L227" s="116"/>
      <c r="M227" s="121"/>
      <c r="N227" s="122"/>
      <c r="O227" s="122"/>
      <c r="P227" s="122"/>
      <c r="Q227" s="122"/>
      <c r="R227" s="122"/>
      <c r="S227" s="122"/>
      <c r="T227" s="123"/>
      <c r="AT227" s="117" t="s">
        <v>88</v>
      </c>
      <c r="AU227" s="117" t="s">
        <v>45</v>
      </c>
      <c r="AV227" s="9" t="s">
        <v>45</v>
      </c>
      <c r="AW227" s="9" t="s">
        <v>16</v>
      </c>
      <c r="AX227" s="9" t="s">
        <v>42</v>
      </c>
      <c r="AY227" s="117" t="s">
        <v>80</v>
      </c>
    </row>
    <row r="228" spans="1:65" s="10" customFormat="1" x14ac:dyDescent="0.2">
      <c r="B228" s="124"/>
      <c r="D228" s="109" t="s">
        <v>88</v>
      </c>
      <c r="E228" s="125" t="s">
        <v>0</v>
      </c>
      <c r="F228" s="126" t="s">
        <v>99</v>
      </c>
      <c r="H228" s="127">
        <v>160.47999999999999</v>
      </c>
      <c r="I228" s="128"/>
      <c r="L228" s="124"/>
      <c r="M228" s="129"/>
      <c r="N228" s="130"/>
      <c r="O228" s="130"/>
      <c r="P228" s="130"/>
      <c r="Q228" s="130"/>
      <c r="R228" s="130"/>
      <c r="S228" s="130"/>
      <c r="T228" s="131"/>
      <c r="AT228" s="125" t="s">
        <v>88</v>
      </c>
      <c r="AU228" s="125" t="s">
        <v>45</v>
      </c>
      <c r="AV228" s="10" t="s">
        <v>87</v>
      </c>
      <c r="AW228" s="10" t="s">
        <v>16</v>
      </c>
      <c r="AX228" s="10" t="s">
        <v>43</v>
      </c>
      <c r="AY228" s="125" t="s">
        <v>80</v>
      </c>
    </row>
    <row r="229" spans="1:65" s="7" customFormat="1" ht="22.9" customHeight="1" x14ac:dyDescent="0.2">
      <c r="B229" s="81"/>
      <c r="D229" s="82" t="s">
        <v>41</v>
      </c>
      <c r="E229" s="92" t="s">
        <v>145</v>
      </c>
      <c r="F229" s="92" t="s">
        <v>146</v>
      </c>
      <c r="I229" s="84"/>
      <c r="J229" s="93">
        <f>BK229</f>
        <v>0</v>
      </c>
      <c r="L229" s="81"/>
      <c r="M229" s="86"/>
      <c r="N229" s="87"/>
      <c r="O229" s="87"/>
      <c r="P229" s="88">
        <f>SUM(P230:P235)</f>
        <v>0</v>
      </c>
      <c r="Q229" s="87"/>
      <c r="R229" s="88">
        <f>SUM(R230:R235)</f>
        <v>0</v>
      </c>
      <c r="S229" s="87"/>
      <c r="T229" s="89">
        <f>SUM(T230:T235)</f>
        <v>0</v>
      </c>
      <c r="AR229" s="82" t="s">
        <v>43</v>
      </c>
      <c r="AT229" s="90" t="s">
        <v>41</v>
      </c>
      <c r="AU229" s="90" t="s">
        <v>43</v>
      </c>
      <c r="AY229" s="82" t="s">
        <v>80</v>
      </c>
      <c r="BK229" s="91">
        <f>SUM(BK230:BK235)</f>
        <v>0</v>
      </c>
    </row>
    <row r="230" spans="1:65" s="2" customFormat="1" ht="24.2" customHeight="1" x14ac:dyDescent="0.2">
      <c r="A230" s="20"/>
      <c r="B230" s="94"/>
      <c r="C230" s="95" t="s">
        <v>111</v>
      </c>
      <c r="D230" s="95" t="s">
        <v>83</v>
      </c>
      <c r="E230" s="96" t="s">
        <v>147</v>
      </c>
      <c r="F230" s="97" t="s">
        <v>148</v>
      </c>
      <c r="G230" s="98" t="s">
        <v>149</v>
      </c>
      <c r="H230" s="99">
        <v>2.0579999999999998</v>
      </c>
      <c r="I230" s="100"/>
      <c r="J230" s="101">
        <f>ROUND(I230*H230,2)</f>
        <v>0</v>
      </c>
      <c r="K230" s="97" t="s">
        <v>0</v>
      </c>
      <c r="L230" s="21"/>
      <c r="M230" s="102" t="s">
        <v>0</v>
      </c>
      <c r="N230" s="103" t="s">
        <v>24</v>
      </c>
      <c r="O230" s="35"/>
      <c r="P230" s="104">
        <f>O230*H230</f>
        <v>0</v>
      </c>
      <c r="Q230" s="104">
        <v>0</v>
      </c>
      <c r="R230" s="104">
        <f>Q230*H230</f>
        <v>0</v>
      </c>
      <c r="S230" s="104">
        <v>0</v>
      </c>
      <c r="T230" s="105">
        <f>S230*H230</f>
        <v>0</v>
      </c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R230" s="106" t="s">
        <v>87</v>
      </c>
      <c r="AT230" s="106" t="s">
        <v>83</v>
      </c>
      <c r="AU230" s="106" t="s">
        <v>45</v>
      </c>
      <c r="AY230" s="11" t="s">
        <v>80</v>
      </c>
      <c r="BE230" s="107">
        <f>IF(N230="základní",J230,0)</f>
        <v>0</v>
      </c>
      <c r="BF230" s="107">
        <f>IF(N230="snížená",J230,0)</f>
        <v>0</v>
      </c>
      <c r="BG230" s="107">
        <f>IF(N230="zákl. přenesená",J230,0)</f>
        <v>0</v>
      </c>
      <c r="BH230" s="107">
        <f>IF(N230="sníž. přenesená",J230,0)</f>
        <v>0</v>
      </c>
      <c r="BI230" s="107">
        <f>IF(N230="nulová",J230,0)</f>
        <v>0</v>
      </c>
      <c r="BJ230" s="11" t="s">
        <v>43</v>
      </c>
      <c r="BK230" s="107">
        <f>ROUND(I230*H230,2)</f>
        <v>0</v>
      </c>
      <c r="BL230" s="11" t="s">
        <v>87</v>
      </c>
      <c r="BM230" s="106" t="s">
        <v>150</v>
      </c>
    </row>
    <row r="231" spans="1:65" s="2" customFormat="1" ht="24.2" customHeight="1" x14ac:dyDescent="0.2">
      <c r="A231" s="20"/>
      <c r="B231" s="94"/>
      <c r="C231" s="95" t="s">
        <v>151</v>
      </c>
      <c r="D231" s="95" t="s">
        <v>83</v>
      </c>
      <c r="E231" s="96" t="s">
        <v>152</v>
      </c>
      <c r="F231" s="97" t="s">
        <v>153</v>
      </c>
      <c r="G231" s="98" t="s">
        <v>149</v>
      </c>
      <c r="H231" s="99">
        <v>2.0579999999999998</v>
      </c>
      <c r="I231" s="100"/>
      <c r="J231" s="101">
        <f>ROUND(I231*H231,2)</f>
        <v>0</v>
      </c>
      <c r="K231" s="97" t="s">
        <v>0</v>
      </c>
      <c r="L231" s="21"/>
      <c r="M231" s="102" t="s">
        <v>0</v>
      </c>
      <c r="N231" s="103" t="s">
        <v>24</v>
      </c>
      <c r="O231" s="35"/>
      <c r="P231" s="104">
        <f>O231*H231</f>
        <v>0</v>
      </c>
      <c r="Q231" s="104">
        <v>0</v>
      </c>
      <c r="R231" s="104">
        <f>Q231*H231</f>
        <v>0</v>
      </c>
      <c r="S231" s="104">
        <v>0</v>
      </c>
      <c r="T231" s="105">
        <f>S231*H231</f>
        <v>0</v>
      </c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R231" s="106" t="s">
        <v>87</v>
      </c>
      <c r="AT231" s="106" t="s">
        <v>83</v>
      </c>
      <c r="AU231" s="106" t="s">
        <v>45</v>
      </c>
      <c r="AY231" s="11" t="s">
        <v>80</v>
      </c>
      <c r="BE231" s="107">
        <f>IF(N231="základní",J231,0)</f>
        <v>0</v>
      </c>
      <c r="BF231" s="107">
        <f>IF(N231="snížená",J231,0)</f>
        <v>0</v>
      </c>
      <c r="BG231" s="107">
        <f>IF(N231="zákl. přenesená",J231,0)</f>
        <v>0</v>
      </c>
      <c r="BH231" s="107">
        <f>IF(N231="sníž. přenesená",J231,0)</f>
        <v>0</v>
      </c>
      <c r="BI231" s="107">
        <f>IF(N231="nulová",J231,0)</f>
        <v>0</v>
      </c>
      <c r="BJ231" s="11" t="s">
        <v>43</v>
      </c>
      <c r="BK231" s="107">
        <f>ROUND(I231*H231,2)</f>
        <v>0</v>
      </c>
      <c r="BL231" s="11" t="s">
        <v>87</v>
      </c>
      <c r="BM231" s="106" t="s">
        <v>154</v>
      </c>
    </row>
    <row r="232" spans="1:65" s="2" customFormat="1" ht="33" customHeight="1" x14ac:dyDescent="0.2">
      <c r="A232" s="20"/>
      <c r="B232" s="94"/>
      <c r="C232" s="95" t="s">
        <v>112</v>
      </c>
      <c r="D232" s="95" t="s">
        <v>83</v>
      </c>
      <c r="E232" s="96" t="s">
        <v>155</v>
      </c>
      <c r="F232" s="97" t="s">
        <v>156</v>
      </c>
      <c r="G232" s="98" t="s">
        <v>149</v>
      </c>
      <c r="H232" s="99">
        <v>30.87</v>
      </c>
      <c r="I232" s="100"/>
      <c r="J232" s="101">
        <f>ROUND(I232*H232,2)</f>
        <v>0</v>
      </c>
      <c r="K232" s="97" t="s">
        <v>0</v>
      </c>
      <c r="L232" s="21"/>
      <c r="M232" s="102" t="s">
        <v>0</v>
      </c>
      <c r="N232" s="103" t="s">
        <v>24</v>
      </c>
      <c r="O232" s="35"/>
      <c r="P232" s="104">
        <f>O232*H232</f>
        <v>0</v>
      </c>
      <c r="Q232" s="104">
        <v>0</v>
      </c>
      <c r="R232" s="104">
        <f>Q232*H232</f>
        <v>0</v>
      </c>
      <c r="S232" s="104">
        <v>0</v>
      </c>
      <c r="T232" s="105">
        <f>S232*H232</f>
        <v>0</v>
      </c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R232" s="106" t="s">
        <v>87</v>
      </c>
      <c r="AT232" s="106" t="s">
        <v>83</v>
      </c>
      <c r="AU232" s="106" t="s">
        <v>45</v>
      </c>
      <c r="AY232" s="11" t="s">
        <v>80</v>
      </c>
      <c r="BE232" s="107">
        <f>IF(N232="základní",J232,0)</f>
        <v>0</v>
      </c>
      <c r="BF232" s="107">
        <f>IF(N232="snížená",J232,0)</f>
        <v>0</v>
      </c>
      <c r="BG232" s="107">
        <f>IF(N232="zákl. přenesená",J232,0)</f>
        <v>0</v>
      </c>
      <c r="BH232" s="107">
        <f>IF(N232="sníž. přenesená",J232,0)</f>
        <v>0</v>
      </c>
      <c r="BI232" s="107">
        <f>IF(N232="nulová",J232,0)</f>
        <v>0</v>
      </c>
      <c r="BJ232" s="11" t="s">
        <v>43</v>
      </c>
      <c r="BK232" s="107">
        <f>ROUND(I232*H232,2)</f>
        <v>0</v>
      </c>
      <c r="BL232" s="11" t="s">
        <v>87</v>
      </c>
      <c r="BM232" s="106" t="s">
        <v>157</v>
      </c>
    </row>
    <row r="233" spans="1:65" s="9" customFormat="1" x14ac:dyDescent="0.2">
      <c r="B233" s="116"/>
      <c r="D233" s="109" t="s">
        <v>88</v>
      </c>
      <c r="E233" s="117" t="s">
        <v>0</v>
      </c>
      <c r="F233" s="118" t="s">
        <v>158</v>
      </c>
      <c r="H233" s="119">
        <v>30.87</v>
      </c>
      <c r="I233" s="120"/>
      <c r="L233" s="116"/>
      <c r="M233" s="121"/>
      <c r="N233" s="122"/>
      <c r="O233" s="122"/>
      <c r="P233" s="122"/>
      <c r="Q233" s="122"/>
      <c r="R233" s="122"/>
      <c r="S233" s="122"/>
      <c r="T233" s="123"/>
      <c r="AT233" s="117" t="s">
        <v>88</v>
      </c>
      <c r="AU233" s="117" t="s">
        <v>45</v>
      </c>
      <c r="AV233" s="9" t="s">
        <v>45</v>
      </c>
      <c r="AW233" s="9" t="s">
        <v>16</v>
      </c>
      <c r="AX233" s="9" t="s">
        <v>42</v>
      </c>
      <c r="AY233" s="117" t="s">
        <v>80</v>
      </c>
    </row>
    <row r="234" spans="1:65" s="10" customFormat="1" x14ac:dyDescent="0.2">
      <c r="B234" s="124"/>
      <c r="D234" s="109" t="s">
        <v>88</v>
      </c>
      <c r="E234" s="125" t="s">
        <v>0</v>
      </c>
      <c r="F234" s="126" t="s">
        <v>99</v>
      </c>
      <c r="H234" s="127">
        <v>30.87</v>
      </c>
      <c r="I234" s="128"/>
      <c r="L234" s="124"/>
      <c r="M234" s="129"/>
      <c r="N234" s="130"/>
      <c r="O234" s="130"/>
      <c r="P234" s="130"/>
      <c r="Q234" s="130"/>
      <c r="R234" s="130"/>
      <c r="S234" s="130"/>
      <c r="T234" s="131"/>
      <c r="AT234" s="125" t="s">
        <v>88</v>
      </c>
      <c r="AU234" s="125" t="s">
        <v>45</v>
      </c>
      <c r="AV234" s="10" t="s">
        <v>87</v>
      </c>
      <c r="AW234" s="10" t="s">
        <v>16</v>
      </c>
      <c r="AX234" s="10" t="s">
        <v>43</v>
      </c>
      <c r="AY234" s="125" t="s">
        <v>80</v>
      </c>
    </row>
    <row r="235" spans="1:65" s="2" customFormat="1" ht="33" customHeight="1" x14ac:dyDescent="0.2">
      <c r="A235" s="20"/>
      <c r="B235" s="94"/>
      <c r="C235" s="95" t="s">
        <v>159</v>
      </c>
      <c r="D235" s="95" t="s">
        <v>83</v>
      </c>
      <c r="E235" s="96" t="s">
        <v>160</v>
      </c>
      <c r="F235" s="97" t="s">
        <v>161</v>
      </c>
      <c r="G235" s="98" t="s">
        <v>149</v>
      </c>
      <c r="H235" s="99">
        <v>2.0579999999999998</v>
      </c>
      <c r="I235" s="100"/>
      <c r="J235" s="101">
        <f>ROUND(I235*H235,2)</f>
        <v>0</v>
      </c>
      <c r="K235" s="97" t="s">
        <v>0</v>
      </c>
      <c r="L235" s="21"/>
      <c r="M235" s="102" t="s">
        <v>0</v>
      </c>
      <c r="N235" s="103" t="s">
        <v>24</v>
      </c>
      <c r="O235" s="35"/>
      <c r="P235" s="104">
        <f>O235*H235</f>
        <v>0</v>
      </c>
      <c r="Q235" s="104">
        <v>0</v>
      </c>
      <c r="R235" s="104">
        <f>Q235*H235</f>
        <v>0</v>
      </c>
      <c r="S235" s="104">
        <v>0</v>
      </c>
      <c r="T235" s="105">
        <f>S235*H235</f>
        <v>0</v>
      </c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R235" s="106" t="s">
        <v>87</v>
      </c>
      <c r="AT235" s="106" t="s">
        <v>83</v>
      </c>
      <c r="AU235" s="106" t="s">
        <v>45</v>
      </c>
      <c r="AY235" s="11" t="s">
        <v>80</v>
      </c>
      <c r="BE235" s="107">
        <f>IF(N235="základní",J235,0)</f>
        <v>0</v>
      </c>
      <c r="BF235" s="107">
        <f>IF(N235="snížená",J235,0)</f>
        <v>0</v>
      </c>
      <c r="BG235" s="107">
        <f>IF(N235="zákl. přenesená",J235,0)</f>
        <v>0</v>
      </c>
      <c r="BH235" s="107">
        <f>IF(N235="sníž. přenesená",J235,0)</f>
        <v>0</v>
      </c>
      <c r="BI235" s="107">
        <f>IF(N235="nulová",J235,0)</f>
        <v>0</v>
      </c>
      <c r="BJ235" s="11" t="s">
        <v>43</v>
      </c>
      <c r="BK235" s="107">
        <f>ROUND(I235*H235,2)</f>
        <v>0</v>
      </c>
      <c r="BL235" s="11" t="s">
        <v>87</v>
      </c>
      <c r="BM235" s="106" t="s">
        <v>162</v>
      </c>
    </row>
    <row r="236" spans="1:65" s="7" customFormat="1" ht="22.9" customHeight="1" x14ac:dyDescent="0.2">
      <c r="B236" s="81"/>
      <c r="D236" s="82" t="s">
        <v>41</v>
      </c>
      <c r="E236" s="92" t="s">
        <v>163</v>
      </c>
      <c r="F236" s="92" t="s">
        <v>164</v>
      </c>
      <c r="I236" s="84"/>
      <c r="J236" s="93">
        <f>BK236</f>
        <v>0</v>
      </c>
      <c r="L236" s="81"/>
      <c r="M236" s="86"/>
      <c r="N236" s="87"/>
      <c r="O236" s="87"/>
      <c r="P236" s="88">
        <f>SUM(P237:P238)</f>
        <v>0</v>
      </c>
      <c r="Q236" s="87"/>
      <c r="R236" s="88">
        <f>SUM(R237:R238)</f>
        <v>0</v>
      </c>
      <c r="S236" s="87"/>
      <c r="T236" s="89">
        <f>SUM(T237:T238)</f>
        <v>0</v>
      </c>
      <c r="AR236" s="82" t="s">
        <v>43</v>
      </c>
      <c r="AT236" s="90" t="s">
        <v>41</v>
      </c>
      <c r="AU236" s="90" t="s">
        <v>43</v>
      </c>
      <c r="AY236" s="82" t="s">
        <v>80</v>
      </c>
      <c r="BK236" s="91">
        <f>SUM(BK237:BK238)</f>
        <v>0</v>
      </c>
    </row>
    <row r="237" spans="1:65" s="2" customFormat="1" ht="24.2" customHeight="1" x14ac:dyDescent="0.2">
      <c r="A237" s="20"/>
      <c r="B237" s="94"/>
      <c r="C237" s="95" t="s">
        <v>115</v>
      </c>
      <c r="D237" s="95" t="s">
        <v>83</v>
      </c>
      <c r="E237" s="96" t="s">
        <v>165</v>
      </c>
      <c r="F237" s="97" t="s">
        <v>166</v>
      </c>
      <c r="G237" s="98" t="s">
        <v>149</v>
      </c>
      <c r="H237" s="99">
        <v>0.55700000000000005</v>
      </c>
      <c r="I237" s="100"/>
      <c r="J237" s="101">
        <f>ROUND(I237*H237,2)</f>
        <v>0</v>
      </c>
      <c r="K237" s="97" t="s">
        <v>0</v>
      </c>
      <c r="L237" s="21"/>
      <c r="M237" s="102" t="s">
        <v>0</v>
      </c>
      <c r="N237" s="103" t="s">
        <v>24</v>
      </c>
      <c r="O237" s="35"/>
      <c r="P237" s="104">
        <f>O237*H237</f>
        <v>0</v>
      </c>
      <c r="Q237" s="104">
        <v>0</v>
      </c>
      <c r="R237" s="104">
        <f>Q237*H237</f>
        <v>0</v>
      </c>
      <c r="S237" s="104">
        <v>0</v>
      </c>
      <c r="T237" s="105">
        <f>S237*H237</f>
        <v>0</v>
      </c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R237" s="106" t="s">
        <v>87</v>
      </c>
      <c r="AT237" s="106" t="s">
        <v>83</v>
      </c>
      <c r="AU237" s="106" t="s">
        <v>45</v>
      </c>
      <c r="AY237" s="11" t="s">
        <v>80</v>
      </c>
      <c r="BE237" s="107">
        <f>IF(N237="základní",J237,0)</f>
        <v>0</v>
      </c>
      <c r="BF237" s="107">
        <f>IF(N237="snížená",J237,0)</f>
        <v>0</v>
      </c>
      <c r="BG237" s="107">
        <f>IF(N237="zákl. přenesená",J237,0)</f>
        <v>0</v>
      </c>
      <c r="BH237" s="107">
        <f>IF(N237="sníž. přenesená",J237,0)</f>
        <v>0</v>
      </c>
      <c r="BI237" s="107">
        <f>IF(N237="nulová",J237,0)</f>
        <v>0</v>
      </c>
      <c r="BJ237" s="11" t="s">
        <v>43</v>
      </c>
      <c r="BK237" s="107">
        <f>ROUND(I237*H237,2)</f>
        <v>0</v>
      </c>
      <c r="BL237" s="11" t="s">
        <v>87</v>
      </c>
      <c r="BM237" s="106" t="s">
        <v>167</v>
      </c>
    </row>
    <row r="238" spans="1:65" s="2" customFormat="1" ht="33" customHeight="1" x14ac:dyDescent="0.2">
      <c r="A238" s="20"/>
      <c r="B238" s="94"/>
      <c r="C238" s="95" t="s">
        <v>3</v>
      </c>
      <c r="D238" s="95" t="s">
        <v>83</v>
      </c>
      <c r="E238" s="96" t="s">
        <v>168</v>
      </c>
      <c r="F238" s="97" t="s">
        <v>169</v>
      </c>
      <c r="G238" s="98" t="s">
        <v>149</v>
      </c>
      <c r="H238" s="99">
        <v>0.55700000000000005</v>
      </c>
      <c r="I238" s="100"/>
      <c r="J238" s="101">
        <f>ROUND(I238*H238,2)</f>
        <v>0</v>
      </c>
      <c r="K238" s="97" t="s">
        <v>0</v>
      </c>
      <c r="L238" s="21"/>
      <c r="M238" s="102" t="s">
        <v>0</v>
      </c>
      <c r="N238" s="103" t="s">
        <v>24</v>
      </c>
      <c r="O238" s="35"/>
      <c r="P238" s="104">
        <f>O238*H238</f>
        <v>0</v>
      </c>
      <c r="Q238" s="104">
        <v>0</v>
      </c>
      <c r="R238" s="104">
        <f>Q238*H238</f>
        <v>0</v>
      </c>
      <c r="S238" s="104">
        <v>0</v>
      </c>
      <c r="T238" s="105">
        <f>S238*H238</f>
        <v>0</v>
      </c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R238" s="106" t="s">
        <v>87</v>
      </c>
      <c r="AT238" s="106" t="s">
        <v>83</v>
      </c>
      <c r="AU238" s="106" t="s">
        <v>45</v>
      </c>
      <c r="AY238" s="11" t="s">
        <v>80</v>
      </c>
      <c r="BE238" s="107">
        <f>IF(N238="základní",J238,0)</f>
        <v>0</v>
      </c>
      <c r="BF238" s="107">
        <f>IF(N238="snížená",J238,0)</f>
        <v>0</v>
      </c>
      <c r="BG238" s="107">
        <f>IF(N238="zákl. přenesená",J238,0)</f>
        <v>0</v>
      </c>
      <c r="BH238" s="107">
        <f>IF(N238="sníž. přenesená",J238,0)</f>
        <v>0</v>
      </c>
      <c r="BI238" s="107">
        <f>IF(N238="nulová",J238,0)</f>
        <v>0</v>
      </c>
      <c r="BJ238" s="11" t="s">
        <v>43</v>
      </c>
      <c r="BK238" s="107">
        <f>ROUND(I238*H238,2)</f>
        <v>0</v>
      </c>
      <c r="BL238" s="11" t="s">
        <v>87</v>
      </c>
      <c r="BM238" s="106" t="s">
        <v>170</v>
      </c>
    </row>
    <row r="239" spans="1:65" s="7" customFormat="1" ht="25.9" customHeight="1" x14ac:dyDescent="0.2">
      <c r="B239" s="81"/>
      <c r="D239" s="82" t="s">
        <v>41</v>
      </c>
      <c r="E239" s="83" t="s">
        <v>171</v>
      </c>
      <c r="F239" s="83" t="s">
        <v>172</v>
      </c>
      <c r="I239" s="84"/>
      <c r="J239" s="85">
        <f>BK239</f>
        <v>0</v>
      </c>
      <c r="L239" s="81"/>
      <c r="M239" s="86"/>
      <c r="N239" s="87"/>
      <c r="O239" s="87"/>
      <c r="P239" s="88">
        <f>P240+P253+P344</f>
        <v>0</v>
      </c>
      <c r="Q239" s="87"/>
      <c r="R239" s="88">
        <f>R240+R253+R344</f>
        <v>0</v>
      </c>
      <c r="S239" s="87"/>
      <c r="T239" s="89">
        <f>T240+T253+T344</f>
        <v>0</v>
      </c>
      <c r="AR239" s="82" t="s">
        <v>45</v>
      </c>
      <c r="AT239" s="90" t="s">
        <v>41</v>
      </c>
      <c r="AU239" s="90" t="s">
        <v>42</v>
      </c>
      <c r="AY239" s="82" t="s">
        <v>80</v>
      </c>
      <c r="BK239" s="91">
        <f>BK240+BK253+BK344</f>
        <v>0</v>
      </c>
    </row>
    <row r="240" spans="1:65" s="7" customFormat="1" ht="22.9" customHeight="1" x14ac:dyDescent="0.2">
      <c r="B240" s="81"/>
      <c r="D240" s="82" t="s">
        <v>41</v>
      </c>
      <c r="E240" s="92" t="s">
        <v>173</v>
      </c>
      <c r="F240" s="92" t="s">
        <v>174</v>
      </c>
      <c r="I240" s="84"/>
      <c r="J240" s="93">
        <f>BK240</f>
        <v>0</v>
      </c>
      <c r="L240" s="81"/>
      <c r="M240" s="86"/>
      <c r="N240" s="87"/>
      <c r="O240" s="87"/>
      <c r="P240" s="88">
        <f>SUM(P241:P252)</f>
        <v>0</v>
      </c>
      <c r="Q240" s="87"/>
      <c r="R240" s="88">
        <f>SUM(R241:R252)</f>
        <v>0</v>
      </c>
      <c r="S240" s="87"/>
      <c r="T240" s="89">
        <f>SUM(T241:T252)</f>
        <v>0</v>
      </c>
      <c r="AR240" s="82" t="s">
        <v>45</v>
      </c>
      <c r="AT240" s="90" t="s">
        <v>41</v>
      </c>
      <c r="AU240" s="90" t="s">
        <v>43</v>
      </c>
      <c r="AY240" s="82" t="s">
        <v>80</v>
      </c>
      <c r="BK240" s="91">
        <f>SUM(BK241:BK252)</f>
        <v>0</v>
      </c>
    </row>
    <row r="241" spans="1:65" s="2" customFormat="1" ht="16.5" customHeight="1" x14ac:dyDescent="0.2">
      <c r="A241" s="20"/>
      <c r="B241" s="94"/>
      <c r="C241" s="95" t="s">
        <v>123</v>
      </c>
      <c r="D241" s="95" t="s">
        <v>83</v>
      </c>
      <c r="E241" s="96" t="s">
        <v>175</v>
      </c>
      <c r="F241" s="97" t="s">
        <v>176</v>
      </c>
      <c r="G241" s="98" t="s">
        <v>102</v>
      </c>
      <c r="H241" s="99">
        <v>9</v>
      </c>
      <c r="I241" s="100"/>
      <c r="J241" s="101">
        <f>ROUND(I241*H241,2)</f>
        <v>0</v>
      </c>
      <c r="K241" s="97" t="s">
        <v>0</v>
      </c>
      <c r="L241" s="21"/>
      <c r="M241" s="102" t="s">
        <v>0</v>
      </c>
      <c r="N241" s="103" t="s">
        <v>24</v>
      </c>
      <c r="O241" s="35"/>
      <c r="P241" s="104">
        <f>O241*H241</f>
        <v>0</v>
      </c>
      <c r="Q241" s="104">
        <v>0</v>
      </c>
      <c r="R241" s="104">
        <f>Q241*H241</f>
        <v>0</v>
      </c>
      <c r="S241" s="104">
        <v>0</v>
      </c>
      <c r="T241" s="105">
        <f>S241*H241</f>
        <v>0</v>
      </c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R241" s="106" t="s">
        <v>111</v>
      </c>
      <c r="AT241" s="106" t="s">
        <v>83</v>
      </c>
      <c r="AU241" s="106" t="s">
        <v>45</v>
      </c>
      <c r="AY241" s="11" t="s">
        <v>80</v>
      </c>
      <c r="BE241" s="107">
        <f>IF(N241="základní",J241,0)</f>
        <v>0</v>
      </c>
      <c r="BF241" s="107">
        <f>IF(N241="snížená",J241,0)</f>
        <v>0</v>
      </c>
      <c r="BG241" s="107">
        <f>IF(N241="zákl. přenesená",J241,0)</f>
        <v>0</v>
      </c>
      <c r="BH241" s="107">
        <f>IF(N241="sníž. přenesená",J241,0)</f>
        <v>0</v>
      </c>
      <c r="BI241" s="107">
        <f>IF(N241="nulová",J241,0)</f>
        <v>0</v>
      </c>
      <c r="BJ241" s="11" t="s">
        <v>43</v>
      </c>
      <c r="BK241" s="107">
        <f>ROUND(I241*H241,2)</f>
        <v>0</v>
      </c>
      <c r="BL241" s="11" t="s">
        <v>111</v>
      </c>
      <c r="BM241" s="106" t="s">
        <v>177</v>
      </c>
    </row>
    <row r="242" spans="1:65" s="8" customFormat="1" x14ac:dyDescent="0.2">
      <c r="B242" s="108"/>
      <c r="D242" s="109" t="s">
        <v>88</v>
      </c>
      <c r="E242" s="110" t="s">
        <v>0</v>
      </c>
      <c r="F242" s="111" t="s">
        <v>89</v>
      </c>
      <c r="H242" s="110" t="s">
        <v>0</v>
      </c>
      <c r="I242" s="112"/>
      <c r="L242" s="108"/>
      <c r="M242" s="113"/>
      <c r="N242" s="114"/>
      <c r="O242" s="114"/>
      <c r="P242" s="114"/>
      <c r="Q242" s="114"/>
      <c r="R242" s="114"/>
      <c r="S242" s="114"/>
      <c r="T242" s="115"/>
      <c r="AT242" s="110" t="s">
        <v>88</v>
      </c>
      <c r="AU242" s="110" t="s">
        <v>45</v>
      </c>
      <c r="AV242" s="8" t="s">
        <v>43</v>
      </c>
      <c r="AW242" s="8" t="s">
        <v>16</v>
      </c>
      <c r="AX242" s="8" t="s">
        <v>42</v>
      </c>
      <c r="AY242" s="110" t="s">
        <v>80</v>
      </c>
    </row>
    <row r="243" spans="1:65" s="8" customFormat="1" x14ac:dyDescent="0.2">
      <c r="B243" s="108"/>
      <c r="D243" s="109" t="s">
        <v>88</v>
      </c>
      <c r="E243" s="110" t="s">
        <v>0</v>
      </c>
      <c r="F243" s="111" t="s">
        <v>90</v>
      </c>
      <c r="H243" s="110" t="s">
        <v>0</v>
      </c>
      <c r="I243" s="112"/>
      <c r="L243" s="108"/>
      <c r="M243" s="113"/>
      <c r="N243" s="114"/>
      <c r="O243" s="114"/>
      <c r="P243" s="114"/>
      <c r="Q243" s="114"/>
      <c r="R243" s="114"/>
      <c r="S243" s="114"/>
      <c r="T243" s="115"/>
      <c r="AT243" s="110" t="s">
        <v>88</v>
      </c>
      <c r="AU243" s="110" t="s">
        <v>45</v>
      </c>
      <c r="AV243" s="8" t="s">
        <v>43</v>
      </c>
      <c r="AW243" s="8" t="s">
        <v>16</v>
      </c>
      <c r="AX243" s="8" t="s">
        <v>42</v>
      </c>
      <c r="AY243" s="110" t="s">
        <v>80</v>
      </c>
    </row>
    <row r="244" spans="1:65" s="8" customFormat="1" x14ac:dyDescent="0.2">
      <c r="B244" s="108"/>
      <c r="D244" s="109" t="s">
        <v>88</v>
      </c>
      <c r="E244" s="110" t="s">
        <v>0</v>
      </c>
      <c r="F244" s="111" t="s">
        <v>91</v>
      </c>
      <c r="H244" s="110" t="s">
        <v>0</v>
      </c>
      <c r="I244" s="112"/>
      <c r="L244" s="108"/>
      <c r="M244" s="113"/>
      <c r="N244" s="114"/>
      <c r="O244" s="114"/>
      <c r="P244" s="114"/>
      <c r="Q244" s="114"/>
      <c r="R244" s="114"/>
      <c r="S244" s="114"/>
      <c r="T244" s="115"/>
      <c r="AT244" s="110" t="s">
        <v>88</v>
      </c>
      <c r="AU244" s="110" t="s">
        <v>45</v>
      </c>
      <c r="AV244" s="8" t="s">
        <v>43</v>
      </c>
      <c r="AW244" s="8" t="s">
        <v>16</v>
      </c>
      <c r="AX244" s="8" t="s">
        <v>42</v>
      </c>
      <c r="AY244" s="110" t="s">
        <v>80</v>
      </c>
    </row>
    <row r="245" spans="1:65" s="8" customFormat="1" x14ac:dyDescent="0.2">
      <c r="B245" s="108"/>
      <c r="D245" s="109" t="s">
        <v>88</v>
      </c>
      <c r="E245" s="110" t="s">
        <v>0</v>
      </c>
      <c r="F245" s="111" t="s">
        <v>92</v>
      </c>
      <c r="H245" s="110" t="s">
        <v>0</v>
      </c>
      <c r="I245" s="112"/>
      <c r="L245" s="108"/>
      <c r="M245" s="113"/>
      <c r="N245" s="114"/>
      <c r="O245" s="114"/>
      <c r="P245" s="114"/>
      <c r="Q245" s="114"/>
      <c r="R245" s="114"/>
      <c r="S245" s="114"/>
      <c r="T245" s="115"/>
      <c r="AT245" s="110" t="s">
        <v>88</v>
      </c>
      <c r="AU245" s="110" t="s">
        <v>45</v>
      </c>
      <c r="AV245" s="8" t="s">
        <v>43</v>
      </c>
      <c r="AW245" s="8" t="s">
        <v>16</v>
      </c>
      <c r="AX245" s="8" t="s">
        <v>42</v>
      </c>
      <c r="AY245" s="110" t="s">
        <v>80</v>
      </c>
    </row>
    <row r="246" spans="1:65" s="9" customFormat="1" x14ac:dyDescent="0.2">
      <c r="B246" s="116"/>
      <c r="D246" s="109" t="s">
        <v>88</v>
      </c>
      <c r="E246" s="117" t="s">
        <v>0</v>
      </c>
      <c r="F246" s="118" t="s">
        <v>178</v>
      </c>
      <c r="H246" s="119">
        <v>3</v>
      </c>
      <c r="I246" s="120"/>
      <c r="L246" s="116"/>
      <c r="M246" s="121"/>
      <c r="N246" s="122"/>
      <c r="O246" s="122"/>
      <c r="P246" s="122"/>
      <c r="Q246" s="122"/>
      <c r="R246" s="122"/>
      <c r="S246" s="122"/>
      <c r="T246" s="123"/>
      <c r="AT246" s="117" t="s">
        <v>88</v>
      </c>
      <c r="AU246" s="117" t="s">
        <v>45</v>
      </c>
      <c r="AV246" s="9" t="s">
        <v>45</v>
      </c>
      <c r="AW246" s="9" t="s">
        <v>16</v>
      </c>
      <c r="AX246" s="9" t="s">
        <v>42</v>
      </c>
      <c r="AY246" s="117" t="s">
        <v>80</v>
      </c>
    </row>
    <row r="247" spans="1:65" s="9" customFormat="1" x14ac:dyDescent="0.2">
      <c r="B247" s="116"/>
      <c r="D247" s="109" t="s">
        <v>88</v>
      </c>
      <c r="E247" s="117" t="s">
        <v>0</v>
      </c>
      <c r="F247" s="118" t="s">
        <v>179</v>
      </c>
      <c r="H247" s="119">
        <v>3</v>
      </c>
      <c r="I247" s="120"/>
      <c r="L247" s="116"/>
      <c r="M247" s="121"/>
      <c r="N247" s="122"/>
      <c r="O247" s="122"/>
      <c r="P247" s="122"/>
      <c r="Q247" s="122"/>
      <c r="R247" s="122"/>
      <c r="S247" s="122"/>
      <c r="T247" s="123"/>
      <c r="AT247" s="117" t="s">
        <v>88</v>
      </c>
      <c r="AU247" s="117" t="s">
        <v>45</v>
      </c>
      <c r="AV247" s="9" t="s">
        <v>45</v>
      </c>
      <c r="AW247" s="9" t="s">
        <v>16</v>
      </c>
      <c r="AX247" s="9" t="s">
        <v>42</v>
      </c>
      <c r="AY247" s="117" t="s">
        <v>80</v>
      </c>
    </row>
    <row r="248" spans="1:65" s="9" customFormat="1" x14ac:dyDescent="0.2">
      <c r="B248" s="116"/>
      <c r="D248" s="109" t="s">
        <v>88</v>
      </c>
      <c r="E248" s="117" t="s">
        <v>0</v>
      </c>
      <c r="F248" s="118" t="s">
        <v>180</v>
      </c>
      <c r="H248" s="119">
        <v>3</v>
      </c>
      <c r="I248" s="120"/>
      <c r="L248" s="116"/>
      <c r="M248" s="121"/>
      <c r="N248" s="122"/>
      <c r="O248" s="122"/>
      <c r="P248" s="122"/>
      <c r="Q248" s="122"/>
      <c r="R248" s="122"/>
      <c r="S248" s="122"/>
      <c r="T248" s="123"/>
      <c r="AT248" s="117" t="s">
        <v>88</v>
      </c>
      <c r="AU248" s="117" t="s">
        <v>45</v>
      </c>
      <c r="AV248" s="9" t="s">
        <v>45</v>
      </c>
      <c r="AW248" s="9" t="s">
        <v>16</v>
      </c>
      <c r="AX248" s="9" t="s">
        <v>42</v>
      </c>
      <c r="AY248" s="117" t="s">
        <v>80</v>
      </c>
    </row>
    <row r="249" spans="1:65" s="10" customFormat="1" x14ac:dyDescent="0.2">
      <c r="B249" s="124"/>
      <c r="D249" s="109" t="s">
        <v>88</v>
      </c>
      <c r="E249" s="125" t="s">
        <v>0</v>
      </c>
      <c r="F249" s="126" t="s">
        <v>99</v>
      </c>
      <c r="H249" s="127">
        <v>9</v>
      </c>
      <c r="I249" s="128"/>
      <c r="L249" s="124"/>
      <c r="M249" s="129"/>
      <c r="N249" s="130"/>
      <c r="O249" s="130"/>
      <c r="P249" s="130"/>
      <c r="Q249" s="130"/>
      <c r="R249" s="130"/>
      <c r="S249" s="130"/>
      <c r="T249" s="131"/>
      <c r="AT249" s="125" t="s">
        <v>88</v>
      </c>
      <c r="AU249" s="125" t="s">
        <v>45</v>
      </c>
      <c r="AV249" s="10" t="s">
        <v>87</v>
      </c>
      <c r="AW249" s="10" t="s">
        <v>16</v>
      </c>
      <c r="AX249" s="10" t="s">
        <v>43</v>
      </c>
      <c r="AY249" s="125" t="s">
        <v>80</v>
      </c>
    </row>
    <row r="250" spans="1:65" s="2" customFormat="1" ht="24.2" customHeight="1" x14ac:dyDescent="0.2">
      <c r="A250" s="20"/>
      <c r="B250" s="94"/>
      <c r="C250" s="95" t="s">
        <v>181</v>
      </c>
      <c r="D250" s="95" t="s">
        <v>83</v>
      </c>
      <c r="E250" s="96" t="s">
        <v>182</v>
      </c>
      <c r="F250" s="97" t="s">
        <v>183</v>
      </c>
      <c r="G250" s="98" t="s">
        <v>102</v>
      </c>
      <c r="H250" s="99">
        <v>9</v>
      </c>
      <c r="I250" s="100"/>
      <c r="J250" s="101">
        <f>ROUND(I250*H250,2)</f>
        <v>0</v>
      </c>
      <c r="K250" s="97" t="s">
        <v>0</v>
      </c>
      <c r="L250" s="21"/>
      <c r="M250" s="102" t="s">
        <v>0</v>
      </c>
      <c r="N250" s="103" t="s">
        <v>24</v>
      </c>
      <c r="O250" s="35"/>
      <c r="P250" s="104">
        <f>O250*H250</f>
        <v>0</v>
      </c>
      <c r="Q250" s="104">
        <v>0</v>
      </c>
      <c r="R250" s="104">
        <f>Q250*H250</f>
        <v>0</v>
      </c>
      <c r="S250" s="104">
        <v>0</v>
      </c>
      <c r="T250" s="105">
        <f>S250*H250</f>
        <v>0</v>
      </c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R250" s="106" t="s">
        <v>111</v>
      </c>
      <c r="AT250" s="106" t="s">
        <v>83</v>
      </c>
      <c r="AU250" s="106" t="s">
        <v>45</v>
      </c>
      <c r="AY250" s="11" t="s">
        <v>80</v>
      </c>
      <c r="BE250" s="107">
        <f>IF(N250="základní",J250,0)</f>
        <v>0</v>
      </c>
      <c r="BF250" s="107">
        <f>IF(N250="snížená",J250,0)</f>
        <v>0</v>
      </c>
      <c r="BG250" s="107">
        <f>IF(N250="zákl. přenesená",J250,0)</f>
        <v>0</v>
      </c>
      <c r="BH250" s="107">
        <f>IF(N250="sníž. přenesená",J250,0)</f>
        <v>0</v>
      </c>
      <c r="BI250" s="107">
        <f>IF(N250="nulová",J250,0)</f>
        <v>0</v>
      </c>
      <c r="BJ250" s="11" t="s">
        <v>43</v>
      </c>
      <c r="BK250" s="107">
        <f>ROUND(I250*H250,2)</f>
        <v>0</v>
      </c>
      <c r="BL250" s="11" t="s">
        <v>111</v>
      </c>
      <c r="BM250" s="106" t="s">
        <v>184</v>
      </c>
    </row>
    <row r="251" spans="1:65" s="2" customFormat="1" ht="33" customHeight="1" x14ac:dyDescent="0.2">
      <c r="A251" s="20"/>
      <c r="B251" s="94"/>
      <c r="C251" s="95" t="s">
        <v>129</v>
      </c>
      <c r="D251" s="95" t="s">
        <v>83</v>
      </c>
      <c r="E251" s="96" t="s">
        <v>185</v>
      </c>
      <c r="F251" s="97" t="s">
        <v>186</v>
      </c>
      <c r="G251" s="98" t="s">
        <v>149</v>
      </c>
      <c r="H251" s="99">
        <v>3.9E-2</v>
      </c>
      <c r="I251" s="100"/>
      <c r="J251" s="101">
        <f>ROUND(I251*H251,2)</f>
        <v>0</v>
      </c>
      <c r="K251" s="97" t="s">
        <v>0</v>
      </c>
      <c r="L251" s="21"/>
      <c r="M251" s="102" t="s">
        <v>0</v>
      </c>
      <c r="N251" s="103" t="s">
        <v>24</v>
      </c>
      <c r="O251" s="35"/>
      <c r="P251" s="104">
        <f>O251*H251</f>
        <v>0</v>
      </c>
      <c r="Q251" s="104">
        <v>0</v>
      </c>
      <c r="R251" s="104">
        <f>Q251*H251</f>
        <v>0</v>
      </c>
      <c r="S251" s="104">
        <v>0</v>
      </c>
      <c r="T251" s="105">
        <f>S251*H251</f>
        <v>0</v>
      </c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R251" s="106" t="s">
        <v>111</v>
      </c>
      <c r="AT251" s="106" t="s">
        <v>83</v>
      </c>
      <c r="AU251" s="106" t="s">
        <v>45</v>
      </c>
      <c r="AY251" s="11" t="s">
        <v>80</v>
      </c>
      <c r="BE251" s="107">
        <f>IF(N251="základní",J251,0)</f>
        <v>0</v>
      </c>
      <c r="BF251" s="107">
        <f>IF(N251="snížená",J251,0)</f>
        <v>0</v>
      </c>
      <c r="BG251" s="107">
        <f>IF(N251="zákl. přenesená",J251,0)</f>
        <v>0</v>
      </c>
      <c r="BH251" s="107">
        <f>IF(N251="sníž. přenesená",J251,0)</f>
        <v>0</v>
      </c>
      <c r="BI251" s="107">
        <f>IF(N251="nulová",J251,0)</f>
        <v>0</v>
      </c>
      <c r="BJ251" s="11" t="s">
        <v>43</v>
      </c>
      <c r="BK251" s="107">
        <f>ROUND(I251*H251,2)</f>
        <v>0</v>
      </c>
      <c r="BL251" s="11" t="s">
        <v>111</v>
      </c>
      <c r="BM251" s="106" t="s">
        <v>187</v>
      </c>
    </row>
    <row r="252" spans="1:65" s="2" customFormat="1" ht="33" customHeight="1" x14ac:dyDescent="0.2">
      <c r="A252" s="20"/>
      <c r="B252" s="94"/>
      <c r="C252" s="95" t="s">
        <v>188</v>
      </c>
      <c r="D252" s="95" t="s">
        <v>83</v>
      </c>
      <c r="E252" s="96" t="s">
        <v>189</v>
      </c>
      <c r="F252" s="97" t="s">
        <v>190</v>
      </c>
      <c r="G252" s="98" t="s">
        <v>149</v>
      </c>
      <c r="H252" s="99">
        <v>3.9E-2</v>
      </c>
      <c r="I252" s="100"/>
      <c r="J252" s="101">
        <f>ROUND(I252*H252,2)</f>
        <v>0</v>
      </c>
      <c r="K252" s="97" t="s">
        <v>0</v>
      </c>
      <c r="L252" s="21"/>
      <c r="M252" s="102" t="s">
        <v>0</v>
      </c>
      <c r="N252" s="103" t="s">
        <v>24</v>
      </c>
      <c r="O252" s="35"/>
      <c r="P252" s="104">
        <f>O252*H252</f>
        <v>0</v>
      </c>
      <c r="Q252" s="104">
        <v>0</v>
      </c>
      <c r="R252" s="104">
        <f>Q252*H252</f>
        <v>0</v>
      </c>
      <c r="S252" s="104">
        <v>0</v>
      </c>
      <c r="T252" s="105">
        <f>S252*H252</f>
        <v>0</v>
      </c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R252" s="106" t="s">
        <v>111</v>
      </c>
      <c r="AT252" s="106" t="s">
        <v>83</v>
      </c>
      <c r="AU252" s="106" t="s">
        <v>45</v>
      </c>
      <c r="AY252" s="11" t="s">
        <v>80</v>
      </c>
      <c r="BE252" s="107">
        <f>IF(N252="základní",J252,0)</f>
        <v>0</v>
      </c>
      <c r="BF252" s="107">
        <f>IF(N252="snížená",J252,0)</f>
        <v>0</v>
      </c>
      <c r="BG252" s="107">
        <f>IF(N252="zákl. přenesená",J252,0)</f>
        <v>0</v>
      </c>
      <c r="BH252" s="107">
        <f>IF(N252="sníž. přenesená",J252,0)</f>
        <v>0</v>
      </c>
      <c r="BI252" s="107">
        <f>IF(N252="nulová",J252,0)</f>
        <v>0</v>
      </c>
      <c r="BJ252" s="11" t="s">
        <v>43</v>
      </c>
      <c r="BK252" s="107">
        <f>ROUND(I252*H252,2)</f>
        <v>0</v>
      </c>
      <c r="BL252" s="11" t="s">
        <v>111</v>
      </c>
      <c r="BM252" s="106" t="s">
        <v>191</v>
      </c>
    </row>
    <row r="253" spans="1:65" s="7" customFormat="1" ht="22.9" customHeight="1" x14ac:dyDescent="0.2">
      <c r="B253" s="81"/>
      <c r="D253" s="82" t="s">
        <v>41</v>
      </c>
      <c r="E253" s="92" t="s">
        <v>192</v>
      </c>
      <c r="F253" s="92" t="s">
        <v>193</v>
      </c>
      <c r="I253" s="84"/>
      <c r="J253" s="93">
        <f>BK253</f>
        <v>0</v>
      </c>
      <c r="L253" s="81"/>
      <c r="M253" s="86"/>
      <c r="N253" s="87"/>
      <c r="O253" s="87"/>
      <c r="P253" s="88">
        <f>SUM(P254:P343)</f>
        <v>0</v>
      </c>
      <c r="Q253" s="87"/>
      <c r="R253" s="88">
        <f>SUM(R254:R343)</f>
        <v>0</v>
      </c>
      <c r="S253" s="87"/>
      <c r="T253" s="89">
        <f>SUM(T254:T343)</f>
        <v>0</v>
      </c>
      <c r="AR253" s="82" t="s">
        <v>45</v>
      </c>
      <c r="AT253" s="90" t="s">
        <v>41</v>
      </c>
      <c r="AU253" s="90" t="s">
        <v>43</v>
      </c>
      <c r="AY253" s="82" t="s">
        <v>80</v>
      </c>
      <c r="BK253" s="91">
        <f>SUM(BK254:BK343)</f>
        <v>0</v>
      </c>
    </row>
    <row r="254" spans="1:65" s="2" customFormat="1" ht="24.2" customHeight="1" x14ac:dyDescent="0.2">
      <c r="A254" s="20"/>
      <c r="B254" s="94"/>
      <c r="C254" s="95" t="s">
        <v>134</v>
      </c>
      <c r="D254" s="95" t="s">
        <v>83</v>
      </c>
      <c r="E254" s="96" t="s">
        <v>194</v>
      </c>
      <c r="F254" s="97" t="s">
        <v>195</v>
      </c>
      <c r="G254" s="98" t="s">
        <v>86</v>
      </c>
      <c r="H254" s="99">
        <v>13.5</v>
      </c>
      <c r="I254" s="100"/>
      <c r="J254" s="101">
        <f>ROUND(I254*H254,2)</f>
        <v>0</v>
      </c>
      <c r="K254" s="97" t="s">
        <v>0</v>
      </c>
      <c r="L254" s="21"/>
      <c r="M254" s="102" t="s">
        <v>0</v>
      </c>
      <c r="N254" s="103" t="s">
        <v>24</v>
      </c>
      <c r="O254" s="35"/>
      <c r="P254" s="104">
        <f>O254*H254</f>
        <v>0</v>
      </c>
      <c r="Q254" s="104">
        <v>0</v>
      </c>
      <c r="R254" s="104">
        <f>Q254*H254</f>
        <v>0</v>
      </c>
      <c r="S254" s="104">
        <v>0</v>
      </c>
      <c r="T254" s="105">
        <f>S254*H254</f>
        <v>0</v>
      </c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R254" s="106" t="s">
        <v>111</v>
      </c>
      <c r="AT254" s="106" t="s">
        <v>83</v>
      </c>
      <c r="AU254" s="106" t="s">
        <v>45</v>
      </c>
      <c r="AY254" s="11" t="s">
        <v>80</v>
      </c>
      <c r="BE254" s="107">
        <f>IF(N254="základní",J254,0)</f>
        <v>0</v>
      </c>
      <c r="BF254" s="107">
        <f>IF(N254="snížená",J254,0)</f>
        <v>0</v>
      </c>
      <c r="BG254" s="107">
        <f>IF(N254="zákl. přenesená",J254,0)</f>
        <v>0</v>
      </c>
      <c r="BH254" s="107">
        <f>IF(N254="sníž. přenesená",J254,0)</f>
        <v>0</v>
      </c>
      <c r="BI254" s="107">
        <f>IF(N254="nulová",J254,0)</f>
        <v>0</v>
      </c>
      <c r="BJ254" s="11" t="s">
        <v>43</v>
      </c>
      <c r="BK254" s="107">
        <f>ROUND(I254*H254,2)</f>
        <v>0</v>
      </c>
      <c r="BL254" s="11" t="s">
        <v>111</v>
      </c>
      <c r="BM254" s="106" t="s">
        <v>196</v>
      </c>
    </row>
    <row r="255" spans="1:65" s="8" customFormat="1" x14ac:dyDescent="0.2">
      <c r="B255" s="108"/>
      <c r="D255" s="109" t="s">
        <v>88</v>
      </c>
      <c r="E255" s="110" t="s">
        <v>0</v>
      </c>
      <c r="F255" s="111" t="s">
        <v>89</v>
      </c>
      <c r="H255" s="110" t="s">
        <v>0</v>
      </c>
      <c r="I255" s="112"/>
      <c r="L255" s="108"/>
      <c r="M255" s="113"/>
      <c r="N255" s="114"/>
      <c r="O255" s="114"/>
      <c r="P255" s="114"/>
      <c r="Q255" s="114"/>
      <c r="R255" s="114"/>
      <c r="S255" s="114"/>
      <c r="T255" s="115"/>
      <c r="AT255" s="110" t="s">
        <v>88</v>
      </c>
      <c r="AU255" s="110" t="s">
        <v>45</v>
      </c>
      <c r="AV255" s="8" t="s">
        <v>43</v>
      </c>
      <c r="AW255" s="8" t="s">
        <v>16</v>
      </c>
      <c r="AX255" s="8" t="s">
        <v>42</v>
      </c>
      <c r="AY255" s="110" t="s">
        <v>80</v>
      </c>
    </row>
    <row r="256" spans="1:65" s="8" customFormat="1" x14ac:dyDescent="0.2">
      <c r="B256" s="108"/>
      <c r="D256" s="109" t="s">
        <v>88</v>
      </c>
      <c r="E256" s="110" t="s">
        <v>0</v>
      </c>
      <c r="F256" s="111" t="s">
        <v>90</v>
      </c>
      <c r="H256" s="110" t="s">
        <v>0</v>
      </c>
      <c r="I256" s="112"/>
      <c r="L256" s="108"/>
      <c r="M256" s="113"/>
      <c r="N256" s="114"/>
      <c r="O256" s="114"/>
      <c r="P256" s="114"/>
      <c r="Q256" s="114"/>
      <c r="R256" s="114"/>
      <c r="S256" s="114"/>
      <c r="T256" s="115"/>
      <c r="AT256" s="110" t="s">
        <v>88</v>
      </c>
      <c r="AU256" s="110" t="s">
        <v>45</v>
      </c>
      <c r="AV256" s="8" t="s">
        <v>43</v>
      </c>
      <c r="AW256" s="8" t="s">
        <v>16</v>
      </c>
      <c r="AX256" s="8" t="s">
        <v>42</v>
      </c>
      <c r="AY256" s="110" t="s">
        <v>80</v>
      </c>
    </row>
    <row r="257" spans="1:65" s="8" customFormat="1" x14ac:dyDescent="0.2">
      <c r="B257" s="108"/>
      <c r="D257" s="109" t="s">
        <v>88</v>
      </c>
      <c r="E257" s="110" t="s">
        <v>0</v>
      </c>
      <c r="F257" s="111" t="s">
        <v>91</v>
      </c>
      <c r="H257" s="110" t="s">
        <v>0</v>
      </c>
      <c r="I257" s="112"/>
      <c r="L257" s="108"/>
      <c r="M257" s="113"/>
      <c r="N257" s="114"/>
      <c r="O257" s="114"/>
      <c r="P257" s="114"/>
      <c r="Q257" s="114"/>
      <c r="R257" s="114"/>
      <c r="S257" s="114"/>
      <c r="T257" s="115"/>
      <c r="AT257" s="110" t="s">
        <v>88</v>
      </c>
      <c r="AU257" s="110" t="s">
        <v>45</v>
      </c>
      <c r="AV257" s="8" t="s">
        <v>43</v>
      </c>
      <c r="AW257" s="8" t="s">
        <v>16</v>
      </c>
      <c r="AX257" s="8" t="s">
        <v>42</v>
      </c>
      <c r="AY257" s="110" t="s">
        <v>80</v>
      </c>
    </row>
    <row r="258" spans="1:65" s="8" customFormat="1" x14ac:dyDescent="0.2">
      <c r="B258" s="108"/>
      <c r="D258" s="109" t="s">
        <v>88</v>
      </c>
      <c r="E258" s="110" t="s">
        <v>0</v>
      </c>
      <c r="F258" s="111" t="s">
        <v>92</v>
      </c>
      <c r="H258" s="110" t="s">
        <v>0</v>
      </c>
      <c r="I258" s="112"/>
      <c r="L258" s="108"/>
      <c r="M258" s="113"/>
      <c r="N258" s="114"/>
      <c r="O258" s="114"/>
      <c r="P258" s="114"/>
      <c r="Q258" s="114"/>
      <c r="R258" s="114"/>
      <c r="S258" s="114"/>
      <c r="T258" s="115"/>
      <c r="AT258" s="110" t="s">
        <v>88</v>
      </c>
      <c r="AU258" s="110" t="s">
        <v>45</v>
      </c>
      <c r="AV258" s="8" t="s">
        <v>43</v>
      </c>
      <c r="AW258" s="8" t="s">
        <v>16</v>
      </c>
      <c r="AX258" s="8" t="s">
        <v>42</v>
      </c>
      <c r="AY258" s="110" t="s">
        <v>80</v>
      </c>
    </row>
    <row r="259" spans="1:65" s="9" customFormat="1" x14ac:dyDescent="0.2">
      <c r="B259" s="116"/>
      <c r="D259" s="109" t="s">
        <v>88</v>
      </c>
      <c r="E259" s="117" t="s">
        <v>0</v>
      </c>
      <c r="F259" s="118" t="s">
        <v>124</v>
      </c>
      <c r="H259" s="119">
        <v>4.5</v>
      </c>
      <c r="I259" s="120"/>
      <c r="L259" s="116"/>
      <c r="M259" s="121"/>
      <c r="N259" s="122"/>
      <c r="O259" s="122"/>
      <c r="P259" s="122"/>
      <c r="Q259" s="122"/>
      <c r="R259" s="122"/>
      <c r="S259" s="122"/>
      <c r="T259" s="123"/>
      <c r="AT259" s="117" t="s">
        <v>88</v>
      </c>
      <c r="AU259" s="117" t="s">
        <v>45</v>
      </c>
      <c r="AV259" s="9" t="s">
        <v>45</v>
      </c>
      <c r="AW259" s="9" t="s">
        <v>16</v>
      </c>
      <c r="AX259" s="9" t="s">
        <v>42</v>
      </c>
      <c r="AY259" s="117" t="s">
        <v>80</v>
      </c>
    </row>
    <row r="260" spans="1:65" s="9" customFormat="1" x14ac:dyDescent="0.2">
      <c r="B260" s="116"/>
      <c r="D260" s="109" t="s">
        <v>88</v>
      </c>
      <c r="E260" s="117" t="s">
        <v>0</v>
      </c>
      <c r="F260" s="118" t="s">
        <v>125</v>
      </c>
      <c r="H260" s="119">
        <v>4.5</v>
      </c>
      <c r="I260" s="120"/>
      <c r="L260" s="116"/>
      <c r="M260" s="121"/>
      <c r="N260" s="122"/>
      <c r="O260" s="122"/>
      <c r="P260" s="122"/>
      <c r="Q260" s="122"/>
      <c r="R260" s="122"/>
      <c r="S260" s="122"/>
      <c r="T260" s="123"/>
      <c r="AT260" s="117" t="s">
        <v>88</v>
      </c>
      <c r="AU260" s="117" t="s">
        <v>45</v>
      </c>
      <c r="AV260" s="9" t="s">
        <v>45</v>
      </c>
      <c r="AW260" s="9" t="s">
        <v>16</v>
      </c>
      <c r="AX260" s="9" t="s">
        <v>42</v>
      </c>
      <c r="AY260" s="117" t="s">
        <v>80</v>
      </c>
    </row>
    <row r="261" spans="1:65" s="9" customFormat="1" x14ac:dyDescent="0.2">
      <c r="B261" s="116"/>
      <c r="D261" s="109" t="s">
        <v>88</v>
      </c>
      <c r="E261" s="117" t="s">
        <v>0</v>
      </c>
      <c r="F261" s="118" t="s">
        <v>126</v>
      </c>
      <c r="H261" s="119">
        <v>4.5</v>
      </c>
      <c r="I261" s="120"/>
      <c r="L261" s="116"/>
      <c r="M261" s="121"/>
      <c r="N261" s="122"/>
      <c r="O261" s="122"/>
      <c r="P261" s="122"/>
      <c r="Q261" s="122"/>
      <c r="R261" s="122"/>
      <c r="S261" s="122"/>
      <c r="T261" s="123"/>
      <c r="AT261" s="117" t="s">
        <v>88</v>
      </c>
      <c r="AU261" s="117" t="s">
        <v>45</v>
      </c>
      <c r="AV261" s="9" t="s">
        <v>45</v>
      </c>
      <c r="AW261" s="9" t="s">
        <v>16</v>
      </c>
      <c r="AX261" s="9" t="s">
        <v>42</v>
      </c>
      <c r="AY261" s="117" t="s">
        <v>80</v>
      </c>
    </row>
    <row r="262" spans="1:65" s="10" customFormat="1" x14ac:dyDescent="0.2">
      <c r="B262" s="124"/>
      <c r="D262" s="109" t="s">
        <v>88</v>
      </c>
      <c r="E262" s="125" t="s">
        <v>0</v>
      </c>
      <c r="F262" s="126" t="s">
        <v>99</v>
      </c>
      <c r="H262" s="127">
        <v>13.5</v>
      </c>
      <c r="I262" s="128"/>
      <c r="L262" s="124"/>
      <c r="M262" s="129"/>
      <c r="N262" s="130"/>
      <c r="O262" s="130"/>
      <c r="P262" s="130"/>
      <c r="Q262" s="130"/>
      <c r="R262" s="130"/>
      <c r="S262" s="130"/>
      <c r="T262" s="131"/>
      <c r="AT262" s="125" t="s">
        <v>88</v>
      </c>
      <c r="AU262" s="125" t="s">
        <v>45</v>
      </c>
      <c r="AV262" s="10" t="s">
        <v>87</v>
      </c>
      <c r="AW262" s="10" t="s">
        <v>16</v>
      </c>
      <c r="AX262" s="10" t="s">
        <v>43</v>
      </c>
      <c r="AY262" s="125" t="s">
        <v>80</v>
      </c>
    </row>
    <row r="263" spans="1:65" s="2" customFormat="1" ht="24.2" customHeight="1" x14ac:dyDescent="0.2">
      <c r="A263" s="20"/>
      <c r="B263" s="94"/>
      <c r="C263" s="132" t="s">
        <v>197</v>
      </c>
      <c r="D263" s="132" t="s">
        <v>198</v>
      </c>
      <c r="E263" s="133" t="s">
        <v>199</v>
      </c>
      <c r="F263" s="134" t="s">
        <v>200</v>
      </c>
      <c r="G263" s="135" t="s">
        <v>86</v>
      </c>
      <c r="H263" s="136">
        <v>13.5</v>
      </c>
      <c r="I263" s="137"/>
      <c r="J263" s="138">
        <f>ROUND(I263*H263,2)</f>
        <v>0</v>
      </c>
      <c r="K263" s="134" t="s">
        <v>0</v>
      </c>
      <c r="L263" s="139"/>
      <c r="M263" s="140" t="s">
        <v>0</v>
      </c>
      <c r="N263" s="141" t="s">
        <v>24</v>
      </c>
      <c r="O263" s="35"/>
      <c r="P263" s="104">
        <f>O263*H263</f>
        <v>0</v>
      </c>
      <c r="Q263" s="104">
        <v>0</v>
      </c>
      <c r="R263" s="104">
        <f>Q263*H263</f>
        <v>0</v>
      </c>
      <c r="S263" s="104">
        <v>0</v>
      </c>
      <c r="T263" s="105">
        <f>S263*H263</f>
        <v>0</v>
      </c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R263" s="106" t="s">
        <v>150</v>
      </c>
      <c r="AT263" s="106" t="s">
        <v>198</v>
      </c>
      <c r="AU263" s="106" t="s">
        <v>45</v>
      </c>
      <c r="AY263" s="11" t="s">
        <v>80</v>
      </c>
      <c r="BE263" s="107">
        <f>IF(N263="základní",J263,0)</f>
        <v>0</v>
      </c>
      <c r="BF263" s="107">
        <f>IF(N263="snížená",J263,0)</f>
        <v>0</v>
      </c>
      <c r="BG263" s="107">
        <f>IF(N263="zákl. přenesená",J263,0)</f>
        <v>0</v>
      </c>
      <c r="BH263" s="107">
        <f>IF(N263="sníž. přenesená",J263,0)</f>
        <v>0</v>
      </c>
      <c r="BI263" s="107">
        <f>IF(N263="nulová",J263,0)</f>
        <v>0</v>
      </c>
      <c r="BJ263" s="11" t="s">
        <v>43</v>
      </c>
      <c r="BK263" s="107">
        <f>ROUND(I263*H263,2)</f>
        <v>0</v>
      </c>
      <c r="BL263" s="11" t="s">
        <v>111</v>
      </c>
      <c r="BM263" s="106" t="s">
        <v>201</v>
      </c>
    </row>
    <row r="264" spans="1:65" s="8" customFormat="1" x14ac:dyDescent="0.2">
      <c r="B264" s="108"/>
      <c r="D264" s="109" t="s">
        <v>88</v>
      </c>
      <c r="E264" s="110" t="s">
        <v>0</v>
      </c>
      <c r="F264" s="111" t="s">
        <v>89</v>
      </c>
      <c r="H264" s="110" t="s">
        <v>0</v>
      </c>
      <c r="I264" s="112"/>
      <c r="L264" s="108"/>
      <c r="M264" s="113"/>
      <c r="N264" s="114"/>
      <c r="O264" s="114"/>
      <c r="P264" s="114"/>
      <c r="Q264" s="114"/>
      <c r="R264" s="114"/>
      <c r="S264" s="114"/>
      <c r="T264" s="115"/>
      <c r="AT264" s="110" t="s">
        <v>88</v>
      </c>
      <c r="AU264" s="110" t="s">
        <v>45</v>
      </c>
      <c r="AV264" s="8" t="s">
        <v>43</v>
      </c>
      <c r="AW264" s="8" t="s">
        <v>16</v>
      </c>
      <c r="AX264" s="8" t="s">
        <v>42</v>
      </c>
      <c r="AY264" s="110" t="s">
        <v>80</v>
      </c>
    </row>
    <row r="265" spans="1:65" s="8" customFormat="1" x14ac:dyDescent="0.2">
      <c r="B265" s="108"/>
      <c r="D265" s="109" t="s">
        <v>88</v>
      </c>
      <c r="E265" s="110" t="s">
        <v>0</v>
      </c>
      <c r="F265" s="111" t="s">
        <v>90</v>
      </c>
      <c r="H265" s="110" t="s">
        <v>0</v>
      </c>
      <c r="I265" s="112"/>
      <c r="L265" s="108"/>
      <c r="M265" s="113"/>
      <c r="N265" s="114"/>
      <c r="O265" s="114"/>
      <c r="P265" s="114"/>
      <c r="Q265" s="114"/>
      <c r="R265" s="114"/>
      <c r="S265" s="114"/>
      <c r="T265" s="115"/>
      <c r="AT265" s="110" t="s">
        <v>88</v>
      </c>
      <c r="AU265" s="110" t="s">
        <v>45</v>
      </c>
      <c r="AV265" s="8" t="s">
        <v>43</v>
      </c>
      <c r="AW265" s="8" t="s">
        <v>16</v>
      </c>
      <c r="AX265" s="8" t="s">
        <v>42</v>
      </c>
      <c r="AY265" s="110" t="s">
        <v>80</v>
      </c>
    </row>
    <row r="266" spans="1:65" s="8" customFormat="1" x14ac:dyDescent="0.2">
      <c r="B266" s="108"/>
      <c r="D266" s="109" t="s">
        <v>88</v>
      </c>
      <c r="E266" s="110" t="s">
        <v>0</v>
      </c>
      <c r="F266" s="111" t="s">
        <v>91</v>
      </c>
      <c r="H266" s="110" t="s">
        <v>0</v>
      </c>
      <c r="I266" s="112"/>
      <c r="L266" s="108"/>
      <c r="M266" s="113"/>
      <c r="N266" s="114"/>
      <c r="O266" s="114"/>
      <c r="P266" s="114"/>
      <c r="Q266" s="114"/>
      <c r="R266" s="114"/>
      <c r="S266" s="114"/>
      <c r="T266" s="115"/>
      <c r="AT266" s="110" t="s">
        <v>88</v>
      </c>
      <c r="AU266" s="110" t="s">
        <v>45</v>
      </c>
      <c r="AV266" s="8" t="s">
        <v>43</v>
      </c>
      <c r="AW266" s="8" t="s">
        <v>16</v>
      </c>
      <c r="AX266" s="8" t="s">
        <v>42</v>
      </c>
      <c r="AY266" s="110" t="s">
        <v>80</v>
      </c>
    </row>
    <row r="267" spans="1:65" s="8" customFormat="1" x14ac:dyDescent="0.2">
      <c r="B267" s="108"/>
      <c r="D267" s="109" t="s">
        <v>88</v>
      </c>
      <c r="E267" s="110" t="s">
        <v>0</v>
      </c>
      <c r="F267" s="111" t="s">
        <v>92</v>
      </c>
      <c r="H267" s="110" t="s">
        <v>0</v>
      </c>
      <c r="I267" s="112"/>
      <c r="L267" s="108"/>
      <c r="M267" s="113"/>
      <c r="N267" s="114"/>
      <c r="O267" s="114"/>
      <c r="P267" s="114"/>
      <c r="Q267" s="114"/>
      <c r="R267" s="114"/>
      <c r="S267" s="114"/>
      <c r="T267" s="115"/>
      <c r="AT267" s="110" t="s">
        <v>88</v>
      </c>
      <c r="AU267" s="110" t="s">
        <v>45</v>
      </c>
      <c r="AV267" s="8" t="s">
        <v>43</v>
      </c>
      <c r="AW267" s="8" t="s">
        <v>16</v>
      </c>
      <c r="AX267" s="8" t="s">
        <v>42</v>
      </c>
      <c r="AY267" s="110" t="s">
        <v>80</v>
      </c>
    </row>
    <row r="268" spans="1:65" s="8" customFormat="1" x14ac:dyDescent="0.2">
      <c r="B268" s="108"/>
      <c r="D268" s="109" t="s">
        <v>88</v>
      </c>
      <c r="E268" s="110" t="s">
        <v>0</v>
      </c>
      <c r="F268" s="111" t="s">
        <v>202</v>
      </c>
      <c r="H268" s="110" t="s">
        <v>0</v>
      </c>
      <c r="I268" s="112"/>
      <c r="L268" s="108"/>
      <c r="M268" s="113"/>
      <c r="N268" s="114"/>
      <c r="O268" s="114"/>
      <c r="P268" s="114"/>
      <c r="Q268" s="114"/>
      <c r="R268" s="114"/>
      <c r="S268" s="114"/>
      <c r="T268" s="115"/>
      <c r="AT268" s="110" t="s">
        <v>88</v>
      </c>
      <c r="AU268" s="110" t="s">
        <v>45</v>
      </c>
      <c r="AV268" s="8" t="s">
        <v>43</v>
      </c>
      <c r="AW268" s="8" t="s">
        <v>16</v>
      </c>
      <c r="AX268" s="8" t="s">
        <v>42</v>
      </c>
      <c r="AY268" s="110" t="s">
        <v>80</v>
      </c>
    </row>
    <row r="269" spans="1:65" s="8" customFormat="1" x14ac:dyDescent="0.2">
      <c r="B269" s="108"/>
      <c r="D269" s="109" t="s">
        <v>88</v>
      </c>
      <c r="E269" s="110" t="s">
        <v>0</v>
      </c>
      <c r="F269" s="111" t="s">
        <v>203</v>
      </c>
      <c r="H269" s="110" t="s">
        <v>0</v>
      </c>
      <c r="I269" s="112"/>
      <c r="L269" s="108"/>
      <c r="M269" s="113"/>
      <c r="N269" s="114"/>
      <c r="O269" s="114"/>
      <c r="P269" s="114"/>
      <c r="Q269" s="114"/>
      <c r="R269" s="114"/>
      <c r="S269" s="114"/>
      <c r="T269" s="115"/>
      <c r="AT269" s="110" t="s">
        <v>88</v>
      </c>
      <c r="AU269" s="110" t="s">
        <v>45</v>
      </c>
      <c r="AV269" s="8" t="s">
        <v>43</v>
      </c>
      <c r="AW269" s="8" t="s">
        <v>16</v>
      </c>
      <c r="AX269" s="8" t="s">
        <v>42</v>
      </c>
      <c r="AY269" s="110" t="s">
        <v>80</v>
      </c>
    </row>
    <row r="270" spans="1:65" s="8" customFormat="1" x14ac:dyDescent="0.2">
      <c r="B270" s="108"/>
      <c r="D270" s="109" t="s">
        <v>88</v>
      </c>
      <c r="E270" s="110" t="s">
        <v>0</v>
      </c>
      <c r="F270" s="111" t="s">
        <v>204</v>
      </c>
      <c r="H270" s="110" t="s">
        <v>0</v>
      </c>
      <c r="I270" s="112"/>
      <c r="L270" s="108"/>
      <c r="M270" s="113"/>
      <c r="N270" s="114"/>
      <c r="O270" s="114"/>
      <c r="P270" s="114"/>
      <c r="Q270" s="114"/>
      <c r="R270" s="114"/>
      <c r="S270" s="114"/>
      <c r="T270" s="115"/>
      <c r="AT270" s="110" t="s">
        <v>88</v>
      </c>
      <c r="AU270" s="110" t="s">
        <v>45</v>
      </c>
      <c r="AV270" s="8" t="s">
        <v>43</v>
      </c>
      <c r="AW270" s="8" t="s">
        <v>16</v>
      </c>
      <c r="AX270" s="8" t="s">
        <v>42</v>
      </c>
      <c r="AY270" s="110" t="s">
        <v>80</v>
      </c>
    </row>
    <row r="271" spans="1:65" s="9" customFormat="1" x14ac:dyDescent="0.2">
      <c r="B271" s="116"/>
      <c r="D271" s="109" t="s">
        <v>88</v>
      </c>
      <c r="E271" s="117" t="s">
        <v>0</v>
      </c>
      <c r="F271" s="118" t="s">
        <v>124</v>
      </c>
      <c r="H271" s="119">
        <v>4.5</v>
      </c>
      <c r="I271" s="120"/>
      <c r="L271" s="116"/>
      <c r="M271" s="121"/>
      <c r="N271" s="122"/>
      <c r="O271" s="122"/>
      <c r="P271" s="122"/>
      <c r="Q271" s="122"/>
      <c r="R271" s="122"/>
      <c r="S271" s="122"/>
      <c r="T271" s="123"/>
      <c r="AT271" s="117" t="s">
        <v>88</v>
      </c>
      <c r="AU271" s="117" t="s">
        <v>45</v>
      </c>
      <c r="AV271" s="9" t="s">
        <v>45</v>
      </c>
      <c r="AW271" s="9" t="s">
        <v>16</v>
      </c>
      <c r="AX271" s="9" t="s">
        <v>42</v>
      </c>
      <c r="AY271" s="117" t="s">
        <v>80</v>
      </c>
    </row>
    <row r="272" spans="1:65" s="9" customFormat="1" x14ac:dyDescent="0.2">
      <c r="B272" s="116"/>
      <c r="D272" s="109" t="s">
        <v>88</v>
      </c>
      <c r="E272" s="117" t="s">
        <v>0</v>
      </c>
      <c r="F272" s="118" t="s">
        <v>125</v>
      </c>
      <c r="H272" s="119">
        <v>4.5</v>
      </c>
      <c r="I272" s="120"/>
      <c r="L272" s="116"/>
      <c r="M272" s="121"/>
      <c r="N272" s="122"/>
      <c r="O272" s="122"/>
      <c r="P272" s="122"/>
      <c r="Q272" s="122"/>
      <c r="R272" s="122"/>
      <c r="S272" s="122"/>
      <c r="T272" s="123"/>
      <c r="AT272" s="117" t="s">
        <v>88</v>
      </c>
      <c r="AU272" s="117" t="s">
        <v>45</v>
      </c>
      <c r="AV272" s="9" t="s">
        <v>45</v>
      </c>
      <c r="AW272" s="9" t="s">
        <v>16</v>
      </c>
      <c r="AX272" s="9" t="s">
        <v>42</v>
      </c>
      <c r="AY272" s="117" t="s">
        <v>80</v>
      </c>
    </row>
    <row r="273" spans="1:65" s="9" customFormat="1" x14ac:dyDescent="0.2">
      <c r="B273" s="116"/>
      <c r="D273" s="109" t="s">
        <v>88</v>
      </c>
      <c r="E273" s="117" t="s">
        <v>0</v>
      </c>
      <c r="F273" s="118" t="s">
        <v>126</v>
      </c>
      <c r="H273" s="119">
        <v>4.5</v>
      </c>
      <c r="I273" s="120"/>
      <c r="L273" s="116"/>
      <c r="M273" s="121"/>
      <c r="N273" s="122"/>
      <c r="O273" s="122"/>
      <c r="P273" s="122"/>
      <c r="Q273" s="122"/>
      <c r="R273" s="122"/>
      <c r="S273" s="122"/>
      <c r="T273" s="123"/>
      <c r="AT273" s="117" t="s">
        <v>88</v>
      </c>
      <c r="AU273" s="117" t="s">
        <v>45</v>
      </c>
      <c r="AV273" s="9" t="s">
        <v>45</v>
      </c>
      <c r="AW273" s="9" t="s">
        <v>16</v>
      </c>
      <c r="AX273" s="9" t="s">
        <v>42</v>
      </c>
      <c r="AY273" s="117" t="s">
        <v>80</v>
      </c>
    </row>
    <row r="274" spans="1:65" s="10" customFormat="1" x14ac:dyDescent="0.2">
      <c r="B274" s="124"/>
      <c r="D274" s="109" t="s">
        <v>88</v>
      </c>
      <c r="E274" s="125" t="s">
        <v>0</v>
      </c>
      <c r="F274" s="126" t="s">
        <v>99</v>
      </c>
      <c r="H274" s="127">
        <v>13.5</v>
      </c>
      <c r="I274" s="128"/>
      <c r="L274" s="124"/>
      <c r="M274" s="129"/>
      <c r="N274" s="130"/>
      <c r="O274" s="130"/>
      <c r="P274" s="130"/>
      <c r="Q274" s="130"/>
      <c r="R274" s="130"/>
      <c r="S274" s="130"/>
      <c r="T274" s="131"/>
      <c r="AT274" s="125" t="s">
        <v>88</v>
      </c>
      <c r="AU274" s="125" t="s">
        <v>45</v>
      </c>
      <c r="AV274" s="10" t="s">
        <v>87</v>
      </c>
      <c r="AW274" s="10" t="s">
        <v>16</v>
      </c>
      <c r="AX274" s="10" t="s">
        <v>43</v>
      </c>
      <c r="AY274" s="125" t="s">
        <v>80</v>
      </c>
    </row>
    <row r="275" spans="1:65" s="2" customFormat="1" ht="24.2" customHeight="1" x14ac:dyDescent="0.2">
      <c r="A275" s="20"/>
      <c r="B275" s="94"/>
      <c r="C275" s="95" t="s">
        <v>137</v>
      </c>
      <c r="D275" s="95" t="s">
        <v>83</v>
      </c>
      <c r="E275" s="96" t="s">
        <v>205</v>
      </c>
      <c r="F275" s="97" t="s">
        <v>206</v>
      </c>
      <c r="G275" s="98" t="s">
        <v>207</v>
      </c>
      <c r="H275" s="99">
        <v>2</v>
      </c>
      <c r="I275" s="100"/>
      <c r="J275" s="101">
        <f>ROUND(I275*H275,2)</f>
        <v>0</v>
      </c>
      <c r="K275" s="97" t="s">
        <v>0</v>
      </c>
      <c r="L275" s="21"/>
      <c r="M275" s="102" t="s">
        <v>0</v>
      </c>
      <c r="N275" s="103" t="s">
        <v>24</v>
      </c>
      <c r="O275" s="35"/>
      <c r="P275" s="104">
        <f>O275*H275</f>
        <v>0</v>
      </c>
      <c r="Q275" s="104">
        <v>0</v>
      </c>
      <c r="R275" s="104">
        <f>Q275*H275</f>
        <v>0</v>
      </c>
      <c r="S275" s="104">
        <v>0</v>
      </c>
      <c r="T275" s="105">
        <f>S275*H275</f>
        <v>0</v>
      </c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R275" s="106" t="s">
        <v>111</v>
      </c>
      <c r="AT275" s="106" t="s">
        <v>83</v>
      </c>
      <c r="AU275" s="106" t="s">
        <v>45</v>
      </c>
      <c r="AY275" s="11" t="s">
        <v>80</v>
      </c>
      <c r="BE275" s="107">
        <f>IF(N275="základní",J275,0)</f>
        <v>0</v>
      </c>
      <c r="BF275" s="107">
        <f>IF(N275="snížená",J275,0)</f>
        <v>0</v>
      </c>
      <c r="BG275" s="107">
        <f>IF(N275="zákl. přenesená",J275,0)</f>
        <v>0</v>
      </c>
      <c r="BH275" s="107">
        <f>IF(N275="sníž. přenesená",J275,0)</f>
        <v>0</v>
      </c>
      <c r="BI275" s="107">
        <f>IF(N275="nulová",J275,0)</f>
        <v>0</v>
      </c>
      <c r="BJ275" s="11" t="s">
        <v>43</v>
      </c>
      <c r="BK275" s="107">
        <f>ROUND(I275*H275,2)</f>
        <v>0</v>
      </c>
      <c r="BL275" s="11" t="s">
        <v>111</v>
      </c>
      <c r="BM275" s="106" t="s">
        <v>208</v>
      </c>
    </row>
    <row r="276" spans="1:65" s="8" customFormat="1" x14ac:dyDescent="0.2">
      <c r="B276" s="108"/>
      <c r="D276" s="109" t="s">
        <v>88</v>
      </c>
      <c r="E276" s="110" t="s">
        <v>0</v>
      </c>
      <c r="F276" s="111" t="s">
        <v>89</v>
      </c>
      <c r="H276" s="110" t="s">
        <v>0</v>
      </c>
      <c r="I276" s="112"/>
      <c r="L276" s="108"/>
      <c r="M276" s="113"/>
      <c r="N276" s="114"/>
      <c r="O276" s="114"/>
      <c r="P276" s="114"/>
      <c r="Q276" s="114"/>
      <c r="R276" s="114"/>
      <c r="S276" s="114"/>
      <c r="T276" s="115"/>
      <c r="AT276" s="110" t="s">
        <v>88</v>
      </c>
      <c r="AU276" s="110" t="s">
        <v>45</v>
      </c>
      <c r="AV276" s="8" t="s">
        <v>43</v>
      </c>
      <c r="AW276" s="8" t="s">
        <v>16</v>
      </c>
      <c r="AX276" s="8" t="s">
        <v>42</v>
      </c>
      <c r="AY276" s="110" t="s">
        <v>80</v>
      </c>
    </row>
    <row r="277" spans="1:65" s="8" customFormat="1" x14ac:dyDescent="0.2">
      <c r="B277" s="108"/>
      <c r="D277" s="109" t="s">
        <v>88</v>
      </c>
      <c r="E277" s="110" t="s">
        <v>0</v>
      </c>
      <c r="F277" s="111" t="s">
        <v>90</v>
      </c>
      <c r="H277" s="110" t="s">
        <v>0</v>
      </c>
      <c r="I277" s="112"/>
      <c r="L277" s="108"/>
      <c r="M277" s="113"/>
      <c r="N277" s="114"/>
      <c r="O277" s="114"/>
      <c r="P277" s="114"/>
      <c r="Q277" s="114"/>
      <c r="R277" s="114"/>
      <c r="S277" s="114"/>
      <c r="T277" s="115"/>
      <c r="AT277" s="110" t="s">
        <v>88</v>
      </c>
      <c r="AU277" s="110" t="s">
        <v>45</v>
      </c>
      <c r="AV277" s="8" t="s">
        <v>43</v>
      </c>
      <c r="AW277" s="8" t="s">
        <v>16</v>
      </c>
      <c r="AX277" s="8" t="s">
        <v>42</v>
      </c>
      <c r="AY277" s="110" t="s">
        <v>80</v>
      </c>
    </row>
    <row r="278" spans="1:65" s="8" customFormat="1" x14ac:dyDescent="0.2">
      <c r="B278" s="108"/>
      <c r="D278" s="109" t="s">
        <v>88</v>
      </c>
      <c r="E278" s="110" t="s">
        <v>0</v>
      </c>
      <c r="F278" s="111" t="s">
        <v>92</v>
      </c>
      <c r="H278" s="110" t="s">
        <v>0</v>
      </c>
      <c r="I278" s="112"/>
      <c r="L278" s="108"/>
      <c r="M278" s="113"/>
      <c r="N278" s="114"/>
      <c r="O278" s="114"/>
      <c r="P278" s="114"/>
      <c r="Q278" s="114"/>
      <c r="R278" s="114"/>
      <c r="S278" s="114"/>
      <c r="T278" s="115"/>
      <c r="AT278" s="110" t="s">
        <v>88</v>
      </c>
      <c r="AU278" s="110" t="s">
        <v>45</v>
      </c>
      <c r="AV278" s="8" t="s">
        <v>43</v>
      </c>
      <c r="AW278" s="8" t="s">
        <v>16</v>
      </c>
      <c r="AX278" s="8" t="s">
        <v>42</v>
      </c>
      <c r="AY278" s="110" t="s">
        <v>80</v>
      </c>
    </row>
    <row r="279" spans="1:65" s="8" customFormat="1" x14ac:dyDescent="0.2">
      <c r="B279" s="108"/>
      <c r="D279" s="109" t="s">
        <v>88</v>
      </c>
      <c r="E279" s="110" t="s">
        <v>0</v>
      </c>
      <c r="F279" s="111" t="s">
        <v>202</v>
      </c>
      <c r="H279" s="110" t="s">
        <v>0</v>
      </c>
      <c r="I279" s="112"/>
      <c r="L279" s="108"/>
      <c r="M279" s="113"/>
      <c r="N279" s="114"/>
      <c r="O279" s="114"/>
      <c r="P279" s="114"/>
      <c r="Q279" s="114"/>
      <c r="R279" s="114"/>
      <c r="S279" s="114"/>
      <c r="T279" s="115"/>
      <c r="AT279" s="110" t="s">
        <v>88</v>
      </c>
      <c r="AU279" s="110" t="s">
        <v>45</v>
      </c>
      <c r="AV279" s="8" t="s">
        <v>43</v>
      </c>
      <c r="AW279" s="8" t="s">
        <v>16</v>
      </c>
      <c r="AX279" s="8" t="s">
        <v>42</v>
      </c>
      <c r="AY279" s="110" t="s">
        <v>80</v>
      </c>
    </row>
    <row r="280" spans="1:65" s="8" customFormat="1" x14ac:dyDescent="0.2">
      <c r="B280" s="108"/>
      <c r="D280" s="109" t="s">
        <v>88</v>
      </c>
      <c r="E280" s="110" t="s">
        <v>0</v>
      </c>
      <c r="F280" s="111" t="s">
        <v>209</v>
      </c>
      <c r="H280" s="110" t="s">
        <v>0</v>
      </c>
      <c r="I280" s="112"/>
      <c r="L280" s="108"/>
      <c r="M280" s="113"/>
      <c r="N280" s="114"/>
      <c r="O280" s="114"/>
      <c r="P280" s="114"/>
      <c r="Q280" s="114"/>
      <c r="R280" s="114"/>
      <c r="S280" s="114"/>
      <c r="T280" s="115"/>
      <c r="AT280" s="110" t="s">
        <v>88</v>
      </c>
      <c r="AU280" s="110" t="s">
        <v>45</v>
      </c>
      <c r="AV280" s="8" t="s">
        <v>43</v>
      </c>
      <c r="AW280" s="8" t="s">
        <v>16</v>
      </c>
      <c r="AX280" s="8" t="s">
        <v>42</v>
      </c>
      <c r="AY280" s="110" t="s">
        <v>80</v>
      </c>
    </row>
    <row r="281" spans="1:65" s="8" customFormat="1" x14ac:dyDescent="0.2">
      <c r="B281" s="108"/>
      <c r="D281" s="109" t="s">
        <v>88</v>
      </c>
      <c r="E281" s="110" t="s">
        <v>0</v>
      </c>
      <c r="F281" s="111" t="s">
        <v>210</v>
      </c>
      <c r="H281" s="110" t="s">
        <v>0</v>
      </c>
      <c r="I281" s="112"/>
      <c r="L281" s="108"/>
      <c r="M281" s="113"/>
      <c r="N281" s="114"/>
      <c r="O281" s="114"/>
      <c r="P281" s="114"/>
      <c r="Q281" s="114"/>
      <c r="R281" s="114"/>
      <c r="S281" s="114"/>
      <c r="T281" s="115"/>
      <c r="AT281" s="110" t="s">
        <v>88</v>
      </c>
      <c r="AU281" s="110" t="s">
        <v>45</v>
      </c>
      <c r="AV281" s="8" t="s">
        <v>43</v>
      </c>
      <c r="AW281" s="8" t="s">
        <v>16</v>
      </c>
      <c r="AX281" s="8" t="s">
        <v>42</v>
      </c>
      <c r="AY281" s="110" t="s">
        <v>80</v>
      </c>
    </row>
    <row r="282" spans="1:65" s="9" customFormat="1" x14ac:dyDescent="0.2">
      <c r="B282" s="116"/>
      <c r="D282" s="109" t="s">
        <v>88</v>
      </c>
      <c r="E282" s="117" t="s">
        <v>0</v>
      </c>
      <c r="F282" s="118" t="s">
        <v>211</v>
      </c>
      <c r="H282" s="119">
        <v>2</v>
      </c>
      <c r="I282" s="120"/>
      <c r="L282" s="116"/>
      <c r="M282" s="121"/>
      <c r="N282" s="122"/>
      <c r="O282" s="122"/>
      <c r="P282" s="122"/>
      <c r="Q282" s="122"/>
      <c r="R282" s="122"/>
      <c r="S282" s="122"/>
      <c r="T282" s="123"/>
      <c r="AT282" s="117" t="s">
        <v>88</v>
      </c>
      <c r="AU282" s="117" t="s">
        <v>45</v>
      </c>
      <c r="AV282" s="9" t="s">
        <v>45</v>
      </c>
      <c r="AW282" s="9" t="s">
        <v>16</v>
      </c>
      <c r="AX282" s="9" t="s">
        <v>42</v>
      </c>
      <c r="AY282" s="117" t="s">
        <v>80</v>
      </c>
    </row>
    <row r="283" spans="1:65" s="10" customFormat="1" x14ac:dyDescent="0.2">
      <c r="B283" s="124"/>
      <c r="D283" s="109" t="s">
        <v>88</v>
      </c>
      <c r="E283" s="125" t="s">
        <v>0</v>
      </c>
      <c r="F283" s="126" t="s">
        <v>99</v>
      </c>
      <c r="H283" s="127">
        <v>2</v>
      </c>
      <c r="I283" s="128"/>
      <c r="L283" s="124"/>
      <c r="M283" s="129"/>
      <c r="N283" s="130"/>
      <c r="O283" s="130"/>
      <c r="P283" s="130"/>
      <c r="Q283" s="130"/>
      <c r="R283" s="130"/>
      <c r="S283" s="130"/>
      <c r="T283" s="131"/>
      <c r="AT283" s="125" t="s">
        <v>88</v>
      </c>
      <c r="AU283" s="125" t="s">
        <v>45</v>
      </c>
      <c r="AV283" s="10" t="s">
        <v>87</v>
      </c>
      <c r="AW283" s="10" t="s">
        <v>16</v>
      </c>
      <c r="AX283" s="10" t="s">
        <v>43</v>
      </c>
      <c r="AY283" s="125" t="s">
        <v>80</v>
      </c>
    </row>
    <row r="284" spans="1:65" s="2" customFormat="1" ht="24.2" customHeight="1" x14ac:dyDescent="0.2">
      <c r="A284" s="20"/>
      <c r="B284" s="94"/>
      <c r="C284" s="132" t="s">
        <v>212</v>
      </c>
      <c r="D284" s="132" t="s">
        <v>198</v>
      </c>
      <c r="E284" s="133" t="s">
        <v>213</v>
      </c>
      <c r="F284" s="134" t="s">
        <v>214</v>
      </c>
      <c r="G284" s="135" t="s">
        <v>86</v>
      </c>
      <c r="H284" s="136">
        <v>6.09</v>
      </c>
      <c r="I284" s="137"/>
      <c r="J284" s="138">
        <f>ROUND(I284*H284,2)</f>
        <v>0</v>
      </c>
      <c r="K284" s="134" t="s">
        <v>0</v>
      </c>
      <c r="L284" s="139"/>
      <c r="M284" s="140" t="s">
        <v>0</v>
      </c>
      <c r="N284" s="141" t="s">
        <v>24</v>
      </c>
      <c r="O284" s="35"/>
      <c r="P284" s="104">
        <f>O284*H284</f>
        <v>0</v>
      </c>
      <c r="Q284" s="104">
        <v>0</v>
      </c>
      <c r="R284" s="104">
        <f>Q284*H284</f>
        <v>0</v>
      </c>
      <c r="S284" s="104">
        <v>0</v>
      </c>
      <c r="T284" s="105">
        <f>S284*H284</f>
        <v>0</v>
      </c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R284" s="106" t="s">
        <v>150</v>
      </c>
      <c r="AT284" s="106" t="s">
        <v>198</v>
      </c>
      <c r="AU284" s="106" t="s">
        <v>45</v>
      </c>
      <c r="AY284" s="11" t="s">
        <v>80</v>
      </c>
      <c r="BE284" s="107">
        <f>IF(N284="základní",J284,0)</f>
        <v>0</v>
      </c>
      <c r="BF284" s="107">
        <f>IF(N284="snížená",J284,0)</f>
        <v>0</v>
      </c>
      <c r="BG284" s="107">
        <f>IF(N284="zákl. přenesená",J284,0)</f>
        <v>0</v>
      </c>
      <c r="BH284" s="107">
        <f>IF(N284="sníž. přenesená",J284,0)</f>
        <v>0</v>
      </c>
      <c r="BI284" s="107">
        <f>IF(N284="nulová",J284,0)</f>
        <v>0</v>
      </c>
      <c r="BJ284" s="11" t="s">
        <v>43</v>
      </c>
      <c r="BK284" s="107">
        <f>ROUND(I284*H284,2)</f>
        <v>0</v>
      </c>
      <c r="BL284" s="11" t="s">
        <v>111</v>
      </c>
      <c r="BM284" s="106" t="s">
        <v>215</v>
      </c>
    </row>
    <row r="285" spans="1:65" s="8" customFormat="1" x14ac:dyDescent="0.2">
      <c r="B285" s="108"/>
      <c r="D285" s="109" t="s">
        <v>88</v>
      </c>
      <c r="E285" s="110" t="s">
        <v>0</v>
      </c>
      <c r="F285" s="111" t="s">
        <v>89</v>
      </c>
      <c r="H285" s="110" t="s">
        <v>0</v>
      </c>
      <c r="I285" s="112"/>
      <c r="L285" s="108"/>
      <c r="M285" s="113"/>
      <c r="N285" s="114"/>
      <c r="O285" s="114"/>
      <c r="P285" s="114"/>
      <c r="Q285" s="114"/>
      <c r="R285" s="114"/>
      <c r="S285" s="114"/>
      <c r="T285" s="115"/>
      <c r="AT285" s="110" t="s">
        <v>88</v>
      </c>
      <c r="AU285" s="110" t="s">
        <v>45</v>
      </c>
      <c r="AV285" s="8" t="s">
        <v>43</v>
      </c>
      <c r="AW285" s="8" t="s">
        <v>16</v>
      </c>
      <c r="AX285" s="8" t="s">
        <v>42</v>
      </c>
      <c r="AY285" s="110" t="s">
        <v>80</v>
      </c>
    </row>
    <row r="286" spans="1:65" s="8" customFormat="1" x14ac:dyDescent="0.2">
      <c r="B286" s="108"/>
      <c r="D286" s="109" t="s">
        <v>88</v>
      </c>
      <c r="E286" s="110" t="s">
        <v>0</v>
      </c>
      <c r="F286" s="111" t="s">
        <v>90</v>
      </c>
      <c r="H286" s="110" t="s">
        <v>0</v>
      </c>
      <c r="I286" s="112"/>
      <c r="L286" s="108"/>
      <c r="M286" s="113"/>
      <c r="N286" s="114"/>
      <c r="O286" s="114"/>
      <c r="P286" s="114"/>
      <c r="Q286" s="114"/>
      <c r="R286" s="114"/>
      <c r="S286" s="114"/>
      <c r="T286" s="115"/>
      <c r="AT286" s="110" t="s">
        <v>88</v>
      </c>
      <c r="AU286" s="110" t="s">
        <v>45</v>
      </c>
      <c r="AV286" s="8" t="s">
        <v>43</v>
      </c>
      <c r="AW286" s="8" t="s">
        <v>16</v>
      </c>
      <c r="AX286" s="8" t="s">
        <v>42</v>
      </c>
      <c r="AY286" s="110" t="s">
        <v>80</v>
      </c>
    </row>
    <row r="287" spans="1:65" s="8" customFormat="1" x14ac:dyDescent="0.2">
      <c r="B287" s="108"/>
      <c r="D287" s="109" t="s">
        <v>88</v>
      </c>
      <c r="E287" s="110" t="s">
        <v>0</v>
      </c>
      <c r="F287" s="111" t="s">
        <v>92</v>
      </c>
      <c r="H287" s="110" t="s">
        <v>0</v>
      </c>
      <c r="I287" s="112"/>
      <c r="L287" s="108"/>
      <c r="M287" s="113"/>
      <c r="N287" s="114"/>
      <c r="O287" s="114"/>
      <c r="P287" s="114"/>
      <c r="Q287" s="114"/>
      <c r="R287" s="114"/>
      <c r="S287" s="114"/>
      <c r="T287" s="115"/>
      <c r="AT287" s="110" t="s">
        <v>88</v>
      </c>
      <c r="AU287" s="110" t="s">
        <v>45</v>
      </c>
      <c r="AV287" s="8" t="s">
        <v>43</v>
      </c>
      <c r="AW287" s="8" t="s">
        <v>16</v>
      </c>
      <c r="AX287" s="8" t="s">
        <v>42</v>
      </c>
      <c r="AY287" s="110" t="s">
        <v>80</v>
      </c>
    </row>
    <row r="288" spans="1:65" s="9" customFormat="1" x14ac:dyDescent="0.2">
      <c r="B288" s="116"/>
      <c r="D288" s="109" t="s">
        <v>88</v>
      </c>
      <c r="E288" s="117" t="s">
        <v>0</v>
      </c>
      <c r="F288" s="118" t="s">
        <v>130</v>
      </c>
      <c r="H288" s="119">
        <v>6.09</v>
      </c>
      <c r="I288" s="120"/>
      <c r="L288" s="116"/>
      <c r="M288" s="121"/>
      <c r="N288" s="122"/>
      <c r="O288" s="122"/>
      <c r="P288" s="122"/>
      <c r="Q288" s="122"/>
      <c r="R288" s="122"/>
      <c r="S288" s="122"/>
      <c r="T288" s="123"/>
      <c r="AT288" s="117" t="s">
        <v>88</v>
      </c>
      <c r="AU288" s="117" t="s">
        <v>45</v>
      </c>
      <c r="AV288" s="9" t="s">
        <v>45</v>
      </c>
      <c r="AW288" s="9" t="s">
        <v>16</v>
      </c>
      <c r="AX288" s="9" t="s">
        <v>42</v>
      </c>
      <c r="AY288" s="117" t="s">
        <v>80</v>
      </c>
    </row>
    <row r="289" spans="1:65" s="10" customFormat="1" x14ac:dyDescent="0.2">
      <c r="B289" s="124"/>
      <c r="D289" s="109" t="s">
        <v>88</v>
      </c>
      <c r="E289" s="125" t="s">
        <v>0</v>
      </c>
      <c r="F289" s="126" t="s">
        <v>99</v>
      </c>
      <c r="H289" s="127">
        <v>6.09</v>
      </c>
      <c r="I289" s="128"/>
      <c r="L289" s="124"/>
      <c r="M289" s="129"/>
      <c r="N289" s="130"/>
      <c r="O289" s="130"/>
      <c r="P289" s="130"/>
      <c r="Q289" s="130"/>
      <c r="R289" s="130"/>
      <c r="S289" s="130"/>
      <c r="T289" s="131"/>
      <c r="AT289" s="125" t="s">
        <v>88</v>
      </c>
      <c r="AU289" s="125" t="s">
        <v>45</v>
      </c>
      <c r="AV289" s="10" t="s">
        <v>87</v>
      </c>
      <c r="AW289" s="10" t="s">
        <v>16</v>
      </c>
      <c r="AX289" s="10" t="s">
        <v>43</v>
      </c>
      <c r="AY289" s="125" t="s">
        <v>80</v>
      </c>
    </row>
    <row r="290" spans="1:65" s="2" customFormat="1" ht="24.2" customHeight="1" x14ac:dyDescent="0.2">
      <c r="A290" s="20"/>
      <c r="B290" s="94"/>
      <c r="C290" s="95" t="s">
        <v>143</v>
      </c>
      <c r="D290" s="95" t="s">
        <v>83</v>
      </c>
      <c r="E290" s="96" t="s">
        <v>216</v>
      </c>
      <c r="F290" s="97" t="s">
        <v>217</v>
      </c>
      <c r="G290" s="98" t="s">
        <v>207</v>
      </c>
      <c r="H290" s="99">
        <v>2</v>
      </c>
      <c r="I290" s="100"/>
      <c r="J290" s="101">
        <f>ROUND(I290*H290,2)</f>
        <v>0</v>
      </c>
      <c r="K290" s="97" t="s">
        <v>0</v>
      </c>
      <c r="L290" s="21"/>
      <c r="M290" s="102" t="s">
        <v>0</v>
      </c>
      <c r="N290" s="103" t="s">
        <v>24</v>
      </c>
      <c r="O290" s="35"/>
      <c r="P290" s="104">
        <f>O290*H290</f>
        <v>0</v>
      </c>
      <c r="Q290" s="104">
        <v>0</v>
      </c>
      <c r="R290" s="104">
        <f>Q290*H290</f>
        <v>0</v>
      </c>
      <c r="S290" s="104">
        <v>0</v>
      </c>
      <c r="T290" s="105">
        <f>S290*H290</f>
        <v>0</v>
      </c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R290" s="106" t="s">
        <v>111</v>
      </c>
      <c r="AT290" s="106" t="s">
        <v>83</v>
      </c>
      <c r="AU290" s="106" t="s">
        <v>45</v>
      </c>
      <c r="AY290" s="11" t="s">
        <v>80</v>
      </c>
      <c r="BE290" s="107">
        <f>IF(N290="základní",J290,0)</f>
        <v>0</v>
      </c>
      <c r="BF290" s="107">
        <f>IF(N290="snížená",J290,0)</f>
        <v>0</v>
      </c>
      <c r="BG290" s="107">
        <f>IF(N290="zákl. přenesená",J290,0)</f>
        <v>0</v>
      </c>
      <c r="BH290" s="107">
        <f>IF(N290="sníž. přenesená",J290,0)</f>
        <v>0</v>
      </c>
      <c r="BI290" s="107">
        <f>IF(N290="nulová",J290,0)</f>
        <v>0</v>
      </c>
      <c r="BJ290" s="11" t="s">
        <v>43</v>
      </c>
      <c r="BK290" s="107">
        <f>ROUND(I290*H290,2)</f>
        <v>0</v>
      </c>
      <c r="BL290" s="11" t="s">
        <v>111</v>
      </c>
      <c r="BM290" s="106" t="s">
        <v>218</v>
      </c>
    </row>
    <row r="291" spans="1:65" s="8" customFormat="1" x14ac:dyDescent="0.2">
      <c r="B291" s="108"/>
      <c r="D291" s="109" t="s">
        <v>88</v>
      </c>
      <c r="E291" s="110" t="s">
        <v>0</v>
      </c>
      <c r="F291" s="111" t="s">
        <v>89</v>
      </c>
      <c r="H291" s="110" t="s">
        <v>0</v>
      </c>
      <c r="I291" s="112"/>
      <c r="L291" s="108"/>
      <c r="M291" s="113"/>
      <c r="N291" s="114"/>
      <c r="O291" s="114"/>
      <c r="P291" s="114"/>
      <c r="Q291" s="114"/>
      <c r="R291" s="114"/>
      <c r="S291" s="114"/>
      <c r="T291" s="115"/>
      <c r="AT291" s="110" t="s">
        <v>88</v>
      </c>
      <c r="AU291" s="110" t="s">
        <v>45</v>
      </c>
      <c r="AV291" s="8" t="s">
        <v>43</v>
      </c>
      <c r="AW291" s="8" t="s">
        <v>16</v>
      </c>
      <c r="AX291" s="8" t="s">
        <v>42</v>
      </c>
      <c r="AY291" s="110" t="s">
        <v>80</v>
      </c>
    </row>
    <row r="292" spans="1:65" s="8" customFormat="1" x14ac:dyDescent="0.2">
      <c r="B292" s="108"/>
      <c r="D292" s="109" t="s">
        <v>88</v>
      </c>
      <c r="E292" s="110" t="s">
        <v>0</v>
      </c>
      <c r="F292" s="111" t="s">
        <v>90</v>
      </c>
      <c r="H292" s="110" t="s">
        <v>0</v>
      </c>
      <c r="I292" s="112"/>
      <c r="L292" s="108"/>
      <c r="M292" s="113"/>
      <c r="N292" s="114"/>
      <c r="O292" s="114"/>
      <c r="P292" s="114"/>
      <c r="Q292" s="114"/>
      <c r="R292" s="114"/>
      <c r="S292" s="114"/>
      <c r="T292" s="115"/>
      <c r="AT292" s="110" t="s">
        <v>88</v>
      </c>
      <c r="AU292" s="110" t="s">
        <v>45</v>
      </c>
      <c r="AV292" s="8" t="s">
        <v>43</v>
      </c>
      <c r="AW292" s="8" t="s">
        <v>16</v>
      </c>
      <c r="AX292" s="8" t="s">
        <v>42</v>
      </c>
      <c r="AY292" s="110" t="s">
        <v>80</v>
      </c>
    </row>
    <row r="293" spans="1:65" s="8" customFormat="1" x14ac:dyDescent="0.2">
      <c r="B293" s="108"/>
      <c r="D293" s="109" t="s">
        <v>88</v>
      </c>
      <c r="E293" s="110" t="s">
        <v>0</v>
      </c>
      <c r="F293" s="111" t="s">
        <v>92</v>
      </c>
      <c r="H293" s="110" t="s">
        <v>0</v>
      </c>
      <c r="I293" s="112"/>
      <c r="L293" s="108"/>
      <c r="M293" s="113"/>
      <c r="N293" s="114"/>
      <c r="O293" s="114"/>
      <c r="P293" s="114"/>
      <c r="Q293" s="114"/>
      <c r="R293" s="114"/>
      <c r="S293" s="114"/>
      <c r="T293" s="115"/>
      <c r="AT293" s="110" t="s">
        <v>88</v>
      </c>
      <c r="AU293" s="110" t="s">
        <v>45</v>
      </c>
      <c r="AV293" s="8" t="s">
        <v>43</v>
      </c>
      <c r="AW293" s="8" t="s">
        <v>16</v>
      </c>
      <c r="AX293" s="8" t="s">
        <v>42</v>
      </c>
      <c r="AY293" s="110" t="s">
        <v>80</v>
      </c>
    </row>
    <row r="294" spans="1:65" s="9" customFormat="1" x14ac:dyDescent="0.2">
      <c r="B294" s="116"/>
      <c r="D294" s="109" t="s">
        <v>88</v>
      </c>
      <c r="E294" s="117" t="s">
        <v>0</v>
      </c>
      <c r="F294" s="118" t="s">
        <v>211</v>
      </c>
      <c r="H294" s="119">
        <v>2</v>
      </c>
      <c r="I294" s="120"/>
      <c r="L294" s="116"/>
      <c r="M294" s="121"/>
      <c r="N294" s="122"/>
      <c r="O294" s="122"/>
      <c r="P294" s="122"/>
      <c r="Q294" s="122"/>
      <c r="R294" s="122"/>
      <c r="S294" s="122"/>
      <c r="T294" s="123"/>
      <c r="AT294" s="117" t="s">
        <v>88</v>
      </c>
      <c r="AU294" s="117" t="s">
        <v>45</v>
      </c>
      <c r="AV294" s="9" t="s">
        <v>45</v>
      </c>
      <c r="AW294" s="9" t="s">
        <v>16</v>
      </c>
      <c r="AX294" s="9" t="s">
        <v>42</v>
      </c>
      <c r="AY294" s="117" t="s">
        <v>80</v>
      </c>
    </row>
    <row r="295" spans="1:65" s="10" customFormat="1" x14ac:dyDescent="0.2">
      <c r="B295" s="124"/>
      <c r="D295" s="109" t="s">
        <v>88</v>
      </c>
      <c r="E295" s="125" t="s">
        <v>0</v>
      </c>
      <c r="F295" s="126" t="s">
        <v>99</v>
      </c>
      <c r="H295" s="127">
        <v>2</v>
      </c>
      <c r="I295" s="128"/>
      <c r="L295" s="124"/>
      <c r="M295" s="129"/>
      <c r="N295" s="130"/>
      <c r="O295" s="130"/>
      <c r="P295" s="130"/>
      <c r="Q295" s="130"/>
      <c r="R295" s="130"/>
      <c r="S295" s="130"/>
      <c r="T295" s="131"/>
      <c r="AT295" s="125" t="s">
        <v>88</v>
      </c>
      <c r="AU295" s="125" t="s">
        <v>45</v>
      </c>
      <c r="AV295" s="10" t="s">
        <v>87</v>
      </c>
      <c r="AW295" s="10" t="s">
        <v>16</v>
      </c>
      <c r="AX295" s="10" t="s">
        <v>43</v>
      </c>
      <c r="AY295" s="125" t="s">
        <v>80</v>
      </c>
    </row>
    <row r="296" spans="1:65" s="2" customFormat="1" ht="16.5" customHeight="1" x14ac:dyDescent="0.2">
      <c r="A296" s="20"/>
      <c r="B296" s="94"/>
      <c r="C296" s="132" t="s">
        <v>219</v>
      </c>
      <c r="D296" s="132" t="s">
        <v>198</v>
      </c>
      <c r="E296" s="133" t="s">
        <v>220</v>
      </c>
      <c r="F296" s="134" t="s">
        <v>221</v>
      </c>
      <c r="G296" s="135" t="s">
        <v>207</v>
      </c>
      <c r="H296" s="136">
        <v>2</v>
      </c>
      <c r="I296" s="137"/>
      <c r="J296" s="138">
        <f>ROUND(I296*H296,2)</f>
        <v>0</v>
      </c>
      <c r="K296" s="134" t="s">
        <v>0</v>
      </c>
      <c r="L296" s="139"/>
      <c r="M296" s="140" t="s">
        <v>0</v>
      </c>
      <c r="N296" s="141" t="s">
        <v>24</v>
      </c>
      <c r="O296" s="35"/>
      <c r="P296" s="104">
        <f>O296*H296</f>
        <v>0</v>
      </c>
      <c r="Q296" s="104">
        <v>0</v>
      </c>
      <c r="R296" s="104">
        <f>Q296*H296</f>
        <v>0</v>
      </c>
      <c r="S296" s="104">
        <v>0</v>
      </c>
      <c r="T296" s="105">
        <f>S296*H296</f>
        <v>0</v>
      </c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R296" s="106" t="s">
        <v>150</v>
      </c>
      <c r="AT296" s="106" t="s">
        <v>198</v>
      </c>
      <c r="AU296" s="106" t="s">
        <v>45</v>
      </c>
      <c r="AY296" s="11" t="s">
        <v>80</v>
      </c>
      <c r="BE296" s="107">
        <f>IF(N296="základní",J296,0)</f>
        <v>0</v>
      </c>
      <c r="BF296" s="107">
        <f>IF(N296="snížená",J296,0)</f>
        <v>0</v>
      </c>
      <c r="BG296" s="107">
        <f>IF(N296="zákl. přenesená",J296,0)</f>
        <v>0</v>
      </c>
      <c r="BH296" s="107">
        <f>IF(N296="sníž. přenesená",J296,0)</f>
        <v>0</v>
      </c>
      <c r="BI296" s="107">
        <f>IF(N296="nulová",J296,0)</f>
        <v>0</v>
      </c>
      <c r="BJ296" s="11" t="s">
        <v>43</v>
      </c>
      <c r="BK296" s="107">
        <f>ROUND(I296*H296,2)</f>
        <v>0</v>
      </c>
      <c r="BL296" s="11" t="s">
        <v>111</v>
      </c>
      <c r="BM296" s="106" t="s">
        <v>222</v>
      </c>
    </row>
    <row r="297" spans="1:65" s="2" customFormat="1" ht="21.75" customHeight="1" x14ac:dyDescent="0.2">
      <c r="A297" s="20"/>
      <c r="B297" s="94"/>
      <c r="C297" s="95" t="s">
        <v>150</v>
      </c>
      <c r="D297" s="95" t="s">
        <v>83</v>
      </c>
      <c r="E297" s="96" t="s">
        <v>223</v>
      </c>
      <c r="F297" s="97" t="s">
        <v>224</v>
      </c>
      <c r="G297" s="98" t="s">
        <v>207</v>
      </c>
      <c r="H297" s="99">
        <v>2</v>
      </c>
      <c r="I297" s="100"/>
      <c r="J297" s="101">
        <f>ROUND(I297*H297,2)</f>
        <v>0</v>
      </c>
      <c r="K297" s="97" t="s">
        <v>0</v>
      </c>
      <c r="L297" s="21"/>
      <c r="M297" s="102" t="s">
        <v>0</v>
      </c>
      <c r="N297" s="103" t="s">
        <v>24</v>
      </c>
      <c r="O297" s="35"/>
      <c r="P297" s="104">
        <f>O297*H297</f>
        <v>0</v>
      </c>
      <c r="Q297" s="104">
        <v>0</v>
      </c>
      <c r="R297" s="104">
        <f>Q297*H297</f>
        <v>0</v>
      </c>
      <c r="S297" s="104">
        <v>0</v>
      </c>
      <c r="T297" s="105">
        <f>S297*H297</f>
        <v>0</v>
      </c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R297" s="106" t="s">
        <v>111</v>
      </c>
      <c r="AT297" s="106" t="s">
        <v>83</v>
      </c>
      <c r="AU297" s="106" t="s">
        <v>45</v>
      </c>
      <c r="AY297" s="11" t="s">
        <v>80</v>
      </c>
      <c r="BE297" s="107">
        <f>IF(N297="základní",J297,0)</f>
        <v>0</v>
      </c>
      <c r="BF297" s="107">
        <f>IF(N297="snížená",J297,0)</f>
        <v>0</v>
      </c>
      <c r="BG297" s="107">
        <f>IF(N297="zákl. přenesená",J297,0)</f>
        <v>0</v>
      </c>
      <c r="BH297" s="107">
        <f>IF(N297="sníž. přenesená",J297,0)</f>
        <v>0</v>
      </c>
      <c r="BI297" s="107">
        <f>IF(N297="nulová",J297,0)</f>
        <v>0</v>
      </c>
      <c r="BJ297" s="11" t="s">
        <v>43</v>
      </c>
      <c r="BK297" s="107">
        <f>ROUND(I297*H297,2)</f>
        <v>0</v>
      </c>
      <c r="BL297" s="11" t="s">
        <v>111</v>
      </c>
      <c r="BM297" s="106" t="s">
        <v>225</v>
      </c>
    </row>
    <row r="298" spans="1:65" s="8" customFormat="1" x14ac:dyDescent="0.2">
      <c r="B298" s="108"/>
      <c r="D298" s="109" t="s">
        <v>88</v>
      </c>
      <c r="E298" s="110" t="s">
        <v>0</v>
      </c>
      <c r="F298" s="111" t="s">
        <v>89</v>
      </c>
      <c r="H298" s="110" t="s">
        <v>0</v>
      </c>
      <c r="I298" s="112"/>
      <c r="L298" s="108"/>
      <c r="M298" s="113"/>
      <c r="N298" s="114"/>
      <c r="O298" s="114"/>
      <c r="P298" s="114"/>
      <c r="Q298" s="114"/>
      <c r="R298" s="114"/>
      <c r="S298" s="114"/>
      <c r="T298" s="115"/>
      <c r="AT298" s="110" t="s">
        <v>88</v>
      </c>
      <c r="AU298" s="110" t="s">
        <v>45</v>
      </c>
      <c r="AV298" s="8" t="s">
        <v>43</v>
      </c>
      <c r="AW298" s="8" t="s">
        <v>16</v>
      </c>
      <c r="AX298" s="8" t="s">
        <v>42</v>
      </c>
      <c r="AY298" s="110" t="s">
        <v>80</v>
      </c>
    </row>
    <row r="299" spans="1:65" s="8" customFormat="1" x14ac:dyDescent="0.2">
      <c r="B299" s="108"/>
      <c r="D299" s="109" t="s">
        <v>88</v>
      </c>
      <c r="E299" s="110" t="s">
        <v>0</v>
      </c>
      <c r="F299" s="111" t="s">
        <v>90</v>
      </c>
      <c r="H299" s="110" t="s">
        <v>0</v>
      </c>
      <c r="I299" s="112"/>
      <c r="L299" s="108"/>
      <c r="M299" s="113"/>
      <c r="N299" s="114"/>
      <c r="O299" s="114"/>
      <c r="P299" s="114"/>
      <c r="Q299" s="114"/>
      <c r="R299" s="114"/>
      <c r="S299" s="114"/>
      <c r="T299" s="115"/>
      <c r="AT299" s="110" t="s">
        <v>88</v>
      </c>
      <c r="AU299" s="110" t="s">
        <v>45</v>
      </c>
      <c r="AV299" s="8" t="s">
        <v>43</v>
      </c>
      <c r="AW299" s="8" t="s">
        <v>16</v>
      </c>
      <c r="AX299" s="8" t="s">
        <v>42</v>
      </c>
      <c r="AY299" s="110" t="s">
        <v>80</v>
      </c>
    </row>
    <row r="300" spans="1:65" s="8" customFormat="1" x14ac:dyDescent="0.2">
      <c r="B300" s="108"/>
      <c r="D300" s="109" t="s">
        <v>88</v>
      </c>
      <c r="E300" s="110" t="s">
        <v>0</v>
      </c>
      <c r="F300" s="111" t="s">
        <v>92</v>
      </c>
      <c r="H300" s="110" t="s">
        <v>0</v>
      </c>
      <c r="I300" s="112"/>
      <c r="L300" s="108"/>
      <c r="M300" s="113"/>
      <c r="N300" s="114"/>
      <c r="O300" s="114"/>
      <c r="P300" s="114"/>
      <c r="Q300" s="114"/>
      <c r="R300" s="114"/>
      <c r="S300" s="114"/>
      <c r="T300" s="115"/>
      <c r="AT300" s="110" t="s">
        <v>88</v>
      </c>
      <c r="AU300" s="110" t="s">
        <v>45</v>
      </c>
      <c r="AV300" s="8" t="s">
        <v>43</v>
      </c>
      <c r="AW300" s="8" t="s">
        <v>16</v>
      </c>
      <c r="AX300" s="8" t="s">
        <v>42</v>
      </c>
      <c r="AY300" s="110" t="s">
        <v>80</v>
      </c>
    </row>
    <row r="301" spans="1:65" s="8" customFormat="1" x14ac:dyDescent="0.2">
      <c r="B301" s="108"/>
      <c r="D301" s="109" t="s">
        <v>88</v>
      </c>
      <c r="E301" s="110" t="s">
        <v>0</v>
      </c>
      <c r="F301" s="111" t="s">
        <v>209</v>
      </c>
      <c r="H301" s="110" t="s">
        <v>0</v>
      </c>
      <c r="I301" s="112"/>
      <c r="L301" s="108"/>
      <c r="M301" s="113"/>
      <c r="N301" s="114"/>
      <c r="O301" s="114"/>
      <c r="P301" s="114"/>
      <c r="Q301" s="114"/>
      <c r="R301" s="114"/>
      <c r="S301" s="114"/>
      <c r="T301" s="115"/>
      <c r="AT301" s="110" t="s">
        <v>88</v>
      </c>
      <c r="AU301" s="110" t="s">
        <v>45</v>
      </c>
      <c r="AV301" s="8" t="s">
        <v>43</v>
      </c>
      <c r="AW301" s="8" t="s">
        <v>16</v>
      </c>
      <c r="AX301" s="8" t="s">
        <v>42</v>
      </c>
      <c r="AY301" s="110" t="s">
        <v>80</v>
      </c>
    </row>
    <row r="302" spans="1:65" s="8" customFormat="1" x14ac:dyDescent="0.2">
      <c r="B302" s="108"/>
      <c r="D302" s="109" t="s">
        <v>88</v>
      </c>
      <c r="E302" s="110" t="s">
        <v>0</v>
      </c>
      <c r="F302" s="111" t="s">
        <v>210</v>
      </c>
      <c r="H302" s="110" t="s">
        <v>0</v>
      </c>
      <c r="I302" s="112"/>
      <c r="L302" s="108"/>
      <c r="M302" s="113"/>
      <c r="N302" s="114"/>
      <c r="O302" s="114"/>
      <c r="P302" s="114"/>
      <c r="Q302" s="114"/>
      <c r="R302" s="114"/>
      <c r="S302" s="114"/>
      <c r="T302" s="115"/>
      <c r="AT302" s="110" t="s">
        <v>88</v>
      </c>
      <c r="AU302" s="110" t="s">
        <v>45</v>
      </c>
      <c r="AV302" s="8" t="s">
        <v>43</v>
      </c>
      <c r="AW302" s="8" t="s">
        <v>16</v>
      </c>
      <c r="AX302" s="8" t="s">
        <v>42</v>
      </c>
      <c r="AY302" s="110" t="s">
        <v>80</v>
      </c>
    </row>
    <row r="303" spans="1:65" s="9" customFormat="1" x14ac:dyDescent="0.2">
      <c r="B303" s="116"/>
      <c r="D303" s="109" t="s">
        <v>88</v>
      </c>
      <c r="E303" s="117" t="s">
        <v>0</v>
      </c>
      <c r="F303" s="118" t="s">
        <v>211</v>
      </c>
      <c r="H303" s="119">
        <v>2</v>
      </c>
      <c r="I303" s="120"/>
      <c r="L303" s="116"/>
      <c r="M303" s="121"/>
      <c r="N303" s="122"/>
      <c r="O303" s="122"/>
      <c r="P303" s="122"/>
      <c r="Q303" s="122"/>
      <c r="R303" s="122"/>
      <c r="S303" s="122"/>
      <c r="T303" s="123"/>
      <c r="AT303" s="117" t="s">
        <v>88</v>
      </c>
      <c r="AU303" s="117" t="s">
        <v>45</v>
      </c>
      <c r="AV303" s="9" t="s">
        <v>45</v>
      </c>
      <c r="AW303" s="9" t="s">
        <v>16</v>
      </c>
      <c r="AX303" s="9" t="s">
        <v>42</v>
      </c>
      <c r="AY303" s="117" t="s">
        <v>80</v>
      </c>
    </row>
    <row r="304" spans="1:65" s="10" customFormat="1" x14ac:dyDescent="0.2">
      <c r="B304" s="124"/>
      <c r="D304" s="109" t="s">
        <v>88</v>
      </c>
      <c r="E304" s="125" t="s">
        <v>0</v>
      </c>
      <c r="F304" s="126" t="s">
        <v>99</v>
      </c>
      <c r="H304" s="127">
        <v>2</v>
      </c>
      <c r="I304" s="128"/>
      <c r="L304" s="124"/>
      <c r="M304" s="129"/>
      <c r="N304" s="130"/>
      <c r="O304" s="130"/>
      <c r="P304" s="130"/>
      <c r="Q304" s="130"/>
      <c r="R304" s="130"/>
      <c r="S304" s="130"/>
      <c r="T304" s="131"/>
      <c r="AT304" s="125" t="s">
        <v>88</v>
      </c>
      <c r="AU304" s="125" t="s">
        <v>45</v>
      </c>
      <c r="AV304" s="10" t="s">
        <v>87</v>
      </c>
      <c r="AW304" s="10" t="s">
        <v>16</v>
      </c>
      <c r="AX304" s="10" t="s">
        <v>43</v>
      </c>
      <c r="AY304" s="125" t="s">
        <v>80</v>
      </c>
    </row>
    <row r="305" spans="1:65" s="2" customFormat="1" ht="16.5" customHeight="1" x14ac:dyDescent="0.2">
      <c r="A305" s="20"/>
      <c r="B305" s="94"/>
      <c r="C305" s="132" t="s">
        <v>226</v>
      </c>
      <c r="D305" s="132" t="s">
        <v>198</v>
      </c>
      <c r="E305" s="133" t="s">
        <v>227</v>
      </c>
      <c r="F305" s="134" t="s">
        <v>228</v>
      </c>
      <c r="G305" s="135" t="s">
        <v>207</v>
      </c>
      <c r="H305" s="136">
        <v>2</v>
      </c>
      <c r="I305" s="137"/>
      <c r="J305" s="138">
        <f>ROUND(I305*H305,2)</f>
        <v>0</v>
      </c>
      <c r="K305" s="134" t="s">
        <v>0</v>
      </c>
      <c r="L305" s="139"/>
      <c r="M305" s="140" t="s">
        <v>0</v>
      </c>
      <c r="N305" s="141" t="s">
        <v>24</v>
      </c>
      <c r="O305" s="35"/>
      <c r="P305" s="104">
        <f>O305*H305</f>
        <v>0</v>
      </c>
      <c r="Q305" s="104">
        <v>0</v>
      </c>
      <c r="R305" s="104">
        <f>Q305*H305</f>
        <v>0</v>
      </c>
      <c r="S305" s="104">
        <v>0</v>
      </c>
      <c r="T305" s="105">
        <f>S305*H305</f>
        <v>0</v>
      </c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R305" s="106" t="s">
        <v>150</v>
      </c>
      <c r="AT305" s="106" t="s">
        <v>198</v>
      </c>
      <c r="AU305" s="106" t="s">
        <v>45</v>
      </c>
      <c r="AY305" s="11" t="s">
        <v>80</v>
      </c>
      <c r="BE305" s="107">
        <f>IF(N305="základní",J305,0)</f>
        <v>0</v>
      </c>
      <c r="BF305" s="107">
        <f>IF(N305="snížená",J305,0)</f>
        <v>0</v>
      </c>
      <c r="BG305" s="107">
        <f>IF(N305="zákl. přenesená",J305,0)</f>
        <v>0</v>
      </c>
      <c r="BH305" s="107">
        <f>IF(N305="sníž. přenesená",J305,0)</f>
        <v>0</v>
      </c>
      <c r="BI305" s="107">
        <f>IF(N305="nulová",J305,0)</f>
        <v>0</v>
      </c>
      <c r="BJ305" s="11" t="s">
        <v>43</v>
      </c>
      <c r="BK305" s="107">
        <f>ROUND(I305*H305,2)</f>
        <v>0</v>
      </c>
      <c r="BL305" s="11" t="s">
        <v>111</v>
      </c>
      <c r="BM305" s="106" t="s">
        <v>229</v>
      </c>
    </row>
    <row r="306" spans="1:65" s="2" customFormat="1" ht="24.2" customHeight="1" x14ac:dyDescent="0.2">
      <c r="A306" s="20"/>
      <c r="B306" s="94"/>
      <c r="C306" s="95" t="s">
        <v>154</v>
      </c>
      <c r="D306" s="95" t="s">
        <v>83</v>
      </c>
      <c r="E306" s="96" t="s">
        <v>230</v>
      </c>
      <c r="F306" s="97" t="s">
        <v>231</v>
      </c>
      <c r="G306" s="98" t="s">
        <v>102</v>
      </c>
      <c r="H306" s="99">
        <v>9</v>
      </c>
      <c r="I306" s="100"/>
      <c r="J306" s="101">
        <f>ROUND(I306*H306,2)</f>
        <v>0</v>
      </c>
      <c r="K306" s="97" t="s">
        <v>0</v>
      </c>
      <c r="L306" s="21"/>
      <c r="M306" s="102" t="s">
        <v>0</v>
      </c>
      <c r="N306" s="103" t="s">
        <v>24</v>
      </c>
      <c r="O306" s="35"/>
      <c r="P306" s="104">
        <f>O306*H306</f>
        <v>0</v>
      </c>
      <c r="Q306" s="104">
        <v>0</v>
      </c>
      <c r="R306" s="104">
        <f>Q306*H306</f>
        <v>0</v>
      </c>
      <c r="S306" s="104">
        <v>0</v>
      </c>
      <c r="T306" s="105">
        <f>S306*H306</f>
        <v>0</v>
      </c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R306" s="106" t="s">
        <v>111</v>
      </c>
      <c r="AT306" s="106" t="s">
        <v>83</v>
      </c>
      <c r="AU306" s="106" t="s">
        <v>45</v>
      </c>
      <c r="AY306" s="11" t="s">
        <v>80</v>
      </c>
      <c r="BE306" s="107">
        <f>IF(N306="základní",J306,0)</f>
        <v>0</v>
      </c>
      <c r="BF306" s="107">
        <f>IF(N306="snížená",J306,0)</f>
        <v>0</v>
      </c>
      <c r="BG306" s="107">
        <f>IF(N306="zákl. přenesená",J306,0)</f>
        <v>0</v>
      </c>
      <c r="BH306" s="107">
        <f>IF(N306="sníž. přenesená",J306,0)</f>
        <v>0</v>
      </c>
      <c r="BI306" s="107">
        <f>IF(N306="nulová",J306,0)</f>
        <v>0</v>
      </c>
      <c r="BJ306" s="11" t="s">
        <v>43</v>
      </c>
      <c r="BK306" s="107">
        <f>ROUND(I306*H306,2)</f>
        <v>0</v>
      </c>
      <c r="BL306" s="11" t="s">
        <v>111</v>
      </c>
      <c r="BM306" s="106" t="s">
        <v>232</v>
      </c>
    </row>
    <row r="307" spans="1:65" s="8" customFormat="1" x14ac:dyDescent="0.2">
      <c r="B307" s="108"/>
      <c r="D307" s="109" t="s">
        <v>88</v>
      </c>
      <c r="E307" s="110" t="s">
        <v>0</v>
      </c>
      <c r="F307" s="111" t="s">
        <v>89</v>
      </c>
      <c r="H307" s="110" t="s">
        <v>0</v>
      </c>
      <c r="I307" s="112"/>
      <c r="L307" s="108"/>
      <c r="M307" s="113"/>
      <c r="N307" s="114"/>
      <c r="O307" s="114"/>
      <c r="P307" s="114"/>
      <c r="Q307" s="114"/>
      <c r="R307" s="114"/>
      <c r="S307" s="114"/>
      <c r="T307" s="115"/>
      <c r="AT307" s="110" t="s">
        <v>88</v>
      </c>
      <c r="AU307" s="110" t="s">
        <v>45</v>
      </c>
      <c r="AV307" s="8" t="s">
        <v>43</v>
      </c>
      <c r="AW307" s="8" t="s">
        <v>16</v>
      </c>
      <c r="AX307" s="8" t="s">
        <v>42</v>
      </c>
      <c r="AY307" s="110" t="s">
        <v>80</v>
      </c>
    </row>
    <row r="308" spans="1:65" s="8" customFormat="1" x14ac:dyDescent="0.2">
      <c r="B308" s="108"/>
      <c r="D308" s="109" t="s">
        <v>88</v>
      </c>
      <c r="E308" s="110" t="s">
        <v>0</v>
      </c>
      <c r="F308" s="111" t="s">
        <v>90</v>
      </c>
      <c r="H308" s="110" t="s">
        <v>0</v>
      </c>
      <c r="I308" s="112"/>
      <c r="L308" s="108"/>
      <c r="M308" s="113"/>
      <c r="N308" s="114"/>
      <c r="O308" s="114"/>
      <c r="P308" s="114"/>
      <c r="Q308" s="114"/>
      <c r="R308" s="114"/>
      <c r="S308" s="114"/>
      <c r="T308" s="115"/>
      <c r="AT308" s="110" t="s">
        <v>88</v>
      </c>
      <c r="AU308" s="110" t="s">
        <v>45</v>
      </c>
      <c r="AV308" s="8" t="s">
        <v>43</v>
      </c>
      <c r="AW308" s="8" t="s">
        <v>16</v>
      </c>
      <c r="AX308" s="8" t="s">
        <v>42</v>
      </c>
      <c r="AY308" s="110" t="s">
        <v>80</v>
      </c>
    </row>
    <row r="309" spans="1:65" s="8" customFormat="1" x14ac:dyDescent="0.2">
      <c r="B309" s="108"/>
      <c r="D309" s="109" t="s">
        <v>88</v>
      </c>
      <c r="E309" s="110" t="s">
        <v>0</v>
      </c>
      <c r="F309" s="111" t="s">
        <v>91</v>
      </c>
      <c r="H309" s="110" t="s">
        <v>0</v>
      </c>
      <c r="I309" s="112"/>
      <c r="L309" s="108"/>
      <c r="M309" s="113"/>
      <c r="N309" s="114"/>
      <c r="O309" s="114"/>
      <c r="P309" s="114"/>
      <c r="Q309" s="114"/>
      <c r="R309" s="114"/>
      <c r="S309" s="114"/>
      <c r="T309" s="115"/>
      <c r="AT309" s="110" t="s">
        <v>88</v>
      </c>
      <c r="AU309" s="110" t="s">
        <v>45</v>
      </c>
      <c r="AV309" s="8" t="s">
        <v>43</v>
      </c>
      <c r="AW309" s="8" t="s">
        <v>16</v>
      </c>
      <c r="AX309" s="8" t="s">
        <v>42</v>
      </c>
      <c r="AY309" s="110" t="s">
        <v>80</v>
      </c>
    </row>
    <row r="310" spans="1:65" s="8" customFormat="1" x14ac:dyDescent="0.2">
      <c r="B310" s="108"/>
      <c r="D310" s="109" t="s">
        <v>88</v>
      </c>
      <c r="E310" s="110" t="s">
        <v>0</v>
      </c>
      <c r="F310" s="111" t="s">
        <v>92</v>
      </c>
      <c r="H310" s="110" t="s">
        <v>0</v>
      </c>
      <c r="I310" s="112"/>
      <c r="L310" s="108"/>
      <c r="M310" s="113"/>
      <c r="N310" s="114"/>
      <c r="O310" s="114"/>
      <c r="P310" s="114"/>
      <c r="Q310" s="114"/>
      <c r="R310" s="114"/>
      <c r="S310" s="114"/>
      <c r="T310" s="115"/>
      <c r="AT310" s="110" t="s">
        <v>88</v>
      </c>
      <c r="AU310" s="110" t="s">
        <v>45</v>
      </c>
      <c r="AV310" s="8" t="s">
        <v>43</v>
      </c>
      <c r="AW310" s="8" t="s">
        <v>16</v>
      </c>
      <c r="AX310" s="8" t="s">
        <v>42</v>
      </c>
      <c r="AY310" s="110" t="s">
        <v>80</v>
      </c>
    </row>
    <row r="311" spans="1:65" s="9" customFormat="1" x14ac:dyDescent="0.2">
      <c r="B311" s="116"/>
      <c r="D311" s="109" t="s">
        <v>88</v>
      </c>
      <c r="E311" s="117" t="s">
        <v>0</v>
      </c>
      <c r="F311" s="118" t="s">
        <v>178</v>
      </c>
      <c r="H311" s="119">
        <v>3</v>
      </c>
      <c r="I311" s="120"/>
      <c r="L311" s="116"/>
      <c r="M311" s="121"/>
      <c r="N311" s="122"/>
      <c r="O311" s="122"/>
      <c r="P311" s="122"/>
      <c r="Q311" s="122"/>
      <c r="R311" s="122"/>
      <c r="S311" s="122"/>
      <c r="T311" s="123"/>
      <c r="AT311" s="117" t="s">
        <v>88</v>
      </c>
      <c r="AU311" s="117" t="s">
        <v>45</v>
      </c>
      <c r="AV311" s="9" t="s">
        <v>45</v>
      </c>
      <c r="AW311" s="9" t="s">
        <v>16</v>
      </c>
      <c r="AX311" s="9" t="s">
        <v>42</v>
      </c>
      <c r="AY311" s="117" t="s">
        <v>80</v>
      </c>
    </row>
    <row r="312" spans="1:65" s="9" customFormat="1" x14ac:dyDescent="0.2">
      <c r="B312" s="116"/>
      <c r="D312" s="109" t="s">
        <v>88</v>
      </c>
      <c r="E312" s="117" t="s">
        <v>0</v>
      </c>
      <c r="F312" s="118" t="s">
        <v>179</v>
      </c>
      <c r="H312" s="119">
        <v>3</v>
      </c>
      <c r="I312" s="120"/>
      <c r="L312" s="116"/>
      <c r="M312" s="121"/>
      <c r="N312" s="122"/>
      <c r="O312" s="122"/>
      <c r="P312" s="122"/>
      <c r="Q312" s="122"/>
      <c r="R312" s="122"/>
      <c r="S312" s="122"/>
      <c r="T312" s="123"/>
      <c r="AT312" s="117" t="s">
        <v>88</v>
      </c>
      <c r="AU312" s="117" t="s">
        <v>45</v>
      </c>
      <c r="AV312" s="9" t="s">
        <v>45</v>
      </c>
      <c r="AW312" s="9" t="s">
        <v>16</v>
      </c>
      <c r="AX312" s="9" t="s">
        <v>42</v>
      </c>
      <c r="AY312" s="117" t="s">
        <v>80</v>
      </c>
    </row>
    <row r="313" spans="1:65" s="9" customFormat="1" x14ac:dyDescent="0.2">
      <c r="B313" s="116"/>
      <c r="D313" s="109" t="s">
        <v>88</v>
      </c>
      <c r="E313" s="117" t="s">
        <v>0</v>
      </c>
      <c r="F313" s="118" t="s">
        <v>180</v>
      </c>
      <c r="H313" s="119">
        <v>3</v>
      </c>
      <c r="I313" s="120"/>
      <c r="L313" s="116"/>
      <c r="M313" s="121"/>
      <c r="N313" s="122"/>
      <c r="O313" s="122"/>
      <c r="P313" s="122"/>
      <c r="Q313" s="122"/>
      <c r="R313" s="122"/>
      <c r="S313" s="122"/>
      <c r="T313" s="123"/>
      <c r="AT313" s="117" t="s">
        <v>88</v>
      </c>
      <c r="AU313" s="117" t="s">
        <v>45</v>
      </c>
      <c r="AV313" s="9" t="s">
        <v>45</v>
      </c>
      <c r="AW313" s="9" t="s">
        <v>16</v>
      </c>
      <c r="AX313" s="9" t="s">
        <v>42</v>
      </c>
      <c r="AY313" s="117" t="s">
        <v>80</v>
      </c>
    </row>
    <row r="314" spans="1:65" s="10" customFormat="1" x14ac:dyDescent="0.2">
      <c r="B314" s="124"/>
      <c r="D314" s="109" t="s">
        <v>88</v>
      </c>
      <c r="E314" s="125" t="s">
        <v>0</v>
      </c>
      <c r="F314" s="126" t="s">
        <v>99</v>
      </c>
      <c r="H314" s="127">
        <v>9</v>
      </c>
      <c r="I314" s="128"/>
      <c r="L314" s="124"/>
      <c r="M314" s="129"/>
      <c r="N314" s="130"/>
      <c r="O314" s="130"/>
      <c r="P314" s="130"/>
      <c r="Q314" s="130"/>
      <c r="R314" s="130"/>
      <c r="S314" s="130"/>
      <c r="T314" s="131"/>
      <c r="AT314" s="125" t="s">
        <v>88</v>
      </c>
      <c r="AU314" s="125" t="s">
        <v>45</v>
      </c>
      <c r="AV314" s="10" t="s">
        <v>87</v>
      </c>
      <c r="AW314" s="10" t="s">
        <v>16</v>
      </c>
      <c r="AX314" s="10" t="s">
        <v>43</v>
      </c>
      <c r="AY314" s="125" t="s">
        <v>80</v>
      </c>
    </row>
    <row r="315" spans="1:65" s="2" customFormat="1" ht="24.2" customHeight="1" x14ac:dyDescent="0.2">
      <c r="A315" s="20"/>
      <c r="B315" s="94"/>
      <c r="C315" s="95" t="s">
        <v>233</v>
      </c>
      <c r="D315" s="95" t="s">
        <v>83</v>
      </c>
      <c r="E315" s="96" t="s">
        <v>234</v>
      </c>
      <c r="F315" s="97" t="s">
        <v>235</v>
      </c>
      <c r="G315" s="98" t="s">
        <v>102</v>
      </c>
      <c r="H315" s="99">
        <v>9</v>
      </c>
      <c r="I315" s="100"/>
      <c r="J315" s="101">
        <f>ROUND(I315*H315,2)</f>
        <v>0</v>
      </c>
      <c r="K315" s="97" t="s">
        <v>0</v>
      </c>
      <c r="L315" s="21"/>
      <c r="M315" s="102" t="s">
        <v>0</v>
      </c>
      <c r="N315" s="103" t="s">
        <v>24</v>
      </c>
      <c r="O315" s="35"/>
      <c r="P315" s="104">
        <f>O315*H315</f>
        <v>0</v>
      </c>
      <c r="Q315" s="104">
        <v>0</v>
      </c>
      <c r="R315" s="104">
        <f>Q315*H315</f>
        <v>0</v>
      </c>
      <c r="S315" s="104">
        <v>0</v>
      </c>
      <c r="T315" s="105">
        <f>S315*H315</f>
        <v>0</v>
      </c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R315" s="106" t="s">
        <v>111</v>
      </c>
      <c r="AT315" s="106" t="s">
        <v>83</v>
      </c>
      <c r="AU315" s="106" t="s">
        <v>45</v>
      </c>
      <c r="AY315" s="11" t="s">
        <v>80</v>
      </c>
      <c r="BE315" s="107">
        <f>IF(N315="základní",J315,0)</f>
        <v>0</v>
      </c>
      <c r="BF315" s="107">
        <f>IF(N315="snížená",J315,0)</f>
        <v>0</v>
      </c>
      <c r="BG315" s="107">
        <f>IF(N315="zákl. přenesená",J315,0)</f>
        <v>0</v>
      </c>
      <c r="BH315" s="107">
        <f>IF(N315="sníž. přenesená",J315,0)</f>
        <v>0</v>
      </c>
      <c r="BI315" s="107">
        <f>IF(N315="nulová",J315,0)</f>
        <v>0</v>
      </c>
      <c r="BJ315" s="11" t="s">
        <v>43</v>
      </c>
      <c r="BK315" s="107">
        <f>ROUND(I315*H315,2)</f>
        <v>0</v>
      </c>
      <c r="BL315" s="11" t="s">
        <v>111</v>
      </c>
      <c r="BM315" s="106" t="s">
        <v>236</v>
      </c>
    </row>
    <row r="316" spans="1:65" s="8" customFormat="1" x14ac:dyDescent="0.2">
      <c r="B316" s="108"/>
      <c r="D316" s="109" t="s">
        <v>88</v>
      </c>
      <c r="E316" s="110" t="s">
        <v>0</v>
      </c>
      <c r="F316" s="111" t="s">
        <v>89</v>
      </c>
      <c r="H316" s="110" t="s">
        <v>0</v>
      </c>
      <c r="I316" s="112"/>
      <c r="L316" s="108"/>
      <c r="M316" s="113"/>
      <c r="N316" s="114"/>
      <c r="O316" s="114"/>
      <c r="P316" s="114"/>
      <c r="Q316" s="114"/>
      <c r="R316" s="114"/>
      <c r="S316" s="114"/>
      <c r="T316" s="115"/>
      <c r="AT316" s="110" t="s">
        <v>88</v>
      </c>
      <c r="AU316" s="110" t="s">
        <v>45</v>
      </c>
      <c r="AV316" s="8" t="s">
        <v>43</v>
      </c>
      <c r="AW316" s="8" t="s">
        <v>16</v>
      </c>
      <c r="AX316" s="8" t="s">
        <v>42</v>
      </c>
      <c r="AY316" s="110" t="s">
        <v>80</v>
      </c>
    </row>
    <row r="317" spans="1:65" s="8" customFormat="1" x14ac:dyDescent="0.2">
      <c r="B317" s="108"/>
      <c r="D317" s="109" t="s">
        <v>88</v>
      </c>
      <c r="E317" s="110" t="s">
        <v>0</v>
      </c>
      <c r="F317" s="111" t="s">
        <v>90</v>
      </c>
      <c r="H317" s="110" t="s">
        <v>0</v>
      </c>
      <c r="I317" s="112"/>
      <c r="L317" s="108"/>
      <c r="M317" s="113"/>
      <c r="N317" s="114"/>
      <c r="O317" s="114"/>
      <c r="P317" s="114"/>
      <c r="Q317" s="114"/>
      <c r="R317" s="114"/>
      <c r="S317" s="114"/>
      <c r="T317" s="115"/>
      <c r="AT317" s="110" t="s">
        <v>88</v>
      </c>
      <c r="AU317" s="110" t="s">
        <v>45</v>
      </c>
      <c r="AV317" s="8" t="s">
        <v>43</v>
      </c>
      <c r="AW317" s="8" t="s">
        <v>16</v>
      </c>
      <c r="AX317" s="8" t="s">
        <v>42</v>
      </c>
      <c r="AY317" s="110" t="s">
        <v>80</v>
      </c>
    </row>
    <row r="318" spans="1:65" s="8" customFormat="1" x14ac:dyDescent="0.2">
      <c r="B318" s="108"/>
      <c r="D318" s="109" t="s">
        <v>88</v>
      </c>
      <c r="E318" s="110" t="s">
        <v>0</v>
      </c>
      <c r="F318" s="111" t="s">
        <v>91</v>
      </c>
      <c r="H318" s="110" t="s">
        <v>0</v>
      </c>
      <c r="I318" s="112"/>
      <c r="L318" s="108"/>
      <c r="M318" s="113"/>
      <c r="N318" s="114"/>
      <c r="O318" s="114"/>
      <c r="P318" s="114"/>
      <c r="Q318" s="114"/>
      <c r="R318" s="114"/>
      <c r="S318" s="114"/>
      <c r="T318" s="115"/>
      <c r="AT318" s="110" t="s">
        <v>88</v>
      </c>
      <c r="AU318" s="110" t="s">
        <v>45</v>
      </c>
      <c r="AV318" s="8" t="s">
        <v>43</v>
      </c>
      <c r="AW318" s="8" t="s">
        <v>16</v>
      </c>
      <c r="AX318" s="8" t="s">
        <v>42</v>
      </c>
      <c r="AY318" s="110" t="s">
        <v>80</v>
      </c>
    </row>
    <row r="319" spans="1:65" s="8" customFormat="1" x14ac:dyDescent="0.2">
      <c r="B319" s="108"/>
      <c r="D319" s="109" t="s">
        <v>88</v>
      </c>
      <c r="E319" s="110" t="s">
        <v>0</v>
      </c>
      <c r="F319" s="111" t="s">
        <v>92</v>
      </c>
      <c r="H319" s="110" t="s">
        <v>0</v>
      </c>
      <c r="I319" s="112"/>
      <c r="L319" s="108"/>
      <c r="M319" s="113"/>
      <c r="N319" s="114"/>
      <c r="O319" s="114"/>
      <c r="P319" s="114"/>
      <c r="Q319" s="114"/>
      <c r="R319" s="114"/>
      <c r="S319" s="114"/>
      <c r="T319" s="115"/>
      <c r="AT319" s="110" t="s">
        <v>88</v>
      </c>
      <c r="AU319" s="110" t="s">
        <v>45</v>
      </c>
      <c r="AV319" s="8" t="s">
        <v>43</v>
      </c>
      <c r="AW319" s="8" t="s">
        <v>16</v>
      </c>
      <c r="AX319" s="8" t="s">
        <v>42</v>
      </c>
      <c r="AY319" s="110" t="s">
        <v>80</v>
      </c>
    </row>
    <row r="320" spans="1:65" s="9" customFormat="1" x14ac:dyDescent="0.2">
      <c r="B320" s="116"/>
      <c r="D320" s="109" t="s">
        <v>88</v>
      </c>
      <c r="E320" s="117" t="s">
        <v>0</v>
      </c>
      <c r="F320" s="118" t="s">
        <v>178</v>
      </c>
      <c r="H320" s="119">
        <v>3</v>
      </c>
      <c r="I320" s="120"/>
      <c r="L320" s="116"/>
      <c r="M320" s="121"/>
      <c r="N320" s="122"/>
      <c r="O320" s="122"/>
      <c r="P320" s="122"/>
      <c r="Q320" s="122"/>
      <c r="R320" s="122"/>
      <c r="S320" s="122"/>
      <c r="T320" s="123"/>
      <c r="AT320" s="117" t="s">
        <v>88</v>
      </c>
      <c r="AU320" s="117" t="s">
        <v>45</v>
      </c>
      <c r="AV320" s="9" t="s">
        <v>45</v>
      </c>
      <c r="AW320" s="9" t="s">
        <v>16</v>
      </c>
      <c r="AX320" s="9" t="s">
        <v>42</v>
      </c>
      <c r="AY320" s="117" t="s">
        <v>80</v>
      </c>
    </row>
    <row r="321" spans="1:65" s="9" customFormat="1" x14ac:dyDescent="0.2">
      <c r="B321" s="116"/>
      <c r="D321" s="109" t="s">
        <v>88</v>
      </c>
      <c r="E321" s="117" t="s">
        <v>0</v>
      </c>
      <c r="F321" s="118" t="s">
        <v>179</v>
      </c>
      <c r="H321" s="119">
        <v>3</v>
      </c>
      <c r="I321" s="120"/>
      <c r="L321" s="116"/>
      <c r="M321" s="121"/>
      <c r="N321" s="122"/>
      <c r="O321" s="122"/>
      <c r="P321" s="122"/>
      <c r="Q321" s="122"/>
      <c r="R321" s="122"/>
      <c r="S321" s="122"/>
      <c r="T321" s="123"/>
      <c r="AT321" s="117" t="s">
        <v>88</v>
      </c>
      <c r="AU321" s="117" t="s">
        <v>45</v>
      </c>
      <c r="AV321" s="9" t="s">
        <v>45</v>
      </c>
      <c r="AW321" s="9" t="s">
        <v>16</v>
      </c>
      <c r="AX321" s="9" t="s">
        <v>42</v>
      </c>
      <c r="AY321" s="117" t="s">
        <v>80</v>
      </c>
    </row>
    <row r="322" spans="1:65" s="9" customFormat="1" x14ac:dyDescent="0.2">
      <c r="B322" s="116"/>
      <c r="D322" s="109" t="s">
        <v>88</v>
      </c>
      <c r="E322" s="117" t="s">
        <v>0</v>
      </c>
      <c r="F322" s="118" t="s">
        <v>180</v>
      </c>
      <c r="H322" s="119">
        <v>3</v>
      </c>
      <c r="I322" s="120"/>
      <c r="L322" s="116"/>
      <c r="M322" s="121"/>
      <c r="N322" s="122"/>
      <c r="O322" s="122"/>
      <c r="P322" s="122"/>
      <c r="Q322" s="122"/>
      <c r="R322" s="122"/>
      <c r="S322" s="122"/>
      <c r="T322" s="123"/>
      <c r="AT322" s="117" t="s">
        <v>88</v>
      </c>
      <c r="AU322" s="117" t="s">
        <v>45</v>
      </c>
      <c r="AV322" s="9" t="s">
        <v>45</v>
      </c>
      <c r="AW322" s="9" t="s">
        <v>16</v>
      </c>
      <c r="AX322" s="9" t="s">
        <v>42</v>
      </c>
      <c r="AY322" s="117" t="s">
        <v>80</v>
      </c>
    </row>
    <row r="323" spans="1:65" s="10" customFormat="1" x14ac:dyDescent="0.2">
      <c r="B323" s="124"/>
      <c r="D323" s="109" t="s">
        <v>88</v>
      </c>
      <c r="E323" s="125" t="s">
        <v>0</v>
      </c>
      <c r="F323" s="126" t="s">
        <v>99</v>
      </c>
      <c r="H323" s="127">
        <v>9</v>
      </c>
      <c r="I323" s="128"/>
      <c r="L323" s="124"/>
      <c r="M323" s="129"/>
      <c r="N323" s="130"/>
      <c r="O323" s="130"/>
      <c r="P323" s="130"/>
      <c r="Q323" s="130"/>
      <c r="R323" s="130"/>
      <c r="S323" s="130"/>
      <c r="T323" s="131"/>
      <c r="AT323" s="125" t="s">
        <v>88</v>
      </c>
      <c r="AU323" s="125" t="s">
        <v>45</v>
      </c>
      <c r="AV323" s="10" t="s">
        <v>87</v>
      </c>
      <c r="AW323" s="10" t="s">
        <v>16</v>
      </c>
      <c r="AX323" s="10" t="s">
        <v>43</v>
      </c>
      <c r="AY323" s="125" t="s">
        <v>80</v>
      </c>
    </row>
    <row r="324" spans="1:65" s="2" customFormat="1" ht="16.5" customHeight="1" x14ac:dyDescent="0.2">
      <c r="A324" s="20"/>
      <c r="B324" s="94"/>
      <c r="C324" s="132" t="s">
        <v>157</v>
      </c>
      <c r="D324" s="132" t="s">
        <v>198</v>
      </c>
      <c r="E324" s="133" t="s">
        <v>237</v>
      </c>
      <c r="F324" s="134" t="s">
        <v>238</v>
      </c>
      <c r="G324" s="135" t="s">
        <v>102</v>
      </c>
      <c r="H324" s="136">
        <v>9</v>
      </c>
      <c r="I324" s="137"/>
      <c r="J324" s="138">
        <f>ROUND(I324*H324,2)</f>
        <v>0</v>
      </c>
      <c r="K324" s="134" t="s">
        <v>0</v>
      </c>
      <c r="L324" s="139"/>
      <c r="M324" s="140" t="s">
        <v>0</v>
      </c>
      <c r="N324" s="141" t="s">
        <v>24</v>
      </c>
      <c r="O324" s="35"/>
      <c r="P324" s="104">
        <f>O324*H324</f>
        <v>0</v>
      </c>
      <c r="Q324" s="104">
        <v>0</v>
      </c>
      <c r="R324" s="104">
        <f>Q324*H324</f>
        <v>0</v>
      </c>
      <c r="S324" s="104">
        <v>0</v>
      </c>
      <c r="T324" s="105">
        <f>S324*H324</f>
        <v>0</v>
      </c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R324" s="106" t="s">
        <v>150</v>
      </c>
      <c r="AT324" s="106" t="s">
        <v>198</v>
      </c>
      <c r="AU324" s="106" t="s">
        <v>45</v>
      </c>
      <c r="AY324" s="11" t="s">
        <v>80</v>
      </c>
      <c r="BE324" s="107">
        <f>IF(N324="základní",J324,0)</f>
        <v>0</v>
      </c>
      <c r="BF324" s="107">
        <f>IF(N324="snížená",J324,0)</f>
        <v>0</v>
      </c>
      <c r="BG324" s="107">
        <f>IF(N324="zákl. přenesená",J324,0)</f>
        <v>0</v>
      </c>
      <c r="BH324" s="107">
        <f>IF(N324="sníž. přenesená",J324,0)</f>
        <v>0</v>
      </c>
      <c r="BI324" s="107">
        <f>IF(N324="nulová",J324,0)</f>
        <v>0</v>
      </c>
      <c r="BJ324" s="11" t="s">
        <v>43</v>
      </c>
      <c r="BK324" s="107">
        <f>ROUND(I324*H324,2)</f>
        <v>0</v>
      </c>
      <c r="BL324" s="11" t="s">
        <v>111</v>
      </c>
      <c r="BM324" s="106" t="s">
        <v>239</v>
      </c>
    </row>
    <row r="325" spans="1:65" s="8" customFormat="1" x14ac:dyDescent="0.2">
      <c r="B325" s="108"/>
      <c r="D325" s="109" t="s">
        <v>88</v>
      </c>
      <c r="E325" s="110" t="s">
        <v>0</v>
      </c>
      <c r="F325" s="111" t="s">
        <v>89</v>
      </c>
      <c r="H325" s="110" t="s">
        <v>0</v>
      </c>
      <c r="I325" s="112"/>
      <c r="L325" s="108"/>
      <c r="M325" s="113"/>
      <c r="N325" s="114"/>
      <c r="O325" s="114"/>
      <c r="P325" s="114"/>
      <c r="Q325" s="114"/>
      <c r="R325" s="114"/>
      <c r="S325" s="114"/>
      <c r="T325" s="115"/>
      <c r="AT325" s="110" t="s">
        <v>88</v>
      </c>
      <c r="AU325" s="110" t="s">
        <v>45</v>
      </c>
      <c r="AV325" s="8" t="s">
        <v>43</v>
      </c>
      <c r="AW325" s="8" t="s">
        <v>16</v>
      </c>
      <c r="AX325" s="8" t="s">
        <v>42</v>
      </c>
      <c r="AY325" s="110" t="s">
        <v>80</v>
      </c>
    </row>
    <row r="326" spans="1:65" s="8" customFormat="1" x14ac:dyDescent="0.2">
      <c r="B326" s="108"/>
      <c r="D326" s="109" t="s">
        <v>88</v>
      </c>
      <c r="E326" s="110" t="s">
        <v>0</v>
      </c>
      <c r="F326" s="111" t="s">
        <v>90</v>
      </c>
      <c r="H326" s="110" t="s">
        <v>0</v>
      </c>
      <c r="I326" s="112"/>
      <c r="L326" s="108"/>
      <c r="M326" s="113"/>
      <c r="N326" s="114"/>
      <c r="O326" s="114"/>
      <c r="P326" s="114"/>
      <c r="Q326" s="114"/>
      <c r="R326" s="114"/>
      <c r="S326" s="114"/>
      <c r="T326" s="115"/>
      <c r="AT326" s="110" t="s">
        <v>88</v>
      </c>
      <c r="AU326" s="110" t="s">
        <v>45</v>
      </c>
      <c r="AV326" s="8" t="s">
        <v>43</v>
      </c>
      <c r="AW326" s="8" t="s">
        <v>16</v>
      </c>
      <c r="AX326" s="8" t="s">
        <v>42</v>
      </c>
      <c r="AY326" s="110" t="s">
        <v>80</v>
      </c>
    </row>
    <row r="327" spans="1:65" s="8" customFormat="1" x14ac:dyDescent="0.2">
      <c r="B327" s="108"/>
      <c r="D327" s="109" t="s">
        <v>88</v>
      </c>
      <c r="E327" s="110" t="s">
        <v>0</v>
      </c>
      <c r="F327" s="111" t="s">
        <v>91</v>
      </c>
      <c r="H327" s="110" t="s">
        <v>0</v>
      </c>
      <c r="I327" s="112"/>
      <c r="L327" s="108"/>
      <c r="M327" s="113"/>
      <c r="N327" s="114"/>
      <c r="O327" s="114"/>
      <c r="P327" s="114"/>
      <c r="Q327" s="114"/>
      <c r="R327" s="114"/>
      <c r="S327" s="114"/>
      <c r="T327" s="115"/>
      <c r="AT327" s="110" t="s">
        <v>88</v>
      </c>
      <c r="AU327" s="110" t="s">
        <v>45</v>
      </c>
      <c r="AV327" s="8" t="s">
        <v>43</v>
      </c>
      <c r="AW327" s="8" t="s">
        <v>16</v>
      </c>
      <c r="AX327" s="8" t="s">
        <v>42</v>
      </c>
      <c r="AY327" s="110" t="s">
        <v>80</v>
      </c>
    </row>
    <row r="328" spans="1:65" s="8" customFormat="1" x14ac:dyDescent="0.2">
      <c r="B328" s="108"/>
      <c r="D328" s="109" t="s">
        <v>88</v>
      </c>
      <c r="E328" s="110" t="s">
        <v>0</v>
      </c>
      <c r="F328" s="111" t="s">
        <v>92</v>
      </c>
      <c r="H328" s="110" t="s">
        <v>0</v>
      </c>
      <c r="I328" s="112"/>
      <c r="L328" s="108"/>
      <c r="M328" s="113"/>
      <c r="N328" s="114"/>
      <c r="O328" s="114"/>
      <c r="P328" s="114"/>
      <c r="Q328" s="114"/>
      <c r="R328" s="114"/>
      <c r="S328" s="114"/>
      <c r="T328" s="115"/>
      <c r="AT328" s="110" t="s">
        <v>88</v>
      </c>
      <c r="AU328" s="110" t="s">
        <v>45</v>
      </c>
      <c r="AV328" s="8" t="s">
        <v>43</v>
      </c>
      <c r="AW328" s="8" t="s">
        <v>16</v>
      </c>
      <c r="AX328" s="8" t="s">
        <v>42</v>
      </c>
      <c r="AY328" s="110" t="s">
        <v>80</v>
      </c>
    </row>
    <row r="329" spans="1:65" s="9" customFormat="1" x14ac:dyDescent="0.2">
      <c r="B329" s="116"/>
      <c r="D329" s="109" t="s">
        <v>88</v>
      </c>
      <c r="E329" s="117" t="s">
        <v>0</v>
      </c>
      <c r="F329" s="118" t="s">
        <v>178</v>
      </c>
      <c r="H329" s="119">
        <v>3</v>
      </c>
      <c r="I329" s="120"/>
      <c r="L329" s="116"/>
      <c r="M329" s="121"/>
      <c r="N329" s="122"/>
      <c r="O329" s="122"/>
      <c r="P329" s="122"/>
      <c r="Q329" s="122"/>
      <c r="R329" s="122"/>
      <c r="S329" s="122"/>
      <c r="T329" s="123"/>
      <c r="AT329" s="117" t="s">
        <v>88</v>
      </c>
      <c r="AU329" s="117" t="s">
        <v>45</v>
      </c>
      <c r="AV329" s="9" t="s">
        <v>45</v>
      </c>
      <c r="AW329" s="9" t="s">
        <v>16</v>
      </c>
      <c r="AX329" s="9" t="s">
        <v>42</v>
      </c>
      <c r="AY329" s="117" t="s">
        <v>80</v>
      </c>
    </row>
    <row r="330" spans="1:65" s="9" customFormat="1" x14ac:dyDescent="0.2">
      <c r="B330" s="116"/>
      <c r="D330" s="109" t="s">
        <v>88</v>
      </c>
      <c r="E330" s="117" t="s">
        <v>0</v>
      </c>
      <c r="F330" s="118" t="s">
        <v>179</v>
      </c>
      <c r="H330" s="119">
        <v>3</v>
      </c>
      <c r="I330" s="120"/>
      <c r="L330" s="116"/>
      <c r="M330" s="121"/>
      <c r="N330" s="122"/>
      <c r="O330" s="122"/>
      <c r="P330" s="122"/>
      <c r="Q330" s="122"/>
      <c r="R330" s="122"/>
      <c r="S330" s="122"/>
      <c r="T330" s="123"/>
      <c r="AT330" s="117" t="s">
        <v>88</v>
      </c>
      <c r="AU330" s="117" t="s">
        <v>45</v>
      </c>
      <c r="AV330" s="9" t="s">
        <v>45</v>
      </c>
      <c r="AW330" s="9" t="s">
        <v>16</v>
      </c>
      <c r="AX330" s="9" t="s">
        <v>42</v>
      </c>
      <c r="AY330" s="117" t="s">
        <v>80</v>
      </c>
    </row>
    <row r="331" spans="1:65" s="9" customFormat="1" x14ac:dyDescent="0.2">
      <c r="B331" s="116"/>
      <c r="D331" s="109" t="s">
        <v>88</v>
      </c>
      <c r="E331" s="117" t="s">
        <v>0</v>
      </c>
      <c r="F331" s="118" t="s">
        <v>180</v>
      </c>
      <c r="H331" s="119">
        <v>3</v>
      </c>
      <c r="I331" s="120"/>
      <c r="L331" s="116"/>
      <c r="M331" s="121"/>
      <c r="N331" s="122"/>
      <c r="O331" s="122"/>
      <c r="P331" s="122"/>
      <c r="Q331" s="122"/>
      <c r="R331" s="122"/>
      <c r="S331" s="122"/>
      <c r="T331" s="123"/>
      <c r="AT331" s="117" t="s">
        <v>88</v>
      </c>
      <c r="AU331" s="117" t="s">
        <v>45</v>
      </c>
      <c r="AV331" s="9" t="s">
        <v>45</v>
      </c>
      <c r="AW331" s="9" t="s">
        <v>16</v>
      </c>
      <c r="AX331" s="9" t="s">
        <v>42</v>
      </c>
      <c r="AY331" s="117" t="s">
        <v>80</v>
      </c>
    </row>
    <row r="332" spans="1:65" s="10" customFormat="1" x14ac:dyDescent="0.2">
      <c r="B332" s="124"/>
      <c r="D332" s="109" t="s">
        <v>88</v>
      </c>
      <c r="E332" s="125" t="s">
        <v>0</v>
      </c>
      <c r="F332" s="126" t="s">
        <v>99</v>
      </c>
      <c r="H332" s="127">
        <v>9</v>
      </c>
      <c r="I332" s="128"/>
      <c r="L332" s="124"/>
      <c r="M332" s="129"/>
      <c r="N332" s="130"/>
      <c r="O332" s="130"/>
      <c r="P332" s="130"/>
      <c r="Q332" s="130"/>
      <c r="R332" s="130"/>
      <c r="S332" s="130"/>
      <c r="T332" s="131"/>
      <c r="AT332" s="125" t="s">
        <v>88</v>
      </c>
      <c r="AU332" s="125" t="s">
        <v>45</v>
      </c>
      <c r="AV332" s="10" t="s">
        <v>87</v>
      </c>
      <c r="AW332" s="10" t="s">
        <v>16</v>
      </c>
      <c r="AX332" s="10" t="s">
        <v>43</v>
      </c>
      <c r="AY332" s="125" t="s">
        <v>80</v>
      </c>
    </row>
    <row r="333" spans="1:65" s="2" customFormat="1" ht="16.5" customHeight="1" x14ac:dyDescent="0.2">
      <c r="A333" s="20"/>
      <c r="B333" s="94"/>
      <c r="C333" s="132" t="s">
        <v>240</v>
      </c>
      <c r="D333" s="132" t="s">
        <v>198</v>
      </c>
      <c r="E333" s="133" t="s">
        <v>241</v>
      </c>
      <c r="F333" s="134" t="s">
        <v>242</v>
      </c>
      <c r="G333" s="135" t="s">
        <v>243</v>
      </c>
      <c r="H333" s="136">
        <v>6</v>
      </c>
      <c r="I333" s="137"/>
      <c r="J333" s="138">
        <f>ROUND(I333*H333,2)</f>
        <v>0</v>
      </c>
      <c r="K333" s="134" t="s">
        <v>0</v>
      </c>
      <c r="L333" s="139"/>
      <c r="M333" s="140" t="s">
        <v>0</v>
      </c>
      <c r="N333" s="141" t="s">
        <v>24</v>
      </c>
      <c r="O333" s="35"/>
      <c r="P333" s="104">
        <f>O333*H333</f>
        <v>0</v>
      </c>
      <c r="Q333" s="104">
        <v>0</v>
      </c>
      <c r="R333" s="104">
        <f>Q333*H333</f>
        <v>0</v>
      </c>
      <c r="S333" s="104">
        <v>0</v>
      </c>
      <c r="T333" s="105">
        <f>S333*H333</f>
        <v>0</v>
      </c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R333" s="106" t="s">
        <v>150</v>
      </c>
      <c r="AT333" s="106" t="s">
        <v>198</v>
      </c>
      <c r="AU333" s="106" t="s">
        <v>45</v>
      </c>
      <c r="AY333" s="11" t="s">
        <v>80</v>
      </c>
      <c r="BE333" s="107">
        <f>IF(N333="základní",J333,0)</f>
        <v>0</v>
      </c>
      <c r="BF333" s="107">
        <f>IF(N333="snížená",J333,0)</f>
        <v>0</v>
      </c>
      <c r="BG333" s="107">
        <f>IF(N333="zákl. přenesená",J333,0)</f>
        <v>0</v>
      </c>
      <c r="BH333" s="107">
        <f>IF(N333="sníž. přenesená",J333,0)</f>
        <v>0</v>
      </c>
      <c r="BI333" s="107">
        <f>IF(N333="nulová",J333,0)</f>
        <v>0</v>
      </c>
      <c r="BJ333" s="11" t="s">
        <v>43</v>
      </c>
      <c r="BK333" s="107">
        <f>ROUND(I333*H333,2)</f>
        <v>0</v>
      </c>
      <c r="BL333" s="11" t="s">
        <v>111</v>
      </c>
      <c r="BM333" s="106" t="s">
        <v>244</v>
      </c>
    </row>
    <row r="334" spans="1:65" s="8" customFormat="1" x14ac:dyDescent="0.2">
      <c r="B334" s="108"/>
      <c r="D334" s="109" t="s">
        <v>88</v>
      </c>
      <c r="E334" s="110" t="s">
        <v>0</v>
      </c>
      <c r="F334" s="111" t="s">
        <v>89</v>
      </c>
      <c r="H334" s="110" t="s">
        <v>0</v>
      </c>
      <c r="I334" s="112"/>
      <c r="L334" s="108"/>
      <c r="M334" s="113"/>
      <c r="N334" s="114"/>
      <c r="O334" s="114"/>
      <c r="P334" s="114"/>
      <c r="Q334" s="114"/>
      <c r="R334" s="114"/>
      <c r="S334" s="114"/>
      <c r="T334" s="115"/>
      <c r="AT334" s="110" t="s">
        <v>88</v>
      </c>
      <c r="AU334" s="110" t="s">
        <v>45</v>
      </c>
      <c r="AV334" s="8" t="s">
        <v>43</v>
      </c>
      <c r="AW334" s="8" t="s">
        <v>16</v>
      </c>
      <c r="AX334" s="8" t="s">
        <v>42</v>
      </c>
      <c r="AY334" s="110" t="s">
        <v>80</v>
      </c>
    </row>
    <row r="335" spans="1:65" s="8" customFormat="1" x14ac:dyDescent="0.2">
      <c r="B335" s="108"/>
      <c r="D335" s="109" t="s">
        <v>88</v>
      </c>
      <c r="E335" s="110" t="s">
        <v>0</v>
      </c>
      <c r="F335" s="111" t="s">
        <v>90</v>
      </c>
      <c r="H335" s="110" t="s">
        <v>0</v>
      </c>
      <c r="I335" s="112"/>
      <c r="L335" s="108"/>
      <c r="M335" s="113"/>
      <c r="N335" s="114"/>
      <c r="O335" s="114"/>
      <c r="P335" s="114"/>
      <c r="Q335" s="114"/>
      <c r="R335" s="114"/>
      <c r="S335" s="114"/>
      <c r="T335" s="115"/>
      <c r="AT335" s="110" t="s">
        <v>88</v>
      </c>
      <c r="AU335" s="110" t="s">
        <v>45</v>
      </c>
      <c r="AV335" s="8" t="s">
        <v>43</v>
      </c>
      <c r="AW335" s="8" t="s">
        <v>16</v>
      </c>
      <c r="AX335" s="8" t="s">
        <v>42</v>
      </c>
      <c r="AY335" s="110" t="s">
        <v>80</v>
      </c>
    </row>
    <row r="336" spans="1:65" s="8" customFormat="1" x14ac:dyDescent="0.2">
      <c r="B336" s="108"/>
      <c r="D336" s="109" t="s">
        <v>88</v>
      </c>
      <c r="E336" s="110" t="s">
        <v>0</v>
      </c>
      <c r="F336" s="111" t="s">
        <v>91</v>
      </c>
      <c r="H336" s="110" t="s">
        <v>0</v>
      </c>
      <c r="I336" s="112"/>
      <c r="L336" s="108"/>
      <c r="M336" s="113"/>
      <c r="N336" s="114"/>
      <c r="O336" s="114"/>
      <c r="P336" s="114"/>
      <c r="Q336" s="114"/>
      <c r="R336" s="114"/>
      <c r="S336" s="114"/>
      <c r="T336" s="115"/>
      <c r="AT336" s="110" t="s">
        <v>88</v>
      </c>
      <c r="AU336" s="110" t="s">
        <v>45</v>
      </c>
      <c r="AV336" s="8" t="s">
        <v>43</v>
      </c>
      <c r="AW336" s="8" t="s">
        <v>16</v>
      </c>
      <c r="AX336" s="8" t="s">
        <v>42</v>
      </c>
      <c r="AY336" s="110" t="s">
        <v>80</v>
      </c>
    </row>
    <row r="337" spans="1:65" s="8" customFormat="1" x14ac:dyDescent="0.2">
      <c r="B337" s="108"/>
      <c r="D337" s="109" t="s">
        <v>88</v>
      </c>
      <c r="E337" s="110" t="s">
        <v>0</v>
      </c>
      <c r="F337" s="111" t="s">
        <v>92</v>
      </c>
      <c r="H337" s="110" t="s">
        <v>0</v>
      </c>
      <c r="I337" s="112"/>
      <c r="L337" s="108"/>
      <c r="M337" s="113"/>
      <c r="N337" s="114"/>
      <c r="O337" s="114"/>
      <c r="P337" s="114"/>
      <c r="Q337" s="114"/>
      <c r="R337" s="114"/>
      <c r="S337" s="114"/>
      <c r="T337" s="115"/>
      <c r="AT337" s="110" t="s">
        <v>88</v>
      </c>
      <c r="AU337" s="110" t="s">
        <v>45</v>
      </c>
      <c r="AV337" s="8" t="s">
        <v>43</v>
      </c>
      <c r="AW337" s="8" t="s">
        <v>16</v>
      </c>
      <c r="AX337" s="8" t="s">
        <v>42</v>
      </c>
      <c r="AY337" s="110" t="s">
        <v>80</v>
      </c>
    </row>
    <row r="338" spans="1:65" s="9" customFormat="1" x14ac:dyDescent="0.2">
      <c r="B338" s="116"/>
      <c r="D338" s="109" t="s">
        <v>88</v>
      </c>
      <c r="E338" s="117" t="s">
        <v>0</v>
      </c>
      <c r="F338" s="118" t="s">
        <v>245</v>
      </c>
      <c r="H338" s="119">
        <v>2</v>
      </c>
      <c r="I338" s="120"/>
      <c r="L338" s="116"/>
      <c r="M338" s="121"/>
      <c r="N338" s="122"/>
      <c r="O338" s="122"/>
      <c r="P338" s="122"/>
      <c r="Q338" s="122"/>
      <c r="R338" s="122"/>
      <c r="S338" s="122"/>
      <c r="T338" s="123"/>
      <c r="AT338" s="117" t="s">
        <v>88</v>
      </c>
      <c r="AU338" s="117" t="s">
        <v>45</v>
      </c>
      <c r="AV338" s="9" t="s">
        <v>45</v>
      </c>
      <c r="AW338" s="9" t="s">
        <v>16</v>
      </c>
      <c r="AX338" s="9" t="s">
        <v>42</v>
      </c>
      <c r="AY338" s="117" t="s">
        <v>80</v>
      </c>
    </row>
    <row r="339" spans="1:65" s="9" customFormat="1" x14ac:dyDescent="0.2">
      <c r="B339" s="116"/>
      <c r="D339" s="109" t="s">
        <v>88</v>
      </c>
      <c r="E339" s="117" t="s">
        <v>0</v>
      </c>
      <c r="F339" s="118" t="s">
        <v>246</v>
      </c>
      <c r="H339" s="119">
        <v>2</v>
      </c>
      <c r="I339" s="120"/>
      <c r="L339" s="116"/>
      <c r="M339" s="121"/>
      <c r="N339" s="122"/>
      <c r="O339" s="122"/>
      <c r="P339" s="122"/>
      <c r="Q339" s="122"/>
      <c r="R339" s="122"/>
      <c r="S339" s="122"/>
      <c r="T339" s="123"/>
      <c r="AT339" s="117" t="s">
        <v>88</v>
      </c>
      <c r="AU339" s="117" t="s">
        <v>45</v>
      </c>
      <c r="AV339" s="9" t="s">
        <v>45</v>
      </c>
      <c r="AW339" s="9" t="s">
        <v>16</v>
      </c>
      <c r="AX339" s="9" t="s">
        <v>42</v>
      </c>
      <c r="AY339" s="117" t="s">
        <v>80</v>
      </c>
    </row>
    <row r="340" spans="1:65" s="9" customFormat="1" x14ac:dyDescent="0.2">
      <c r="B340" s="116"/>
      <c r="D340" s="109" t="s">
        <v>88</v>
      </c>
      <c r="E340" s="117" t="s">
        <v>0</v>
      </c>
      <c r="F340" s="118" t="s">
        <v>247</v>
      </c>
      <c r="H340" s="119">
        <v>2</v>
      </c>
      <c r="I340" s="120"/>
      <c r="L340" s="116"/>
      <c r="M340" s="121"/>
      <c r="N340" s="122"/>
      <c r="O340" s="122"/>
      <c r="P340" s="122"/>
      <c r="Q340" s="122"/>
      <c r="R340" s="122"/>
      <c r="S340" s="122"/>
      <c r="T340" s="123"/>
      <c r="AT340" s="117" t="s">
        <v>88</v>
      </c>
      <c r="AU340" s="117" t="s">
        <v>45</v>
      </c>
      <c r="AV340" s="9" t="s">
        <v>45</v>
      </c>
      <c r="AW340" s="9" t="s">
        <v>16</v>
      </c>
      <c r="AX340" s="9" t="s">
        <v>42</v>
      </c>
      <c r="AY340" s="117" t="s">
        <v>80</v>
      </c>
    </row>
    <row r="341" spans="1:65" s="10" customFormat="1" x14ac:dyDescent="0.2">
      <c r="B341" s="124"/>
      <c r="D341" s="109" t="s">
        <v>88</v>
      </c>
      <c r="E341" s="125" t="s">
        <v>0</v>
      </c>
      <c r="F341" s="126" t="s">
        <v>99</v>
      </c>
      <c r="H341" s="127">
        <v>6</v>
      </c>
      <c r="I341" s="128"/>
      <c r="L341" s="124"/>
      <c r="M341" s="129"/>
      <c r="N341" s="130"/>
      <c r="O341" s="130"/>
      <c r="P341" s="130"/>
      <c r="Q341" s="130"/>
      <c r="R341" s="130"/>
      <c r="S341" s="130"/>
      <c r="T341" s="131"/>
      <c r="AT341" s="125" t="s">
        <v>88</v>
      </c>
      <c r="AU341" s="125" t="s">
        <v>45</v>
      </c>
      <c r="AV341" s="10" t="s">
        <v>87</v>
      </c>
      <c r="AW341" s="10" t="s">
        <v>16</v>
      </c>
      <c r="AX341" s="10" t="s">
        <v>43</v>
      </c>
      <c r="AY341" s="125" t="s">
        <v>80</v>
      </c>
    </row>
    <row r="342" spans="1:65" s="2" customFormat="1" ht="24.2" customHeight="1" x14ac:dyDescent="0.2">
      <c r="A342" s="20"/>
      <c r="B342" s="94"/>
      <c r="C342" s="95" t="s">
        <v>162</v>
      </c>
      <c r="D342" s="95" t="s">
        <v>83</v>
      </c>
      <c r="E342" s="96" t="s">
        <v>248</v>
      </c>
      <c r="F342" s="97" t="s">
        <v>249</v>
      </c>
      <c r="G342" s="98" t="s">
        <v>149</v>
      </c>
      <c r="H342" s="99">
        <v>0.77700000000000002</v>
      </c>
      <c r="I342" s="100"/>
      <c r="J342" s="101">
        <f>ROUND(I342*H342,2)</f>
        <v>0</v>
      </c>
      <c r="K342" s="97" t="s">
        <v>0</v>
      </c>
      <c r="L342" s="21"/>
      <c r="M342" s="102" t="s">
        <v>0</v>
      </c>
      <c r="N342" s="103" t="s">
        <v>24</v>
      </c>
      <c r="O342" s="35"/>
      <c r="P342" s="104">
        <f>O342*H342</f>
        <v>0</v>
      </c>
      <c r="Q342" s="104">
        <v>0</v>
      </c>
      <c r="R342" s="104">
        <f>Q342*H342</f>
        <v>0</v>
      </c>
      <c r="S342" s="104">
        <v>0</v>
      </c>
      <c r="T342" s="105">
        <f>S342*H342</f>
        <v>0</v>
      </c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R342" s="106" t="s">
        <v>111</v>
      </c>
      <c r="AT342" s="106" t="s">
        <v>83</v>
      </c>
      <c r="AU342" s="106" t="s">
        <v>45</v>
      </c>
      <c r="AY342" s="11" t="s">
        <v>80</v>
      </c>
      <c r="BE342" s="107">
        <f>IF(N342="základní",J342,0)</f>
        <v>0</v>
      </c>
      <c r="BF342" s="107">
        <f>IF(N342="snížená",J342,0)</f>
        <v>0</v>
      </c>
      <c r="BG342" s="107">
        <f>IF(N342="zákl. přenesená",J342,0)</f>
        <v>0</v>
      </c>
      <c r="BH342" s="107">
        <f>IF(N342="sníž. přenesená",J342,0)</f>
        <v>0</v>
      </c>
      <c r="BI342" s="107">
        <f>IF(N342="nulová",J342,0)</f>
        <v>0</v>
      </c>
      <c r="BJ342" s="11" t="s">
        <v>43</v>
      </c>
      <c r="BK342" s="107">
        <f>ROUND(I342*H342,2)</f>
        <v>0</v>
      </c>
      <c r="BL342" s="11" t="s">
        <v>111</v>
      </c>
      <c r="BM342" s="106" t="s">
        <v>250</v>
      </c>
    </row>
    <row r="343" spans="1:65" s="2" customFormat="1" ht="33" customHeight="1" x14ac:dyDescent="0.2">
      <c r="A343" s="20"/>
      <c r="B343" s="94"/>
      <c r="C343" s="95" t="s">
        <v>251</v>
      </c>
      <c r="D343" s="95" t="s">
        <v>83</v>
      </c>
      <c r="E343" s="96" t="s">
        <v>252</v>
      </c>
      <c r="F343" s="97" t="s">
        <v>253</v>
      </c>
      <c r="G343" s="98" t="s">
        <v>149</v>
      </c>
      <c r="H343" s="99">
        <v>0.77700000000000002</v>
      </c>
      <c r="I343" s="100"/>
      <c r="J343" s="101">
        <f>ROUND(I343*H343,2)</f>
        <v>0</v>
      </c>
      <c r="K343" s="97" t="s">
        <v>0</v>
      </c>
      <c r="L343" s="21"/>
      <c r="M343" s="102" t="s">
        <v>0</v>
      </c>
      <c r="N343" s="103" t="s">
        <v>24</v>
      </c>
      <c r="O343" s="35"/>
      <c r="P343" s="104">
        <f>O343*H343</f>
        <v>0</v>
      </c>
      <c r="Q343" s="104">
        <v>0</v>
      </c>
      <c r="R343" s="104">
        <f>Q343*H343</f>
        <v>0</v>
      </c>
      <c r="S343" s="104">
        <v>0</v>
      </c>
      <c r="T343" s="105">
        <f>S343*H343</f>
        <v>0</v>
      </c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R343" s="106" t="s">
        <v>111</v>
      </c>
      <c r="AT343" s="106" t="s">
        <v>83</v>
      </c>
      <c r="AU343" s="106" t="s">
        <v>45</v>
      </c>
      <c r="AY343" s="11" t="s">
        <v>80</v>
      </c>
      <c r="BE343" s="107">
        <f>IF(N343="základní",J343,0)</f>
        <v>0</v>
      </c>
      <c r="BF343" s="107">
        <f>IF(N343="snížená",J343,0)</f>
        <v>0</v>
      </c>
      <c r="BG343" s="107">
        <f>IF(N343="zákl. přenesená",J343,0)</f>
        <v>0</v>
      </c>
      <c r="BH343" s="107">
        <f>IF(N343="sníž. přenesená",J343,0)</f>
        <v>0</v>
      </c>
      <c r="BI343" s="107">
        <f>IF(N343="nulová",J343,0)</f>
        <v>0</v>
      </c>
      <c r="BJ343" s="11" t="s">
        <v>43</v>
      </c>
      <c r="BK343" s="107">
        <f>ROUND(I343*H343,2)</f>
        <v>0</v>
      </c>
      <c r="BL343" s="11" t="s">
        <v>111</v>
      </c>
      <c r="BM343" s="106" t="s">
        <v>254</v>
      </c>
    </row>
    <row r="344" spans="1:65" s="7" customFormat="1" ht="22.9" customHeight="1" x14ac:dyDescent="0.2">
      <c r="B344" s="81"/>
      <c r="D344" s="82" t="s">
        <v>41</v>
      </c>
      <c r="E344" s="92" t="s">
        <v>255</v>
      </c>
      <c r="F344" s="92" t="s">
        <v>256</v>
      </c>
      <c r="I344" s="84"/>
      <c r="J344" s="93">
        <f>BK344</f>
        <v>0</v>
      </c>
      <c r="L344" s="81"/>
      <c r="M344" s="86"/>
      <c r="N344" s="87"/>
      <c r="O344" s="87"/>
      <c r="P344" s="88">
        <f>SUM(P345:P363)</f>
        <v>0</v>
      </c>
      <c r="Q344" s="87"/>
      <c r="R344" s="88">
        <f>SUM(R345:R363)</f>
        <v>0</v>
      </c>
      <c r="S344" s="87"/>
      <c r="T344" s="89">
        <f>SUM(T345:T363)</f>
        <v>0</v>
      </c>
      <c r="AR344" s="82" t="s">
        <v>45</v>
      </c>
      <c r="AT344" s="90" t="s">
        <v>41</v>
      </c>
      <c r="AU344" s="90" t="s">
        <v>43</v>
      </c>
      <c r="AY344" s="82" t="s">
        <v>80</v>
      </c>
      <c r="BK344" s="91">
        <f>SUM(BK345:BK363)</f>
        <v>0</v>
      </c>
    </row>
    <row r="345" spans="1:65" s="2" customFormat="1" ht="24.2" customHeight="1" x14ac:dyDescent="0.2">
      <c r="A345" s="20"/>
      <c r="B345" s="94"/>
      <c r="C345" s="95" t="s">
        <v>167</v>
      </c>
      <c r="D345" s="95" t="s">
        <v>83</v>
      </c>
      <c r="E345" s="96" t="s">
        <v>257</v>
      </c>
      <c r="F345" s="97" t="s">
        <v>258</v>
      </c>
      <c r="G345" s="98" t="s">
        <v>86</v>
      </c>
      <c r="H345" s="99">
        <v>93.09</v>
      </c>
      <c r="I345" s="100"/>
      <c r="J345" s="101">
        <f>ROUND(I345*H345,2)</f>
        <v>0</v>
      </c>
      <c r="K345" s="97" t="s">
        <v>0</v>
      </c>
      <c r="L345" s="21"/>
      <c r="M345" s="102" t="s">
        <v>0</v>
      </c>
      <c r="N345" s="103" t="s">
        <v>24</v>
      </c>
      <c r="O345" s="35"/>
      <c r="P345" s="104">
        <f>O345*H345</f>
        <v>0</v>
      </c>
      <c r="Q345" s="104">
        <v>0</v>
      </c>
      <c r="R345" s="104">
        <f>Q345*H345</f>
        <v>0</v>
      </c>
      <c r="S345" s="104">
        <v>0</v>
      </c>
      <c r="T345" s="105">
        <f>S345*H345</f>
        <v>0</v>
      </c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R345" s="106" t="s">
        <v>111</v>
      </c>
      <c r="AT345" s="106" t="s">
        <v>83</v>
      </c>
      <c r="AU345" s="106" t="s">
        <v>45</v>
      </c>
      <c r="AY345" s="11" t="s">
        <v>80</v>
      </c>
      <c r="BE345" s="107">
        <f>IF(N345="základní",J345,0)</f>
        <v>0</v>
      </c>
      <c r="BF345" s="107">
        <f>IF(N345="snížená",J345,0)</f>
        <v>0</v>
      </c>
      <c r="BG345" s="107">
        <f>IF(N345="zákl. přenesená",J345,0)</f>
        <v>0</v>
      </c>
      <c r="BH345" s="107">
        <f>IF(N345="sníž. přenesená",J345,0)</f>
        <v>0</v>
      </c>
      <c r="BI345" s="107">
        <f>IF(N345="nulová",J345,0)</f>
        <v>0</v>
      </c>
      <c r="BJ345" s="11" t="s">
        <v>43</v>
      </c>
      <c r="BK345" s="107">
        <f>ROUND(I345*H345,2)</f>
        <v>0</v>
      </c>
      <c r="BL345" s="11" t="s">
        <v>111</v>
      </c>
      <c r="BM345" s="106" t="s">
        <v>259</v>
      </c>
    </row>
    <row r="346" spans="1:65" s="8" customFormat="1" x14ac:dyDescent="0.2">
      <c r="B346" s="108"/>
      <c r="D346" s="109" t="s">
        <v>88</v>
      </c>
      <c r="E346" s="110" t="s">
        <v>0</v>
      </c>
      <c r="F346" s="111" t="s">
        <v>89</v>
      </c>
      <c r="H346" s="110" t="s">
        <v>0</v>
      </c>
      <c r="I346" s="112"/>
      <c r="L346" s="108"/>
      <c r="M346" s="113"/>
      <c r="N346" s="114"/>
      <c r="O346" s="114"/>
      <c r="P346" s="114"/>
      <c r="Q346" s="114"/>
      <c r="R346" s="114"/>
      <c r="S346" s="114"/>
      <c r="T346" s="115"/>
      <c r="AT346" s="110" t="s">
        <v>88</v>
      </c>
      <c r="AU346" s="110" t="s">
        <v>45</v>
      </c>
      <c r="AV346" s="8" t="s">
        <v>43</v>
      </c>
      <c r="AW346" s="8" t="s">
        <v>16</v>
      </c>
      <c r="AX346" s="8" t="s">
        <v>42</v>
      </c>
      <c r="AY346" s="110" t="s">
        <v>80</v>
      </c>
    </row>
    <row r="347" spans="1:65" s="8" customFormat="1" x14ac:dyDescent="0.2">
      <c r="B347" s="108"/>
      <c r="D347" s="109" t="s">
        <v>88</v>
      </c>
      <c r="E347" s="110" t="s">
        <v>0</v>
      </c>
      <c r="F347" s="111" t="s">
        <v>90</v>
      </c>
      <c r="H347" s="110" t="s">
        <v>0</v>
      </c>
      <c r="I347" s="112"/>
      <c r="L347" s="108"/>
      <c r="M347" s="113"/>
      <c r="N347" s="114"/>
      <c r="O347" s="114"/>
      <c r="P347" s="114"/>
      <c r="Q347" s="114"/>
      <c r="R347" s="114"/>
      <c r="S347" s="114"/>
      <c r="T347" s="115"/>
      <c r="AT347" s="110" t="s">
        <v>88</v>
      </c>
      <c r="AU347" s="110" t="s">
        <v>45</v>
      </c>
      <c r="AV347" s="8" t="s">
        <v>43</v>
      </c>
      <c r="AW347" s="8" t="s">
        <v>16</v>
      </c>
      <c r="AX347" s="8" t="s">
        <v>42</v>
      </c>
      <c r="AY347" s="110" t="s">
        <v>80</v>
      </c>
    </row>
    <row r="348" spans="1:65" s="8" customFormat="1" x14ac:dyDescent="0.2">
      <c r="B348" s="108"/>
      <c r="D348" s="109" t="s">
        <v>88</v>
      </c>
      <c r="E348" s="110" t="s">
        <v>0</v>
      </c>
      <c r="F348" s="111" t="s">
        <v>91</v>
      </c>
      <c r="H348" s="110" t="s">
        <v>0</v>
      </c>
      <c r="I348" s="112"/>
      <c r="L348" s="108"/>
      <c r="M348" s="113"/>
      <c r="N348" s="114"/>
      <c r="O348" s="114"/>
      <c r="P348" s="114"/>
      <c r="Q348" s="114"/>
      <c r="R348" s="114"/>
      <c r="S348" s="114"/>
      <c r="T348" s="115"/>
      <c r="AT348" s="110" t="s">
        <v>88</v>
      </c>
      <c r="AU348" s="110" t="s">
        <v>45</v>
      </c>
      <c r="AV348" s="8" t="s">
        <v>43</v>
      </c>
      <c r="AW348" s="8" t="s">
        <v>16</v>
      </c>
      <c r="AX348" s="8" t="s">
        <v>42</v>
      </c>
      <c r="AY348" s="110" t="s">
        <v>80</v>
      </c>
    </row>
    <row r="349" spans="1:65" s="8" customFormat="1" x14ac:dyDescent="0.2">
      <c r="B349" s="108"/>
      <c r="D349" s="109" t="s">
        <v>88</v>
      </c>
      <c r="E349" s="110" t="s">
        <v>0</v>
      </c>
      <c r="F349" s="111" t="s">
        <v>92</v>
      </c>
      <c r="H349" s="110" t="s">
        <v>0</v>
      </c>
      <c r="I349" s="112"/>
      <c r="L349" s="108"/>
      <c r="M349" s="113"/>
      <c r="N349" s="114"/>
      <c r="O349" s="114"/>
      <c r="P349" s="114"/>
      <c r="Q349" s="114"/>
      <c r="R349" s="114"/>
      <c r="S349" s="114"/>
      <c r="T349" s="115"/>
      <c r="AT349" s="110" t="s">
        <v>88</v>
      </c>
      <c r="AU349" s="110" t="s">
        <v>45</v>
      </c>
      <c r="AV349" s="8" t="s">
        <v>43</v>
      </c>
      <c r="AW349" s="8" t="s">
        <v>16</v>
      </c>
      <c r="AX349" s="8" t="s">
        <v>42</v>
      </c>
      <c r="AY349" s="110" t="s">
        <v>80</v>
      </c>
    </row>
    <row r="350" spans="1:65" s="8" customFormat="1" x14ac:dyDescent="0.2">
      <c r="B350" s="108"/>
      <c r="D350" s="109" t="s">
        <v>88</v>
      </c>
      <c r="E350" s="110" t="s">
        <v>0</v>
      </c>
      <c r="F350" s="111" t="s">
        <v>93</v>
      </c>
      <c r="H350" s="110" t="s">
        <v>0</v>
      </c>
      <c r="I350" s="112"/>
      <c r="L350" s="108"/>
      <c r="M350" s="113"/>
      <c r="N350" s="114"/>
      <c r="O350" s="114"/>
      <c r="P350" s="114"/>
      <c r="Q350" s="114"/>
      <c r="R350" s="114"/>
      <c r="S350" s="114"/>
      <c r="T350" s="115"/>
      <c r="AT350" s="110" t="s">
        <v>88</v>
      </c>
      <c r="AU350" s="110" t="s">
        <v>45</v>
      </c>
      <c r="AV350" s="8" t="s">
        <v>43</v>
      </c>
      <c r="AW350" s="8" t="s">
        <v>16</v>
      </c>
      <c r="AX350" s="8" t="s">
        <v>42</v>
      </c>
      <c r="AY350" s="110" t="s">
        <v>80</v>
      </c>
    </row>
    <row r="351" spans="1:65" s="9" customFormat="1" x14ac:dyDescent="0.2">
      <c r="B351" s="116"/>
      <c r="D351" s="109" t="s">
        <v>88</v>
      </c>
      <c r="E351" s="117" t="s">
        <v>0</v>
      </c>
      <c r="F351" s="118" t="s">
        <v>94</v>
      </c>
      <c r="H351" s="119">
        <v>3.39</v>
      </c>
      <c r="I351" s="120"/>
      <c r="L351" s="116"/>
      <c r="M351" s="121"/>
      <c r="N351" s="122"/>
      <c r="O351" s="122"/>
      <c r="P351" s="122"/>
      <c r="Q351" s="122"/>
      <c r="R351" s="122"/>
      <c r="S351" s="122"/>
      <c r="T351" s="123"/>
      <c r="AT351" s="117" t="s">
        <v>88</v>
      </c>
      <c r="AU351" s="117" t="s">
        <v>45</v>
      </c>
      <c r="AV351" s="9" t="s">
        <v>45</v>
      </c>
      <c r="AW351" s="9" t="s">
        <v>16</v>
      </c>
      <c r="AX351" s="9" t="s">
        <v>42</v>
      </c>
      <c r="AY351" s="117" t="s">
        <v>80</v>
      </c>
    </row>
    <row r="352" spans="1:65" s="9" customFormat="1" x14ac:dyDescent="0.2">
      <c r="B352" s="116"/>
      <c r="D352" s="109" t="s">
        <v>88</v>
      </c>
      <c r="E352" s="117" t="s">
        <v>0</v>
      </c>
      <c r="F352" s="118" t="s">
        <v>260</v>
      </c>
      <c r="H352" s="119">
        <v>20.399999999999999</v>
      </c>
      <c r="I352" s="120"/>
      <c r="L352" s="116"/>
      <c r="M352" s="121"/>
      <c r="N352" s="122"/>
      <c r="O352" s="122"/>
      <c r="P352" s="122"/>
      <c r="Q352" s="122"/>
      <c r="R352" s="122"/>
      <c r="S352" s="122"/>
      <c r="T352" s="123"/>
      <c r="AT352" s="117" t="s">
        <v>88</v>
      </c>
      <c r="AU352" s="117" t="s">
        <v>45</v>
      </c>
      <c r="AV352" s="9" t="s">
        <v>45</v>
      </c>
      <c r="AW352" s="9" t="s">
        <v>16</v>
      </c>
      <c r="AX352" s="9" t="s">
        <v>42</v>
      </c>
      <c r="AY352" s="117" t="s">
        <v>80</v>
      </c>
    </row>
    <row r="353" spans="1:65" s="8" customFormat="1" x14ac:dyDescent="0.2">
      <c r="B353" s="108"/>
      <c r="D353" s="109" t="s">
        <v>88</v>
      </c>
      <c r="E353" s="110" t="s">
        <v>0</v>
      </c>
      <c r="F353" s="111" t="s">
        <v>95</v>
      </c>
      <c r="H353" s="110" t="s">
        <v>0</v>
      </c>
      <c r="I353" s="112"/>
      <c r="L353" s="108"/>
      <c r="M353" s="113"/>
      <c r="N353" s="114"/>
      <c r="O353" s="114"/>
      <c r="P353" s="114"/>
      <c r="Q353" s="114"/>
      <c r="R353" s="114"/>
      <c r="S353" s="114"/>
      <c r="T353" s="115"/>
      <c r="AT353" s="110" t="s">
        <v>88</v>
      </c>
      <c r="AU353" s="110" t="s">
        <v>45</v>
      </c>
      <c r="AV353" s="8" t="s">
        <v>43</v>
      </c>
      <c r="AW353" s="8" t="s">
        <v>16</v>
      </c>
      <c r="AX353" s="8" t="s">
        <v>42</v>
      </c>
      <c r="AY353" s="110" t="s">
        <v>80</v>
      </c>
    </row>
    <row r="354" spans="1:65" s="9" customFormat="1" x14ac:dyDescent="0.2">
      <c r="B354" s="116"/>
      <c r="D354" s="109" t="s">
        <v>88</v>
      </c>
      <c r="E354" s="117" t="s">
        <v>0</v>
      </c>
      <c r="F354" s="118" t="s">
        <v>261</v>
      </c>
      <c r="H354" s="119">
        <v>2.7</v>
      </c>
      <c r="I354" s="120"/>
      <c r="L354" s="116"/>
      <c r="M354" s="121"/>
      <c r="N354" s="122"/>
      <c r="O354" s="122"/>
      <c r="P354" s="122"/>
      <c r="Q354" s="122"/>
      <c r="R354" s="122"/>
      <c r="S354" s="122"/>
      <c r="T354" s="123"/>
      <c r="AT354" s="117" t="s">
        <v>88</v>
      </c>
      <c r="AU354" s="117" t="s">
        <v>45</v>
      </c>
      <c r="AV354" s="9" t="s">
        <v>45</v>
      </c>
      <c r="AW354" s="9" t="s">
        <v>16</v>
      </c>
      <c r="AX354" s="9" t="s">
        <v>42</v>
      </c>
      <c r="AY354" s="117" t="s">
        <v>80</v>
      </c>
    </row>
    <row r="355" spans="1:65" s="9" customFormat="1" x14ac:dyDescent="0.2">
      <c r="B355" s="116"/>
      <c r="D355" s="109" t="s">
        <v>88</v>
      </c>
      <c r="E355" s="117" t="s">
        <v>0</v>
      </c>
      <c r="F355" s="118" t="s">
        <v>260</v>
      </c>
      <c r="H355" s="119">
        <v>20.399999999999999</v>
      </c>
      <c r="I355" s="120"/>
      <c r="L355" s="116"/>
      <c r="M355" s="121"/>
      <c r="N355" s="122"/>
      <c r="O355" s="122"/>
      <c r="P355" s="122"/>
      <c r="Q355" s="122"/>
      <c r="R355" s="122"/>
      <c r="S355" s="122"/>
      <c r="T355" s="123"/>
      <c r="AT355" s="117" t="s">
        <v>88</v>
      </c>
      <c r="AU355" s="117" t="s">
        <v>45</v>
      </c>
      <c r="AV355" s="9" t="s">
        <v>45</v>
      </c>
      <c r="AW355" s="9" t="s">
        <v>16</v>
      </c>
      <c r="AX355" s="9" t="s">
        <v>42</v>
      </c>
      <c r="AY355" s="117" t="s">
        <v>80</v>
      </c>
    </row>
    <row r="356" spans="1:65" s="8" customFormat="1" x14ac:dyDescent="0.2">
      <c r="B356" s="108"/>
      <c r="D356" s="109" t="s">
        <v>88</v>
      </c>
      <c r="E356" s="110" t="s">
        <v>0</v>
      </c>
      <c r="F356" s="111" t="s">
        <v>97</v>
      </c>
      <c r="H356" s="110" t="s">
        <v>0</v>
      </c>
      <c r="I356" s="112"/>
      <c r="L356" s="108"/>
      <c r="M356" s="113"/>
      <c r="N356" s="114"/>
      <c r="O356" s="114"/>
      <c r="P356" s="114"/>
      <c r="Q356" s="114"/>
      <c r="R356" s="114"/>
      <c r="S356" s="114"/>
      <c r="T356" s="115"/>
      <c r="AT356" s="110" t="s">
        <v>88</v>
      </c>
      <c r="AU356" s="110" t="s">
        <v>45</v>
      </c>
      <c r="AV356" s="8" t="s">
        <v>43</v>
      </c>
      <c r="AW356" s="8" t="s">
        <v>16</v>
      </c>
      <c r="AX356" s="8" t="s">
        <v>42</v>
      </c>
      <c r="AY356" s="110" t="s">
        <v>80</v>
      </c>
    </row>
    <row r="357" spans="1:65" s="9" customFormat="1" x14ac:dyDescent="0.2">
      <c r="B357" s="116"/>
      <c r="D357" s="109" t="s">
        <v>88</v>
      </c>
      <c r="E357" s="117" t="s">
        <v>0</v>
      </c>
      <c r="F357" s="118" t="s">
        <v>261</v>
      </c>
      <c r="H357" s="119">
        <v>2.7</v>
      </c>
      <c r="I357" s="120"/>
      <c r="L357" s="116"/>
      <c r="M357" s="121"/>
      <c r="N357" s="122"/>
      <c r="O357" s="122"/>
      <c r="P357" s="122"/>
      <c r="Q357" s="122"/>
      <c r="R357" s="122"/>
      <c r="S357" s="122"/>
      <c r="T357" s="123"/>
      <c r="AT357" s="117" t="s">
        <v>88</v>
      </c>
      <c r="AU357" s="117" t="s">
        <v>45</v>
      </c>
      <c r="AV357" s="9" t="s">
        <v>45</v>
      </c>
      <c r="AW357" s="9" t="s">
        <v>16</v>
      </c>
      <c r="AX357" s="9" t="s">
        <v>42</v>
      </c>
      <c r="AY357" s="117" t="s">
        <v>80</v>
      </c>
    </row>
    <row r="358" spans="1:65" s="9" customFormat="1" x14ac:dyDescent="0.2">
      <c r="B358" s="116"/>
      <c r="D358" s="109" t="s">
        <v>88</v>
      </c>
      <c r="E358" s="117" t="s">
        <v>0</v>
      </c>
      <c r="F358" s="118" t="s">
        <v>260</v>
      </c>
      <c r="H358" s="119">
        <v>20.399999999999999</v>
      </c>
      <c r="I358" s="120"/>
      <c r="L358" s="116"/>
      <c r="M358" s="121"/>
      <c r="N358" s="122"/>
      <c r="O358" s="122"/>
      <c r="P358" s="122"/>
      <c r="Q358" s="122"/>
      <c r="R358" s="122"/>
      <c r="S358" s="122"/>
      <c r="T358" s="123"/>
      <c r="AT358" s="117" t="s">
        <v>88</v>
      </c>
      <c r="AU358" s="117" t="s">
        <v>45</v>
      </c>
      <c r="AV358" s="9" t="s">
        <v>45</v>
      </c>
      <c r="AW358" s="9" t="s">
        <v>16</v>
      </c>
      <c r="AX358" s="9" t="s">
        <v>42</v>
      </c>
      <c r="AY358" s="117" t="s">
        <v>80</v>
      </c>
    </row>
    <row r="359" spans="1:65" s="8" customFormat="1" x14ac:dyDescent="0.2">
      <c r="B359" s="108"/>
      <c r="D359" s="109" t="s">
        <v>88</v>
      </c>
      <c r="E359" s="110" t="s">
        <v>0</v>
      </c>
      <c r="F359" s="111" t="s">
        <v>98</v>
      </c>
      <c r="H359" s="110" t="s">
        <v>0</v>
      </c>
      <c r="I359" s="112"/>
      <c r="L359" s="108"/>
      <c r="M359" s="113"/>
      <c r="N359" s="114"/>
      <c r="O359" s="114"/>
      <c r="P359" s="114"/>
      <c r="Q359" s="114"/>
      <c r="R359" s="114"/>
      <c r="S359" s="114"/>
      <c r="T359" s="115"/>
      <c r="AT359" s="110" t="s">
        <v>88</v>
      </c>
      <c r="AU359" s="110" t="s">
        <v>45</v>
      </c>
      <c r="AV359" s="8" t="s">
        <v>43</v>
      </c>
      <c r="AW359" s="8" t="s">
        <v>16</v>
      </c>
      <c r="AX359" s="8" t="s">
        <v>42</v>
      </c>
      <c r="AY359" s="110" t="s">
        <v>80</v>
      </c>
    </row>
    <row r="360" spans="1:65" s="9" customFormat="1" x14ac:dyDescent="0.2">
      <c r="B360" s="116"/>
      <c r="D360" s="109" t="s">
        <v>88</v>
      </c>
      <c r="E360" s="117" t="s">
        <v>0</v>
      </c>
      <c r="F360" s="118" t="s">
        <v>261</v>
      </c>
      <c r="H360" s="119">
        <v>2.7</v>
      </c>
      <c r="I360" s="120"/>
      <c r="L360" s="116"/>
      <c r="M360" s="121"/>
      <c r="N360" s="122"/>
      <c r="O360" s="122"/>
      <c r="P360" s="122"/>
      <c r="Q360" s="122"/>
      <c r="R360" s="122"/>
      <c r="S360" s="122"/>
      <c r="T360" s="123"/>
      <c r="AT360" s="117" t="s">
        <v>88</v>
      </c>
      <c r="AU360" s="117" t="s">
        <v>45</v>
      </c>
      <c r="AV360" s="9" t="s">
        <v>45</v>
      </c>
      <c r="AW360" s="9" t="s">
        <v>16</v>
      </c>
      <c r="AX360" s="9" t="s">
        <v>42</v>
      </c>
      <c r="AY360" s="117" t="s">
        <v>80</v>
      </c>
    </row>
    <row r="361" spans="1:65" s="9" customFormat="1" x14ac:dyDescent="0.2">
      <c r="B361" s="116"/>
      <c r="D361" s="109" t="s">
        <v>88</v>
      </c>
      <c r="E361" s="117" t="s">
        <v>0</v>
      </c>
      <c r="F361" s="118" t="s">
        <v>260</v>
      </c>
      <c r="H361" s="119">
        <v>20.399999999999999</v>
      </c>
      <c r="I361" s="120"/>
      <c r="L361" s="116"/>
      <c r="M361" s="121"/>
      <c r="N361" s="122"/>
      <c r="O361" s="122"/>
      <c r="P361" s="122"/>
      <c r="Q361" s="122"/>
      <c r="R361" s="122"/>
      <c r="S361" s="122"/>
      <c r="T361" s="123"/>
      <c r="AT361" s="117" t="s">
        <v>88</v>
      </c>
      <c r="AU361" s="117" t="s">
        <v>45</v>
      </c>
      <c r="AV361" s="9" t="s">
        <v>45</v>
      </c>
      <c r="AW361" s="9" t="s">
        <v>16</v>
      </c>
      <c r="AX361" s="9" t="s">
        <v>42</v>
      </c>
      <c r="AY361" s="117" t="s">
        <v>80</v>
      </c>
    </row>
    <row r="362" spans="1:65" s="10" customFormat="1" x14ac:dyDescent="0.2">
      <c r="B362" s="124"/>
      <c r="D362" s="109" t="s">
        <v>88</v>
      </c>
      <c r="E362" s="125" t="s">
        <v>0</v>
      </c>
      <c r="F362" s="126" t="s">
        <v>99</v>
      </c>
      <c r="H362" s="127">
        <v>93.09</v>
      </c>
      <c r="I362" s="128"/>
      <c r="L362" s="124"/>
      <c r="M362" s="129"/>
      <c r="N362" s="130"/>
      <c r="O362" s="130"/>
      <c r="P362" s="130"/>
      <c r="Q362" s="130"/>
      <c r="R362" s="130"/>
      <c r="S362" s="130"/>
      <c r="T362" s="131"/>
      <c r="AT362" s="125" t="s">
        <v>88</v>
      </c>
      <c r="AU362" s="125" t="s">
        <v>45</v>
      </c>
      <c r="AV362" s="10" t="s">
        <v>87</v>
      </c>
      <c r="AW362" s="10" t="s">
        <v>16</v>
      </c>
      <c r="AX362" s="10" t="s">
        <v>43</v>
      </c>
      <c r="AY362" s="125" t="s">
        <v>80</v>
      </c>
    </row>
    <row r="363" spans="1:65" s="2" customFormat="1" ht="24.2" customHeight="1" x14ac:dyDescent="0.2">
      <c r="A363" s="20"/>
      <c r="B363" s="94"/>
      <c r="C363" s="95" t="s">
        <v>262</v>
      </c>
      <c r="D363" s="95" t="s">
        <v>83</v>
      </c>
      <c r="E363" s="96" t="s">
        <v>263</v>
      </c>
      <c r="F363" s="97" t="s">
        <v>264</v>
      </c>
      <c r="G363" s="98" t="s">
        <v>86</v>
      </c>
      <c r="H363" s="99">
        <v>93.09</v>
      </c>
      <c r="I363" s="100"/>
      <c r="J363" s="101">
        <f>ROUND(I363*H363,2)</f>
        <v>0</v>
      </c>
      <c r="K363" s="97" t="s">
        <v>0</v>
      </c>
      <c r="L363" s="21"/>
      <c r="M363" s="102" t="s">
        <v>0</v>
      </c>
      <c r="N363" s="103" t="s">
        <v>24</v>
      </c>
      <c r="O363" s="35"/>
      <c r="P363" s="104">
        <f>O363*H363</f>
        <v>0</v>
      </c>
      <c r="Q363" s="104">
        <v>0</v>
      </c>
      <c r="R363" s="104">
        <f>Q363*H363</f>
        <v>0</v>
      </c>
      <c r="S363" s="104">
        <v>0</v>
      </c>
      <c r="T363" s="105">
        <f>S363*H363</f>
        <v>0</v>
      </c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R363" s="106" t="s">
        <v>111</v>
      </c>
      <c r="AT363" s="106" t="s">
        <v>83</v>
      </c>
      <c r="AU363" s="106" t="s">
        <v>45</v>
      </c>
      <c r="AY363" s="11" t="s">
        <v>80</v>
      </c>
      <c r="BE363" s="107">
        <f>IF(N363="základní",J363,0)</f>
        <v>0</v>
      </c>
      <c r="BF363" s="107">
        <f>IF(N363="snížená",J363,0)</f>
        <v>0</v>
      </c>
      <c r="BG363" s="107">
        <f>IF(N363="zákl. přenesená",J363,0)</f>
        <v>0</v>
      </c>
      <c r="BH363" s="107">
        <f>IF(N363="sníž. přenesená",J363,0)</f>
        <v>0</v>
      </c>
      <c r="BI363" s="107">
        <f>IF(N363="nulová",J363,0)</f>
        <v>0</v>
      </c>
      <c r="BJ363" s="11" t="s">
        <v>43</v>
      </c>
      <c r="BK363" s="107">
        <f>ROUND(I363*H363,2)</f>
        <v>0</v>
      </c>
      <c r="BL363" s="11" t="s">
        <v>111</v>
      </c>
      <c r="BM363" s="106" t="s">
        <v>265</v>
      </c>
    </row>
    <row r="364" spans="1:65" s="7" customFormat="1" ht="25.9" customHeight="1" x14ac:dyDescent="0.2">
      <c r="B364" s="81"/>
      <c r="D364" s="82" t="s">
        <v>41</v>
      </c>
      <c r="E364" s="83" t="s">
        <v>266</v>
      </c>
      <c r="F364" s="83" t="s">
        <v>267</v>
      </c>
      <c r="I364" s="84"/>
      <c r="J364" s="85">
        <f>BK364</f>
        <v>0</v>
      </c>
      <c r="L364" s="81"/>
      <c r="M364" s="86"/>
      <c r="N364" s="87"/>
      <c r="O364" s="87"/>
      <c r="P364" s="88">
        <f>P365+P367</f>
        <v>0</v>
      </c>
      <c r="Q364" s="87"/>
      <c r="R364" s="88">
        <f>R365+R367</f>
        <v>0</v>
      </c>
      <c r="S364" s="87"/>
      <c r="T364" s="89">
        <f>T365+T367</f>
        <v>0</v>
      </c>
      <c r="AR364" s="82" t="s">
        <v>108</v>
      </c>
      <c r="AT364" s="90" t="s">
        <v>41</v>
      </c>
      <c r="AU364" s="90" t="s">
        <v>42</v>
      </c>
      <c r="AY364" s="82" t="s">
        <v>80</v>
      </c>
      <c r="BK364" s="91">
        <f>BK365+BK367</f>
        <v>0</v>
      </c>
    </row>
    <row r="365" spans="1:65" s="7" customFormat="1" ht="22.9" customHeight="1" x14ac:dyDescent="0.2">
      <c r="B365" s="81"/>
      <c r="D365" s="82" t="s">
        <v>41</v>
      </c>
      <c r="E365" s="92" t="s">
        <v>268</v>
      </c>
      <c r="F365" s="92" t="s">
        <v>269</v>
      </c>
      <c r="I365" s="84"/>
      <c r="J365" s="93">
        <f>BK365</f>
        <v>0</v>
      </c>
      <c r="L365" s="81"/>
      <c r="M365" s="86"/>
      <c r="N365" s="87"/>
      <c r="O365" s="87"/>
      <c r="P365" s="88">
        <f>P366</f>
        <v>0</v>
      </c>
      <c r="Q365" s="87"/>
      <c r="R365" s="88">
        <f>R366</f>
        <v>0</v>
      </c>
      <c r="S365" s="87"/>
      <c r="T365" s="89">
        <f>T366</f>
        <v>0</v>
      </c>
      <c r="AR365" s="82" t="s">
        <v>108</v>
      </c>
      <c r="AT365" s="90" t="s">
        <v>41</v>
      </c>
      <c r="AU365" s="90" t="s">
        <v>43</v>
      </c>
      <c r="AY365" s="82" t="s">
        <v>80</v>
      </c>
      <c r="BK365" s="91">
        <f>BK366</f>
        <v>0</v>
      </c>
    </row>
    <row r="366" spans="1:65" s="2" customFormat="1" ht="16.5" customHeight="1" x14ac:dyDescent="0.2">
      <c r="A366" s="20"/>
      <c r="B366" s="94"/>
      <c r="C366" s="95" t="s">
        <v>170</v>
      </c>
      <c r="D366" s="95" t="s">
        <v>83</v>
      </c>
      <c r="E366" s="96" t="s">
        <v>270</v>
      </c>
      <c r="F366" s="97" t="s">
        <v>269</v>
      </c>
      <c r="G366" s="98" t="s">
        <v>271</v>
      </c>
      <c r="H366" s="99">
        <v>1</v>
      </c>
      <c r="I366" s="100"/>
      <c r="J366" s="101">
        <f>ROUND(I366*H366,2)</f>
        <v>0</v>
      </c>
      <c r="K366" s="97" t="s">
        <v>272</v>
      </c>
      <c r="L366" s="21"/>
      <c r="M366" s="102" t="s">
        <v>0</v>
      </c>
      <c r="N366" s="103" t="s">
        <v>24</v>
      </c>
      <c r="O366" s="35"/>
      <c r="P366" s="104">
        <f>O366*H366</f>
        <v>0</v>
      </c>
      <c r="Q366" s="104">
        <v>0</v>
      </c>
      <c r="R366" s="104">
        <f>Q366*H366</f>
        <v>0</v>
      </c>
      <c r="S366" s="104">
        <v>0</v>
      </c>
      <c r="T366" s="105">
        <f>S366*H366</f>
        <v>0</v>
      </c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R366" s="106" t="s">
        <v>273</v>
      </c>
      <c r="AT366" s="106" t="s">
        <v>83</v>
      </c>
      <c r="AU366" s="106" t="s">
        <v>45</v>
      </c>
      <c r="AY366" s="11" t="s">
        <v>80</v>
      </c>
      <c r="BE366" s="107">
        <f>IF(N366="základní",J366,0)</f>
        <v>0</v>
      </c>
      <c r="BF366" s="107">
        <f>IF(N366="snížená",J366,0)</f>
        <v>0</v>
      </c>
      <c r="BG366" s="107">
        <f>IF(N366="zákl. přenesená",J366,0)</f>
        <v>0</v>
      </c>
      <c r="BH366" s="107">
        <f>IF(N366="sníž. přenesená",J366,0)</f>
        <v>0</v>
      </c>
      <c r="BI366" s="107">
        <f>IF(N366="nulová",J366,0)</f>
        <v>0</v>
      </c>
      <c r="BJ366" s="11" t="s">
        <v>43</v>
      </c>
      <c r="BK366" s="107">
        <f>ROUND(I366*H366,2)</f>
        <v>0</v>
      </c>
      <c r="BL366" s="11" t="s">
        <v>273</v>
      </c>
      <c r="BM366" s="106" t="s">
        <v>274</v>
      </c>
    </row>
    <row r="367" spans="1:65" s="7" customFormat="1" ht="22.9" customHeight="1" x14ac:dyDescent="0.2">
      <c r="B367" s="81"/>
      <c r="D367" s="82" t="s">
        <v>41</v>
      </c>
      <c r="E367" s="92" t="s">
        <v>275</v>
      </c>
      <c r="F367" s="92" t="s">
        <v>276</v>
      </c>
      <c r="I367" s="84"/>
      <c r="J367" s="93">
        <f>BK367</f>
        <v>0</v>
      </c>
      <c r="L367" s="81"/>
      <c r="M367" s="86"/>
      <c r="N367" s="87"/>
      <c r="O367" s="87"/>
      <c r="P367" s="88">
        <f>P368</f>
        <v>0</v>
      </c>
      <c r="Q367" s="87"/>
      <c r="R367" s="88">
        <f>R368</f>
        <v>0</v>
      </c>
      <c r="S367" s="87"/>
      <c r="T367" s="89">
        <f>T368</f>
        <v>0</v>
      </c>
      <c r="AR367" s="82" t="s">
        <v>108</v>
      </c>
      <c r="AT367" s="90" t="s">
        <v>41</v>
      </c>
      <c r="AU367" s="90" t="s">
        <v>43</v>
      </c>
      <c r="AY367" s="82" t="s">
        <v>80</v>
      </c>
      <c r="BK367" s="91">
        <f>BK368</f>
        <v>0</v>
      </c>
    </row>
    <row r="368" spans="1:65" s="2" customFormat="1" ht="16.5" customHeight="1" x14ac:dyDescent="0.2">
      <c r="A368" s="20"/>
      <c r="B368" s="94"/>
      <c r="C368" s="95" t="s">
        <v>277</v>
      </c>
      <c r="D368" s="95" t="s">
        <v>83</v>
      </c>
      <c r="E368" s="96" t="s">
        <v>278</v>
      </c>
      <c r="F368" s="97" t="s">
        <v>276</v>
      </c>
      <c r="G368" s="98" t="s">
        <v>271</v>
      </c>
      <c r="H368" s="99">
        <v>1</v>
      </c>
      <c r="I368" s="100"/>
      <c r="J368" s="101">
        <f>ROUND(I368*H368,2)</f>
        <v>0</v>
      </c>
      <c r="K368" s="97" t="s">
        <v>272</v>
      </c>
      <c r="L368" s="21"/>
      <c r="M368" s="142" t="s">
        <v>0</v>
      </c>
      <c r="N368" s="143" t="s">
        <v>24</v>
      </c>
      <c r="O368" s="144"/>
      <c r="P368" s="145">
        <f>O368*H368</f>
        <v>0</v>
      </c>
      <c r="Q368" s="145">
        <v>0</v>
      </c>
      <c r="R368" s="145">
        <f>Q368*H368</f>
        <v>0</v>
      </c>
      <c r="S368" s="145">
        <v>0</v>
      </c>
      <c r="T368" s="146">
        <f>S368*H368</f>
        <v>0</v>
      </c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R368" s="106" t="s">
        <v>273</v>
      </c>
      <c r="AT368" s="106" t="s">
        <v>83</v>
      </c>
      <c r="AU368" s="106" t="s">
        <v>45</v>
      </c>
      <c r="AY368" s="11" t="s">
        <v>80</v>
      </c>
      <c r="BE368" s="107">
        <f>IF(N368="základní",J368,0)</f>
        <v>0</v>
      </c>
      <c r="BF368" s="107">
        <f>IF(N368="snížená",J368,0)</f>
        <v>0</v>
      </c>
      <c r="BG368" s="107">
        <f>IF(N368="zákl. přenesená",J368,0)</f>
        <v>0</v>
      </c>
      <c r="BH368" s="107">
        <f>IF(N368="sníž. přenesená",J368,0)</f>
        <v>0</v>
      </c>
      <c r="BI368" s="107">
        <f>IF(N368="nulová",J368,0)</f>
        <v>0</v>
      </c>
      <c r="BJ368" s="11" t="s">
        <v>43</v>
      </c>
      <c r="BK368" s="107">
        <f>ROUND(I368*H368,2)</f>
        <v>0</v>
      </c>
      <c r="BL368" s="11" t="s">
        <v>273</v>
      </c>
      <c r="BM368" s="106" t="s">
        <v>279</v>
      </c>
    </row>
    <row r="369" spans="1:31" s="2" customFormat="1" ht="6.95" customHeight="1" x14ac:dyDescent="0.2">
      <c r="A369" s="20"/>
      <c r="B369" s="29"/>
      <c r="C369" s="30"/>
      <c r="D369" s="30"/>
      <c r="E369" s="30"/>
      <c r="F369" s="30"/>
      <c r="G369" s="30"/>
      <c r="H369" s="30"/>
      <c r="I369" s="30"/>
      <c r="J369" s="30"/>
      <c r="K369" s="30"/>
      <c r="L369" s="21"/>
      <c r="M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</row>
  </sheetData>
  <autoFilter ref="C127:K368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MT-24-002 - VÝMĚNA OKEN ...</vt:lpstr>
      <vt:lpstr>'MT-24-002 - VÝMĚNA OKEN ...'!Názvy_tisku</vt:lpstr>
      <vt:lpstr>'MT-24-002 - VÝMĚNA OKEN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Zeman Jakub, Ing.</dc:creator>
  <cp:lastModifiedBy>Kadlec Zdeněk</cp:lastModifiedBy>
  <dcterms:created xsi:type="dcterms:W3CDTF">2024-04-11T11:37:06Z</dcterms:created>
  <dcterms:modified xsi:type="dcterms:W3CDTF">2024-04-12T05:01:10Z</dcterms:modified>
</cp:coreProperties>
</file>