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!!!STAVEBNÍ AKCE 2022\Oprava střechy budovy QZI1\PROJEKT\Rozpočet\"/>
    </mc:Choice>
  </mc:AlternateContent>
  <bookViews>
    <workbookView xWindow="0" yWindow="0" windowWidth="0" windowHeight="0"/>
  </bookViews>
  <sheets>
    <sheet name="Rekapitulace stavby" sheetId="1" r:id="rId1"/>
    <sheet name="2023-12-04 - Budova ZQ -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'2023-12-04 - Budova ZQ - ...'!$C$86:$K$252</definedName>
    <definedName name="_xlnm.Print_Area" localSheetId="1">'2023-12-04 - Budova ZQ - ...'!$C$4:$J$37,'2023-12-04 - Budova ZQ - ...'!$C$43:$J$70,'2023-12-04 - Budova ZQ - ...'!$C$76:$J$252</definedName>
    <definedName name="_xlnm.Print_Titles" localSheetId="1">'2023-12-04 - Budova ZQ - 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1"/>
  <c r="BH251"/>
  <c r="BG251"/>
  <c r="BF251"/>
  <c r="T251"/>
  <c r="T250"/>
  <c r="R251"/>
  <c r="R250"/>
  <c r="P251"/>
  <c r="P250"/>
  <c r="BI248"/>
  <c r="BH248"/>
  <c r="BG248"/>
  <c r="BF248"/>
  <c r="T248"/>
  <c r="T247"/>
  <c r="T246"/>
  <c r="R248"/>
  <c r="R247"/>
  <c r="R246"/>
  <c r="P248"/>
  <c r="P247"/>
  <c r="P246"/>
  <c r="BI235"/>
  <c r="BH235"/>
  <c r="BG235"/>
  <c r="BF235"/>
  <c r="T235"/>
  <c r="T223"/>
  <c r="R235"/>
  <c r="R223"/>
  <c r="P235"/>
  <c r="P223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3"/>
  <c r="BH213"/>
  <c r="BG213"/>
  <c r="BF213"/>
  <c r="T213"/>
  <c r="R213"/>
  <c r="P213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79"/>
  <c r="BH179"/>
  <c r="BG179"/>
  <c r="BF179"/>
  <c r="T179"/>
  <c r="T178"/>
  <c r="R179"/>
  <c r="R178"/>
  <c r="P179"/>
  <c r="P178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0"/>
  <c r="BH110"/>
  <c r="BG110"/>
  <c r="BF110"/>
  <c r="T110"/>
  <c r="R110"/>
  <c r="P110"/>
  <c r="BI101"/>
  <c r="BH101"/>
  <c r="BG101"/>
  <c r="BF101"/>
  <c r="T101"/>
  <c r="R101"/>
  <c r="P101"/>
  <c r="BI95"/>
  <c r="BH95"/>
  <c r="BG95"/>
  <c r="BF95"/>
  <c r="T95"/>
  <c r="R95"/>
  <c r="P95"/>
  <c r="BI90"/>
  <c r="BH90"/>
  <c r="BG90"/>
  <c r="BF90"/>
  <c r="T90"/>
  <c r="R90"/>
  <c r="P90"/>
  <c r="F81"/>
  <c r="E79"/>
  <c r="F48"/>
  <c r="E46"/>
  <c r="J22"/>
  <c r="E22"/>
  <c r="J84"/>
  <c r="J21"/>
  <c r="J19"/>
  <c r="E19"/>
  <c r="J83"/>
  <c r="J18"/>
  <c r="J16"/>
  <c r="E16"/>
  <c r="F84"/>
  <c r="J15"/>
  <c r="J13"/>
  <c r="E13"/>
  <c r="F83"/>
  <c r="J12"/>
  <c r="J10"/>
  <c r="J81"/>
  <c i="1" r="L50"/>
  <c r="AM50"/>
  <c r="AM49"/>
  <c r="L49"/>
  <c r="AM47"/>
  <c r="L47"/>
  <c r="L45"/>
  <c r="L44"/>
  <c i="2" r="J145"/>
  <c r="J110"/>
  <c r="BK179"/>
  <c r="BK251"/>
  <c r="J235"/>
  <c r="BK199"/>
  <c r="J150"/>
  <c r="F33"/>
  <c r="F32"/>
  <c r="BK145"/>
  <c r="BK219"/>
  <c r="BK140"/>
  <c r="BK150"/>
  <c r="J213"/>
  <c r="BK132"/>
  <c r="J167"/>
  <c r="BK90"/>
  <c r="BK167"/>
  <c r="J251"/>
  <c r="J215"/>
  <c r="BK175"/>
  <c r="J101"/>
  <c r="J197"/>
  <c r="J140"/>
  <c i="1" r="AS54"/>
  <c i="2" r="BK197"/>
  <c r="BK135"/>
  <c r="F34"/>
  <c r="J190"/>
  <c r="BK208"/>
  <c r="J157"/>
  <c r="J195"/>
  <c r="BK190"/>
  <c r="J127"/>
  <c r="BK224"/>
  <c r="J204"/>
  <c r="J132"/>
  <c r="BK206"/>
  <c r="BK127"/>
  <c r="J199"/>
  <c r="BK119"/>
  <c r="J248"/>
  <c r="BK221"/>
  <c r="BK193"/>
  <c r="J135"/>
  <c r="J206"/>
  <c r="J172"/>
  <c r="J124"/>
  <c r="J224"/>
  <c r="J187"/>
  <c r="BK124"/>
  <c r="J32"/>
  <c r="J193"/>
  <c r="BK110"/>
  <c r="BK187"/>
  <c r="BK235"/>
  <c r="BK157"/>
  <c r="BK248"/>
  <c r="J208"/>
  <c r="BK163"/>
  <c r="J119"/>
  <c r="J219"/>
  <c r="J163"/>
  <c r="BK101"/>
  <c r="BK215"/>
  <c r="BK165"/>
  <c r="J95"/>
  <c r="J179"/>
  <c r="BK204"/>
  <c r="BK172"/>
  <c r="J90"/>
  <c r="BK213"/>
  <c r="J165"/>
  <c r="BK95"/>
  <c r="BK195"/>
  <c r="J221"/>
  <c r="F35"/>
  <c r="J175"/>
  <c l="1" r="P89"/>
  <c r="R134"/>
  <c r="R192"/>
  <c r="T100"/>
  <c r="T162"/>
  <c r="BK192"/>
  <c r="J192"/>
  <c r="J65"/>
  <c r="BK100"/>
  <c r="J100"/>
  <c r="J58"/>
  <c r="BK162"/>
  <c r="J162"/>
  <c r="J60"/>
  <c r="P192"/>
  <c r="BK89"/>
  <c r="BK134"/>
  <c r="J134"/>
  <c r="J59"/>
  <c r="P162"/>
  <c r="BK186"/>
  <c r="J186"/>
  <c r="J64"/>
  <c r="R89"/>
  <c r="T134"/>
  <c r="T192"/>
  <c r="R100"/>
  <c r="P186"/>
  <c r="P177"/>
  <c r="P100"/>
  <c r="R162"/>
  <c r="R186"/>
  <c r="R177"/>
  <c r="T89"/>
  <c r="T88"/>
  <c r="P134"/>
  <c r="T186"/>
  <c r="T177"/>
  <c r="BK174"/>
  <c r="J174"/>
  <c r="J61"/>
  <c r="BK178"/>
  <c r="BK223"/>
  <c r="J223"/>
  <c r="J66"/>
  <c r="BK247"/>
  <c r="J247"/>
  <c r="J68"/>
  <c r="BK250"/>
  <c r="J250"/>
  <c r="J69"/>
  <c i="1" r="BC55"/>
  <c i="2" r="J48"/>
  <c r="F50"/>
  <c r="J50"/>
  <c r="F51"/>
  <c r="J51"/>
  <c r="BE90"/>
  <c r="BE95"/>
  <c r="BE101"/>
  <c r="BE110"/>
  <c r="BE119"/>
  <c r="BE124"/>
  <c r="BE127"/>
  <c r="BE132"/>
  <c r="BE135"/>
  <c r="BE140"/>
  <c r="BE145"/>
  <c r="BE150"/>
  <c r="BE157"/>
  <c r="BE163"/>
  <c r="BE165"/>
  <c r="BE167"/>
  <c r="BE172"/>
  <c r="BE175"/>
  <c r="BE179"/>
  <c r="BE187"/>
  <c r="BE190"/>
  <c r="BE193"/>
  <c r="BE195"/>
  <c r="BE197"/>
  <c r="BE199"/>
  <c r="BE204"/>
  <c r="BE206"/>
  <c r="BE208"/>
  <c r="BE213"/>
  <c r="BE215"/>
  <c r="BE219"/>
  <c r="BE221"/>
  <c r="BE224"/>
  <c r="BE235"/>
  <c r="BE248"/>
  <c r="BE251"/>
  <c i="1" r="BB55"/>
  <c r="BA55"/>
  <c r="AW55"/>
  <c r="BD55"/>
  <c r="BA54"/>
  <c r="W30"/>
  <c r="BB54"/>
  <c r="W31"/>
  <c r="BC54"/>
  <c r="W32"/>
  <c r="BD54"/>
  <c r="W33"/>
  <c i="2" l="1" r="BK88"/>
  <c r="T87"/>
  <c r="R88"/>
  <c r="R87"/>
  <c r="BK177"/>
  <c r="J177"/>
  <c r="J62"/>
  <c r="P88"/>
  <c r="P87"/>
  <c i="1" r="AU55"/>
  <c i="2" r="J89"/>
  <c r="J57"/>
  <c r="J178"/>
  <c r="J63"/>
  <c r="BK246"/>
  <c r="J246"/>
  <c r="J67"/>
  <c i="1" r="AX54"/>
  <c i="2" r="J31"/>
  <c i="1" r="AV55"/>
  <c r="AT55"/>
  <c r="AW54"/>
  <c r="AK30"/>
  <c i="2" r="F31"/>
  <c i="1" r="AZ55"/>
  <c r="AZ54"/>
  <c r="W29"/>
  <c r="AY54"/>
  <c r="AU54"/>
  <c i="2" l="1" r="BK87"/>
  <c r="J87"/>
  <c r="J88"/>
  <c r="J56"/>
  <c i="1" r="AV54"/>
  <c r="AK29"/>
  <c i="2" r="J28"/>
  <c i="1" r="AG55"/>
  <c r="AG54"/>
  <c r="AK26"/>
  <c i="2" l="1" r="J37"/>
  <c r="J55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<sst xmlns="http://schemas.openxmlformats.org/spreadsheetml/2006/main">
  <si>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</si>
  <si>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</si>
  <si>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</si>
  <si>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</si>
  <si>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</si>
  <si>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{ba677a58-b02b-4ff0-91cc-5bead9204431}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</si>
  <si>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</si>
  <si>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</si>
  <si>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</si>
  <si>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</si>
  <si>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</si>
  <si>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</si>
  <si>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</si>
  <si>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</si>
  <si>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2023-12-04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</si>
  <si>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</si>
  <si>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</si>
  <si>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Budova ZQ - stavební úpravy výukových místností</t>
  </si>
  <si>
    <t>KSO:</t>
  </si>
  <si>
    <t/>
  </si>
  <si>
    <t>CC-CZ:</t>
  </si>
  <si>
    <t>Místo:</t>
  </si>
  <si>
    <t>FN Olomouc</t>
  </si>
  <si>
    <t>Datum:</t>
  </si>
  <si>
    <t>4. 12. 2023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</si>
  <si>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</si>
  <si>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</si>
  <si>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</si>
  <si>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</si>
  <si>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</si>
  <si>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</si>
  <si>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</si>
  <si>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</si>
  <si>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</si>
  <si>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</si>
  <si>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</si>
  <si>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</si>
  <si>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</si>
  <si>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</si>
  <si>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</si>
  <si>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</si>
  <si>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</si>
  <si>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</si>
  <si>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</si>
  <si>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</si>
  <si>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</si>
  <si>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</si>
  <si>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</si>
  <si>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</si>
  <si>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</si>
  <si>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</si>
  <si>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</si>
  <si>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</si>
  <si>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</si>
  <si>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</si>
  <si>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</si>
  <si>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</si>
  <si>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</si>
  <si>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</si>
  <si>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</si>
  <si>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</si>
  <si>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</si>
  <si>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</si>
  <si>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</si>
  <si>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</si>
  <si>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</si>
  <si>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</si>
  <si>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</si>
  <si>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</si>
  <si>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</si>
  <si>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</si>
  <si>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</si>
  <si>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</si>
  <si>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</si>
  <si>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</si>
  <si>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</si>
  <si>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</si>
  <si>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</si>
  <si>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</si>
  <si>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</si>
  <si>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</si>
  <si>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</si>
  <si>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</si>
  <si>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</si>
  <si>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</si>
  <si>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</si>
  <si>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</si>
  <si>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</si>
  <si>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</si>
  <si>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</si>
  <si>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</si>
  <si>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</si>
  <si>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</si>
  <si>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</si>
  <si>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</si>
  <si>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</si>
  <si>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</si>
  <si>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</si>
  <si>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</si>
  <si>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</si>
  <si>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</si>
  <si>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</si>
  <si>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</si>
  <si>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</si>
  <si>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</si>
  <si>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</si>
  <si>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</si>
  <si>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</si>
  <si>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</si>
  <si>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</si>
  <si>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</si>
  <si>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</si>
  <si>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</si>
  <si>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</si>
  <si>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</si>
  <si>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</si>
  <si>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</si>
  <si>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ve zdivu nadzákladovém cihlami pálenými plochy přes 1 m2 do 4 m2 na maltu vápenocementovou</t>
  </si>
  <si>
    <t>m3</t>
  </si>
  <si>
    <t>4</t>
  </si>
  <si>
    <t>203818574</t>
  </si>
  <si>
    <t>Online PSC</t>
  </si>
  <si>
    <t>https://podminky.urs.cz/item/CS_URS_2023_02/310239211</t>
  </si>
  <si>
    <t>VV</t>
  </si>
  <si>
    <t>Stávající dveře z m.č. 070 do m.č.080</t>
  </si>
  <si>
    <t>1,00*2,00*0,20</t>
  </si>
  <si>
    <t>Součet</t>
  </si>
  <si>
    <t>29</t>
  </si>
  <si>
    <t>331231115</t>
  </si>
  <si>
    <t>Pilíře volně stojící z cihel pálených čtyřhranné až osmihranné (průřezu čtverce, T nebo kříže) pravoúhlé pod omítku nebo režné, bez spárování z cihel plných dl. 290 mm P 7 až P 15 M I, na maltu ze suché směsi 5 MPa</t>
  </si>
  <si>
    <t>647609891</t>
  </si>
  <si>
    <t>https://podminky.urs.cz/item/CS_URS_2023_02/331231115</t>
  </si>
  <si>
    <t>Pilířek u světlíků</t>
  </si>
  <si>
    <t>0,15*0,15*1,50</t>
  </si>
  <si>
    <t>6</t>
  </si>
  <si>
    <t>Úpravy povrchů, podlahy a osazování výplní</t>
  </si>
  <si>
    <t>611325111</t>
  </si>
  <si>
    <t>Vápenocementová omítka rýh hladká ve stropech, šířky rýhy do 150 mm</t>
  </si>
  <si>
    <t>m2</t>
  </si>
  <si>
    <t>1241861682</t>
  </si>
  <si>
    <t>https://podminky.urs.cz/item/CS_URS_2023_02/611325111</t>
  </si>
  <si>
    <t>Rýha po příčce na stropě</t>
  </si>
  <si>
    <t>0,15*4,60</t>
  </si>
  <si>
    <t>Mezisoučet</t>
  </si>
  <si>
    <t>Rýha po příčce na zdech</t>
  </si>
  <si>
    <t>0,15*4,05*2,00</t>
  </si>
  <si>
    <t>16</t>
  </si>
  <si>
    <t>611325121</t>
  </si>
  <si>
    <t>Vápenocementová omítka rýh štuková ve stropech, šířky rýhy do 150 mm</t>
  </si>
  <si>
    <t>-2099903313</t>
  </si>
  <si>
    <t>https://podminky.urs.cz/item/CS_URS_2023_02/611325121</t>
  </si>
  <si>
    <t>612325215</t>
  </si>
  <si>
    <t>Vápenocementová omítka jednotlivých malých ploch hladká na stěnách, plochy jednotlivě přes 1,0 do 4 m2</t>
  </si>
  <si>
    <t>kus</t>
  </si>
  <si>
    <t>1106841079</t>
  </si>
  <si>
    <t>https://podminky.urs.cz/item/CS_URS_2023_02/612325215</t>
  </si>
  <si>
    <t>2,00</t>
  </si>
  <si>
    <t>5</t>
  </si>
  <si>
    <t>612325225</t>
  </si>
  <si>
    <t>Vápenocementová omítka jednotlivých malých ploch štuková na stěnách, plochy jednotlivě přes 1,0 do 4 m2</t>
  </si>
  <si>
    <t>-295045274</t>
  </si>
  <si>
    <t>https://podminky.urs.cz/item/CS_URS_2023_02/612325225</t>
  </si>
  <si>
    <t>19</t>
  </si>
  <si>
    <t>631311124</t>
  </si>
  <si>
    <t>Mazanina z betonu prostého bez zvýšených nároků na prostředí tl. přes 80 do 120 mm tř. C 16/20</t>
  </si>
  <si>
    <t>-978036288</t>
  </si>
  <si>
    <t>https://podminky.urs.cz/item/CS_URS_2023_02/631311124</t>
  </si>
  <si>
    <t>Doplnění podlahy po vybourání</t>
  </si>
  <si>
    <t>4,60*2,00*0,12+1,00*2,00*0,12</t>
  </si>
  <si>
    <t>20</t>
  </si>
  <si>
    <t>631319012</t>
  </si>
  <si>
    <t>Příplatek k cenám mazanin za úpravu povrchu mazaniny přehlazením, mazanina tl. přes 80 do 120 mm</t>
  </si>
  <si>
    <t>588350079</t>
  </si>
  <si>
    <t>https://podminky.urs.cz/item/CS_URS_2023_02/631319012</t>
  </si>
  <si>
    <t>9</t>
  </si>
  <si>
    <t>Ostatní konstrukce a práce, bourání</t>
  </si>
  <si>
    <t>32</t>
  </si>
  <si>
    <t>952901114</t>
  </si>
  <si>
    <t>Vyčištění budov nebo objektů před předáním do užívání budov bytové nebo občanské výstavby, světlé výšky podlaží přes 4 m</t>
  </si>
  <si>
    <t>1201944203</t>
  </si>
  <si>
    <t>https://podminky.urs.cz/item/CS_URS_2023_02/952901114</t>
  </si>
  <si>
    <t>m.č.070, 080 a 090</t>
  </si>
  <si>
    <t>28,00+17,14+29,86</t>
  </si>
  <si>
    <t>13</t>
  </si>
  <si>
    <t>962032231</t>
  </si>
  <si>
    <t>Bourání zdiva nadzákladového z cihel nebo tvárnic z cihel pálených nebo vápenopískových, na maltu vápennou nebo vápenocementovou, objemu přes 1 m3</t>
  </si>
  <si>
    <t>1462116437</t>
  </si>
  <si>
    <t>https://podminky.urs.cz/item/CS_URS_2023_02/962032231</t>
  </si>
  <si>
    <t>Příčka mezi m.č.070 a m.č.090</t>
  </si>
  <si>
    <t>4,60*4,05*0,11</t>
  </si>
  <si>
    <t>18</t>
  </si>
  <si>
    <t>965043431</t>
  </si>
  <si>
    <t>Bourání mazanin betonových s potěrem nebo teracem tl. do 150 mm, plochy do 4 m2</t>
  </si>
  <si>
    <t>816379524</t>
  </si>
  <si>
    <t>https://podminky.urs.cz/item/CS_URS_2023_02/965043431</t>
  </si>
  <si>
    <t>Vybourání stávající konstrukce podlahy</t>
  </si>
  <si>
    <t>4,60*2,00*0,15+1,00*2,00*0,15</t>
  </si>
  <si>
    <t>968072455</t>
  </si>
  <si>
    <t>Vybourání kovových rámů oken s křídly, dveřních zárubní, vrat, stěn, ostění nebo obkladů dveřních zárubní, plochy do 2 m2</t>
  </si>
  <si>
    <t>-959238244</t>
  </si>
  <si>
    <t>https://podminky.urs.cz/item/CS_URS_2023_02/968072455</t>
  </si>
  <si>
    <t>0,90*2,00</t>
  </si>
  <si>
    <t>Stávající dveře z m.č.070 do m.č.090</t>
  </si>
  <si>
    <t>14</t>
  </si>
  <si>
    <t>977211121</t>
  </si>
  <si>
    <t>Řezání konstrukcí stěnovou pilou z cihel nebo tvárnic hloubka řezu do 200 mm</t>
  </si>
  <si>
    <t>m</t>
  </si>
  <si>
    <t>1736693171</t>
  </si>
  <si>
    <t>https://podminky.urs.cz/item/CS_URS_2023_02/977211121</t>
  </si>
  <si>
    <t>Řezání stávající příčky u světlíku</t>
  </si>
  <si>
    <t>1,50</t>
  </si>
  <si>
    <t>997</t>
  </si>
  <si>
    <t>Přesun sutě</t>
  </si>
  <si>
    <t>997013214</t>
  </si>
  <si>
    <t>Vnitrostaveništní doprava suti a vybouraných hmot vodorovně do 50 m svisle ručně pro budovy a haly výšky přes 12 do 15 m</t>
  </si>
  <si>
    <t>t</t>
  </si>
  <si>
    <t>330340631</t>
  </si>
  <si>
    <t>https://podminky.urs.cz/item/CS_URS_2023_02/997013214</t>
  </si>
  <si>
    <t>7</t>
  </si>
  <si>
    <t>997013501</t>
  </si>
  <si>
    <t>Odvoz suti a vybouraných hmot na skládku nebo meziskládku se složením, na vzdálenost do 1 km</t>
  </si>
  <si>
    <t>2004888419</t>
  </si>
  <si>
    <t>https://podminky.urs.cz/item/CS_URS_2023_02/997013501</t>
  </si>
  <si>
    <t>8</t>
  </si>
  <si>
    <t>997013509</t>
  </si>
  <si>
    <t>Odvoz suti a vybouraných hmot na skládku nebo meziskládku se složením, na vzdálenost Příplatek k ceně za každý další i započatý 1 km přes 1 km</t>
  </si>
  <si>
    <t>-790896712</t>
  </si>
  <si>
    <t>https://podminky.urs.cz/item/CS_URS_2023_02/997013509</t>
  </si>
  <si>
    <t>Skládka 15 km</t>
  </si>
  <si>
    <t>14,00*7,734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</si>
  <si>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</si>
  <si>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</si>
  <si>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-1618750560</t>
  </si>
  <si>
    <t>https://podminky.urs.cz/item/CS_URS_2023_02/997013609</t>
  </si>
  <si>
    <t>998</t>
  </si>
  <si>
    <t>Přesun hmot</t>
  </si>
  <si>
    <t>10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</si>
  <si>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</si>
  <si>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</si>
  <si>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1569933400</t>
  </si>
  <si>
    <t>https://podminky.urs.cz/item/CS_URS_2023_02/998011003</t>
  </si>
  <si>
    <t>PSV</t>
  </si>
  <si>
    <t>Práce a dodávky PSV</t>
  </si>
  <si>
    <t>766</t>
  </si>
  <si>
    <t>Konstrukce truhlářské</t>
  </si>
  <si>
    <t>766691914</t>
  </si>
  <si>
    <t>Ostatní práce vyvěšení nebo zavěšení křídel dřevěných dveřních, plochy do 2 m2</t>
  </si>
  <si>
    <t>-1831187283</t>
  </si>
  <si>
    <t>https://podminky.urs.cz/item/CS_URS_2023_02/766691914</t>
  </si>
  <si>
    <t>771</t>
  </si>
  <si>
    <t>Podlahy z dlaždic</t>
  </si>
  <si>
    <t>771151026</t>
  </si>
  <si>
    <t>Příprava podkladu před provedením dlažby samonivelační stěrka min.pevnosti 30 MPa, tloušťky přes 12 do 15 mm</t>
  </si>
  <si>
    <t>380395083</t>
  </si>
  <si>
    <t>https://podminky.urs.cz/item/CS_URS_2023_02/771151026</t>
  </si>
  <si>
    <t>11,2</t>
  </si>
  <si>
    <t>34</t>
  </si>
  <si>
    <t>998771103</t>
  </si>
  <si>
    <t>Přesun hmot pro podlahy z dlaždic stanovený z hmotnosti přesunovaného materiálu vodorovná dopravní vzdálenost do 50 m v objektech výšky přes 12 do 24 m</t>
  </si>
  <si>
    <t>-1089301591</t>
  </si>
  <si>
    <t>https://podminky.urs.cz/item/CS_URS_2023_02/998771103</t>
  </si>
  <si>
    <t>776</t>
  </si>
  <si>
    <t>Podlahy povlakové</t>
  </si>
  <si>
    <t>22</t>
  </si>
  <si>
    <t>776111112</t>
  </si>
  <si>
    <t>Příprava podkladu broušení podlah nového podkladu betonového</t>
  </si>
  <si>
    <t>269459739</t>
  </si>
  <si>
    <t>https://podminky.urs.cz/item/CS_URS_2023_02/776111112</t>
  </si>
  <si>
    <t>23</t>
  </si>
  <si>
    <t>776111311</t>
  </si>
  <si>
    <t>Příprava podkladu vysátí podlah</t>
  </si>
  <si>
    <t>-1372442159</t>
  </si>
  <si>
    <t>https://podminky.urs.cz/item/CS_URS_2023_02/776111311</t>
  </si>
  <si>
    <t>24</t>
  </si>
  <si>
    <t>776121112</t>
  </si>
  <si>
    <t>Příprava podkladu penetrace vodou ředitelná podlah</t>
  </si>
  <si>
    <t>1295655642</t>
  </si>
  <si>
    <t>https://podminky.urs.cz/item/CS_URS_2023_02/776121112</t>
  </si>
  <si>
    <t>17</t>
  </si>
  <si>
    <t>776201811</t>
  </si>
  <si>
    <t>Demontáž povlakových podlahovin lepených ručně bez podložky</t>
  </si>
  <si>
    <t>-1446662440</t>
  </si>
  <si>
    <t>https://podminky.urs.cz/item/CS_URS_2023_02/776201811</t>
  </si>
  <si>
    <t>Demontáž stávajícího linolea</t>
  </si>
  <si>
    <t>4,60*2,00+1,00*2,00</t>
  </si>
  <si>
    <t>25</t>
  </si>
  <si>
    <t>776221211</t>
  </si>
  <si>
    <t>Montáž podlahovin z PVC lepením standardním lepidlem ze čtverců</t>
  </si>
  <si>
    <t>1266071508</t>
  </si>
  <si>
    <t>https://podminky.urs.cz/item/CS_URS_2023_02/776221211</t>
  </si>
  <si>
    <t>26</t>
  </si>
  <si>
    <t>M</t>
  </si>
  <si>
    <t>28411021</t>
  </si>
  <si>
    <t>PVC vinyl homogenní zátěžová tl 2,00 mm, úprava PUR, třída zátěže 34/43, hmotnost 3550g/m2, hořlavost Bfl S1</t>
  </si>
  <si>
    <t>1358025471</t>
  </si>
  <si>
    <t>11,2*1,1 'Přepočtené koeficientem množství</t>
  </si>
  <si>
    <t>27</t>
  </si>
  <si>
    <t>776411111</t>
  </si>
  <si>
    <t>Montáž soklíků lepením obvodových, výšky do 80 mm</t>
  </si>
  <si>
    <t>1890320706</t>
  </si>
  <si>
    <t>https://podminky.urs.cz/item/CS_URS_2023_02/776411111</t>
  </si>
  <si>
    <t>Soklík</t>
  </si>
  <si>
    <t>2,00*2,00+0,50*2,00</t>
  </si>
  <si>
    <t>28</t>
  </si>
  <si>
    <t>28411009</t>
  </si>
  <si>
    <t>lišta soklová PVC 18x80mm</t>
  </si>
  <si>
    <t>-2137820302</t>
  </si>
  <si>
    <t>5*1,02 'Přepočtené koeficientem množství</t>
  </si>
  <si>
    <t>30</t>
  </si>
  <si>
    <t>776421312</t>
  </si>
  <si>
    <t>Montáž lišt přechodových šroubovaných</t>
  </si>
  <si>
    <t>-2005329890</t>
  </si>
  <si>
    <t>https://podminky.urs.cz/item/CS_URS_2023_02/776421312</t>
  </si>
  <si>
    <t>31</t>
  </si>
  <si>
    <t>55343110</t>
  </si>
  <si>
    <t>profil přechodový Al narážecí 30mm stříbro</t>
  </si>
  <si>
    <t>-406313174</t>
  </si>
  <si>
    <t>11,2*1,02 'Přepočtené koeficientem množství</t>
  </si>
  <si>
    <t>33</t>
  </si>
  <si>
    <t>998776103</t>
  </si>
  <si>
    <t>Přesun hmot pro podlahy povlakové stanovený z hmotnosti přesunovaného materiálu vodorovná dopravní vzdálenost do 50 m v objektech výšky přes 12 do 24 m</t>
  </si>
  <si>
    <t>715277937</t>
  </si>
  <si>
    <t>https://podminky.urs.cz/item/CS_URS_2023_02/998776103</t>
  </si>
  <si>
    <t>784</t>
  </si>
  <si>
    <t>Dokončovací práce - malby a tapety</t>
  </si>
  <si>
    <t>11</t>
  </si>
  <si>
    <t>784181104</t>
  </si>
  <si>
    <t>Penetrace podkladu jednonásobná základní pigmentovaná v místnostech výšky přes 3,80 do 5,00 m</t>
  </si>
  <si>
    <t>-1909262393</t>
  </si>
  <si>
    <t>https://podminky.urs.cz/item/CS_URS_2023_02/784181104</t>
  </si>
  <si>
    <t>2,20*1,20*2,00</t>
  </si>
  <si>
    <t>12</t>
  </si>
  <si>
    <t>784211103</t>
  </si>
  <si>
    <t>Malby z malířských směsí oděruvzdorných za mokra dvojnásobné, bílé za mokra oděruvzdorné výborně v místnostech výšky přes 3,80 do 5,00 m</t>
  </si>
  <si>
    <t>-1040847705</t>
  </si>
  <si>
    <t>https://podminky.urs.cz/item/CS_URS_2023_02/784211103</t>
  </si>
  <si>
    <t>VRN</t>
  </si>
  <si>
    <t>Vedlejší rozpočtové náklady</t>
  </si>
  <si>
    <t>VRN3</t>
  </si>
  <si>
    <t>Zařízení staveniště</t>
  </si>
  <si>
    <t>35</t>
  </si>
  <si>
    <t>030001000</t>
  </si>
  <si>
    <t>kpl</t>
  </si>
  <si>
    <t>1024</t>
  </si>
  <si>
    <t>-494959217</t>
  </si>
  <si>
    <t>https://podminky.urs.cz/item/CS_URS_2023_02/030001000</t>
  </si>
  <si>
    <t>VRN7</t>
  </si>
  <si>
    <t>Provozní vlivy</t>
  </si>
  <si>
    <t>36</t>
  </si>
  <si>
    <t>070001000</t>
  </si>
  <si>
    <t>255118300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</si>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</sst>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310239211" TargetMode="External" /><Relationship Id="rId2" Type="http://schemas.openxmlformats.org/officeDocument/2006/relationships/hyperlink" Target="https://podminky.urs.cz/item/CS_URS_2023_02/331231115" TargetMode="External" /><Relationship Id="rId3" Type="http://schemas.openxmlformats.org/officeDocument/2006/relationships/hyperlink" Target="https://podminky.urs.cz/item/CS_URS_2023_02/611325111" TargetMode="External" /><Relationship Id="rId4" Type="http://schemas.openxmlformats.org/officeDocument/2006/relationships/hyperlink" Target="https://podminky.urs.cz/item/CS_URS_2023_02/611325121" TargetMode="External" /><Relationship Id="rId5" Type="http://schemas.openxmlformats.org/officeDocument/2006/relationships/hyperlink" Target="https://podminky.urs.cz/item/CS_URS_2023_02/612325215" TargetMode="External" /><Relationship Id="rId6" Type="http://schemas.openxmlformats.org/officeDocument/2006/relationships/hyperlink" Target="https://podminky.urs.cz/item/CS_URS_2023_02/612325225" TargetMode="External" /><Relationship Id="rId7" Type="http://schemas.openxmlformats.org/officeDocument/2006/relationships/hyperlink" Target="https://podminky.urs.cz/item/CS_URS_2023_02/631311124" TargetMode="External" /><Relationship Id="rId8" Type="http://schemas.openxmlformats.org/officeDocument/2006/relationships/hyperlink" Target="https://podminky.urs.cz/item/CS_URS_2023_02/631319012" TargetMode="External" /><Relationship Id="rId9" Type="http://schemas.openxmlformats.org/officeDocument/2006/relationships/hyperlink" Target="https://podminky.urs.cz/item/CS_URS_2023_02/952901114" TargetMode="External" /><Relationship Id="rId10" Type="http://schemas.openxmlformats.org/officeDocument/2006/relationships/hyperlink" Target="https://podminky.urs.cz/item/CS_URS_2023_02/962032231" TargetMode="External" /><Relationship Id="rId11" Type="http://schemas.openxmlformats.org/officeDocument/2006/relationships/hyperlink" Target="https://podminky.urs.cz/item/CS_URS_2023_02/965043431" TargetMode="External" /><Relationship Id="rId12" Type="http://schemas.openxmlformats.org/officeDocument/2006/relationships/hyperlink" Target="https://podminky.urs.cz/item/CS_URS_2023_02/968072455" TargetMode="External" /><Relationship Id="rId13" Type="http://schemas.openxmlformats.org/officeDocument/2006/relationships/hyperlink" Target="https://podminky.urs.cz/item/CS_URS_2023_02/977211121" TargetMode="External" /><Relationship Id="rId14" Type="http://schemas.openxmlformats.org/officeDocument/2006/relationships/hyperlink" Target="https://podminky.urs.cz/item/CS_URS_2023_02/997013214" TargetMode="External" /><Relationship Id="rId15" Type="http://schemas.openxmlformats.org/officeDocument/2006/relationships/hyperlink" Target="https://podminky.urs.cz/item/CS_URS_2023_02/997013501" TargetMode="External" /><Relationship Id="rId16" Type="http://schemas.openxmlformats.org/officeDocument/2006/relationships/hyperlink" Target="https://podminky.urs.cz/item/CS_URS_2023_02/997013509" TargetMode="External" /><Relationship Id="rId17" Type="http://schemas.openxmlformats.org/officeDocument/2006/relationships/hyperlink" Target="https://podminky.urs.cz/item/CS_URS_2023_02/997013609" TargetMode="External" /><Relationship Id="rId18" Type="http://schemas.openxmlformats.org/officeDocument/2006/relationships/hyperlink" Target="https://podminky.urs.cz/item/CS_URS_2023_02/998011003" TargetMode="External" /><Relationship Id="rId19" Type="http://schemas.openxmlformats.org/officeDocument/2006/relationships/hyperlink" Target="https://podminky.urs.cz/item/CS_URS_2023_02/766691914" TargetMode="External" /><Relationship Id="rId20" Type="http://schemas.openxmlformats.org/officeDocument/2006/relationships/hyperlink" Target="https://podminky.urs.cz/item/CS_URS_2023_02/771151026" TargetMode="External" /><Relationship Id="rId21" Type="http://schemas.openxmlformats.org/officeDocument/2006/relationships/hyperlink" Target="https://podminky.urs.cz/item/CS_URS_2023_02/998771103" TargetMode="External" /><Relationship Id="rId22" Type="http://schemas.openxmlformats.org/officeDocument/2006/relationships/hyperlink" Target="https://podminky.urs.cz/item/CS_URS_2023_02/776111112" TargetMode="External" /><Relationship Id="rId23" Type="http://schemas.openxmlformats.org/officeDocument/2006/relationships/hyperlink" Target="https://podminky.urs.cz/item/CS_URS_2023_02/776111311" TargetMode="External" /><Relationship Id="rId24" Type="http://schemas.openxmlformats.org/officeDocument/2006/relationships/hyperlink" Target="https://podminky.urs.cz/item/CS_URS_2023_02/776121112" TargetMode="External" /><Relationship Id="rId25" Type="http://schemas.openxmlformats.org/officeDocument/2006/relationships/hyperlink" Target="https://podminky.urs.cz/item/CS_URS_2023_02/776201811" TargetMode="External" /><Relationship Id="rId26" Type="http://schemas.openxmlformats.org/officeDocument/2006/relationships/hyperlink" Target="https://podminky.urs.cz/item/CS_URS_2023_02/776221211" TargetMode="External" /><Relationship Id="rId27" Type="http://schemas.openxmlformats.org/officeDocument/2006/relationships/hyperlink" Target="https://podminky.urs.cz/item/CS_URS_2023_02/776411111" TargetMode="External" /><Relationship Id="rId28" Type="http://schemas.openxmlformats.org/officeDocument/2006/relationships/hyperlink" Target="https://podminky.urs.cz/item/CS_URS_2023_02/776421312" TargetMode="External" /><Relationship Id="rId29" Type="http://schemas.openxmlformats.org/officeDocument/2006/relationships/hyperlink" Target="https://podminky.urs.cz/item/CS_URS_2023_02/998776103" TargetMode="External" /><Relationship Id="rId30" Type="http://schemas.openxmlformats.org/officeDocument/2006/relationships/hyperlink" Target="https://podminky.urs.cz/item/CS_URS_2023_02/784181104" TargetMode="External" /><Relationship Id="rId31" Type="http://schemas.openxmlformats.org/officeDocument/2006/relationships/hyperlink" Target="https://podminky.urs.cz/item/CS_URS_2023_02/784211103" TargetMode="External" /><Relationship Id="rId32" Type="http://schemas.openxmlformats.org/officeDocument/2006/relationships/hyperlink" Target="https://podminky.urs.cz/item/CS_URS_2023_02/030001000" TargetMode="External" /><Relationship Id="rId33" Type="http://schemas.openxmlformats.org/officeDocument/2006/relationships/hyperlink" Target="https://podminky.urs.cz/item/CS_URS_2023_02/070001000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2023-12-04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Budova ZQ - stavební úpravy výukových místností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FN Olomouc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4. 12. 2023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69</v>
      </c>
      <c r="BT54" s="111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75" customHeight="1">
      <c r="A55" s="112" t="s">
        <v>73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'2023-12-04 - Budova ZQ -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74</v>
      </c>
      <c r="AR55" s="119"/>
      <c r="AS55" s="120">
        <v>0</v>
      </c>
      <c r="AT55" s="121">
        <f>ROUND(SUM(AV55:AW55),2)</f>
        <v>0</v>
      </c>
      <c r="AU55" s="122">
        <f>'2023-12-04 - Budova ZQ - ...'!P87</f>
        <v>0</v>
      </c>
      <c r="AV55" s="121">
        <f>'2023-12-04 - Budova ZQ - ...'!J31</f>
        <v>0</v>
      </c>
      <c r="AW55" s="121">
        <f>'2023-12-04 - Budova ZQ - ...'!J32</f>
        <v>0</v>
      </c>
      <c r="AX55" s="121">
        <f>'2023-12-04 - Budova ZQ - ...'!J33</f>
        <v>0</v>
      </c>
      <c r="AY55" s="121">
        <f>'2023-12-04 - Budova ZQ - ...'!J34</f>
        <v>0</v>
      </c>
      <c r="AZ55" s="121">
        <f>'2023-12-04 - Budova ZQ - ...'!F31</f>
        <v>0</v>
      </c>
      <c r="BA55" s="121">
        <f>'2023-12-04 - Budova ZQ - ...'!F32</f>
        <v>0</v>
      </c>
      <c r="BB55" s="121">
        <f>'2023-12-04 - Budova ZQ - ...'!F33</f>
        <v>0</v>
      </c>
      <c r="BC55" s="121">
        <f>'2023-12-04 - Budova ZQ - ...'!F34</f>
        <v>0</v>
      </c>
      <c r="BD55" s="123">
        <f>'2023-12-04 - Budova ZQ - ...'!F35</f>
        <v>0</v>
      </c>
      <c r="BE55" s="7"/>
      <c r="BT55" s="124" t="s">
        <v>75</v>
      </c>
      <c r="BU55" s="124" t="s">
        <v>76</v>
      </c>
      <c r="BV55" s="124" t="s">
        <v>71</v>
      </c>
      <c r="BW55" s="124" t="s">
        <v>5</v>
      </c>
      <c r="BX55" s="124" t="s">
        <v>72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xuvW4o2ZPWecPEFCJwqrrhyi0QmW5/rp2twbttfAT92JAzucDIhdNOM/F28PYpnf9DutntnwOY31kmXHZTCKNw==" hashValue="I6+iuOQv/yDbw2E1NuTzfwdMPCZoWEDAiGWI2Psyn9s5GX6VwPr7tcOYfr/o0qitG7ZK18BYgjzsx9NoqPTBD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3-12-04 - Budova ZQ -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77</v>
      </c>
    </row>
    <row r="4" s="1" customFormat="1" ht="24.96" customHeight="1">
      <c r="B4" s="22"/>
      <c r="D4" s="127" t="s">
        <v>78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4. 12. 2023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tr">
        <f>IF('Rekapitulace stavby'!AN10="","",'Rekapitulace stavby'!AN10)</f>
        <v/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tr">
        <f>IF('Rekapitulace stavby'!E11="","",'Rekapitulace stavby'!E11)</f>
        <v xml:space="preserve"> </v>
      </c>
      <c r="F13" s="40"/>
      <c r="G13" s="40"/>
      <c r="H13" s="40"/>
      <c r="I13" s="129" t="s">
        <v>28</v>
      </c>
      <c r="J13" s="132" t="str">
        <f>IF('Rekapitulace stavby'!AN11="","",'Rekapitulace stavby'!AN11)</f>
        <v/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28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33</v>
      </c>
      <c r="E21" s="40"/>
      <c r="F21" s="40"/>
      <c r="G21" s="40"/>
      <c r="H21" s="40"/>
      <c r="I21" s="129" t="s">
        <v>26</v>
      </c>
      <c r="J21" s="132" t="str">
        <f>IF('Rekapitulace stavby'!AN19="","",'Rekapitulace stavby'!AN19)</f>
        <v/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tr">
        <f>IF('Rekapitulace stavby'!E20="","",'Rekapitulace stavby'!E20)</f>
        <v xml:space="preserve"> </v>
      </c>
      <c r="F22" s="40"/>
      <c r="G22" s="40"/>
      <c r="H22" s="40"/>
      <c r="I22" s="129" t="s">
        <v>28</v>
      </c>
      <c r="J22" s="132" t="str">
        <f>IF('Rekapitulace stavby'!AN20="","",'Rekapitulace stavby'!AN20)</f>
        <v/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34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35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36</v>
      </c>
      <c r="E28" s="40"/>
      <c r="F28" s="40"/>
      <c r="G28" s="40"/>
      <c r="H28" s="40"/>
      <c r="I28" s="40"/>
      <c r="J28" s="140">
        <f>ROUND(J87,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38</v>
      </c>
      <c r="G30" s="40"/>
      <c r="H30" s="40"/>
      <c r="I30" s="141" t="s">
        <v>37</v>
      </c>
      <c r="J30" s="141" t="s">
        <v>39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40</v>
      </c>
      <c r="E31" s="129" t="s">
        <v>41</v>
      </c>
      <c r="F31" s="143">
        <f>ROUND((SUM(BE87:BE252)),  2)</f>
        <v>0</v>
      </c>
      <c r="G31" s="40"/>
      <c r="H31" s="40"/>
      <c r="I31" s="144">
        <v>0.20999999999999999</v>
      </c>
      <c r="J31" s="143">
        <f>ROUND(((SUM(BE87:BE252))*I31),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42</v>
      </c>
      <c r="F32" s="143">
        <f>ROUND((SUM(BF87:BF252)),  2)</f>
        <v>0</v>
      </c>
      <c r="G32" s="40"/>
      <c r="H32" s="40"/>
      <c r="I32" s="144">
        <v>0.14999999999999999</v>
      </c>
      <c r="J32" s="143">
        <f>ROUND(((SUM(BF87:BF252))*I32),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43</v>
      </c>
      <c r="F33" s="143">
        <f>ROUND((SUM(BG87:BG252)),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44</v>
      </c>
      <c r="F34" s="143">
        <f>ROUND((SUM(BH87:BH252)),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45</v>
      </c>
      <c r="F35" s="143">
        <f>ROUND((SUM(BI87:BI252)),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46</v>
      </c>
      <c r="E37" s="147"/>
      <c r="F37" s="147"/>
      <c r="G37" s="148" t="s">
        <v>47</v>
      </c>
      <c r="H37" s="149" t="s">
        <v>48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79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Budova ZQ - stavební úpravy výukových místností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FN Olomouc</v>
      </c>
      <c r="G48" s="42"/>
      <c r="H48" s="42"/>
      <c r="I48" s="34" t="s">
        <v>23</v>
      </c>
      <c r="J48" s="74" t="str">
        <f>IF(J10="","",J10)</f>
        <v>4. 12. 2023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 xml:space="preserve"> 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33</v>
      </c>
      <c r="J51" s="38" t="str">
        <f>E22</f>
        <v xml:space="preserve"> 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80</v>
      </c>
      <c r="D53" s="157"/>
      <c r="E53" s="157"/>
      <c r="F53" s="157"/>
      <c r="G53" s="157"/>
      <c r="H53" s="157"/>
      <c r="I53" s="157"/>
      <c r="J53" s="158" t="s">
        <v>81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68</v>
      </c>
      <c r="D55" s="42"/>
      <c r="E55" s="42"/>
      <c r="F55" s="42"/>
      <c r="G55" s="42"/>
      <c r="H55" s="42"/>
      <c r="I55" s="42"/>
      <c r="J55" s="104">
        <f>J87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82</v>
      </c>
    </row>
    <row r="56" s="9" customFormat="1" ht="24.96" customHeight="1">
      <c r="A56" s="9"/>
      <c r="B56" s="160"/>
      <c r="C56" s="161"/>
      <c r="D56" s="162" t="s">
        <v>83</v>
      </c>
      <c r="E56" s="163"/>
      <c r="F56" s="163"/>
      <c r="G56" s="163"/>
      <c r="H56" s="163"/>
      <c r="I56" s="163"/>
      <c r="J56" s="164">
        <f>J88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84</v>
      </c>
      <c r="E57" s="169"/>
      <c r="F57" s="169"/>
      <c r="G57" s="169"/>
      <c r="H57" s="169"/>
      <c r="I57" s="169"/>
      <c r="J57" s="170">
        <f>J89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85</v>
      </c>
      <c r="E58" s="169"/>
      <c r="F58" s="169"/>
      <c r="G58" s="169"/>
      <c r="H58" s="169"/>
      <c r="I58" s="169"/>
      <c r="J58" s="170">
        <f>J100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86</v>
      </c>
      <c r="E59" s="169"/>
      <c r="F59" s="169"/>
      <c r="G59" s="169"/>
      <c r="H59" s="169"/>
      <c r="I59" s="169"/>
      <c r="J59" s="170">
        <f>J134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87</v>
      </c>
      <c r="E60" s="169"/>
      <c r="F60" s="169"/>
      <c r="G60" s="169"/>
      <c r="H60" s="169"/>
      <c r="I60" s="169"/>
      <c r="J60" s="170">
        <f>J162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88</v>
      </c>
      <c r="E61" s="169"/>
      <c r="F61" s="169"/>
      <c r="G61" s="169"/>
      <c r="H61" s="169"/>
      <c r="I61" s="169"/>
      <c r="J61" s="170">
        <f>J174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89</v>
      </c>
      <c r="E62" s="163"/>
      <c r="F62" s="163"/>
      <c r="G62" s="163"/>
      <c r="H62" s="163"/>
      <c r="I62" s="163"/>
      <c r="J62" s="164">
        <f>J177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90</v>
      </c>
      <c r="E63" s="169"/>
      <c r="F63" s="169"/>
      <c r="G63" s="169"/>
      <c r="H63" s="169"/>
      <c r="I63" s="169"/>
      <c r="J63" s="170">
        <f>J178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91</v>
      </c>
      <c r="E64" s="169"/>
      <c r="F64" s="169"/>
      <c r="G64" s="169"/>
      <c r="H64" s="169"/>
      <c r="I64" s="169"/>
      <c r="J64" s="170">
        <f>J186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92</v>
      </c>
      <c r="E65" s="169"/>
      <c r="F65" s="169"/>
      <c r="G65" s="169"/>
      <c r="H65" s="169"/>
      <c r="I65" s="169"/>
      <c r="J65" s="170">
        <f>J192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93</v>
      </c>
      <c r="E66" s="169"/>
      <c r="F66" s="169"/>
      <c r="G66" s="169"/>
      <c r="H66" s="169"/>
      <c r="I66" s="169"/>
      <c r="J66" s="170">
        <f>J223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94</v>
      </c>
      <c r="E67" s="163"/>
      <c r="F67" s="163"/>
      <c r="G67" s="163"/>
      <c r="H67" s="163"/>
      <c r="I67" s="163"/>
      <c r="J67" s="164">
        <f>J246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66"/>
      <c r="C68" s="167"/>
      <c r="D68" s="168" t="s">
        <v>95</v>
      </c>
      <c r="E68" s="169"/>
      <c r="F68" s="169"/>
      <c r="G68" s="169"/>
      <c r="H68" s="169"/>
      <c r="I68" s="169"/>
      <c r="J68" s="170">
        <f>J247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96</v>
      </c>
      <c r="E69" s="169"/>
      <c r="F69" s="169"/>
      <c r="G69" s="169"/>
      <c r="H69" s="169"/>
      <c r="I69" s="169"/>
      <c r="J69" s="170">
        <f>J250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97</v>
      </c>
      <c r="D76" s="42"/>
      <c r="E76" s="42"/>
      <c r="F76" s="42"/>
      <c r="G76" s="42"/>
      <c r="H76" s="42"/>
      <c r="I76" s="42"/>
      <c r="J76" s="42"/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E7</f>
        <v>Budova ZQ - stavební úpravy výukových místností</v>
      </c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F10</f>
        <v>FN Olomouc</v>
      </c>
      <c r="G81" s="42"/>
      <c r="H81" s="42"/>
      <c r="I81" s="34" t="s">
        <v>23</v>
      </c>
      <c r="J81" s="74" t="str">
        <f>IF(J10="","",J10)</f>
        <v>4. 12. 2023</v>
      </c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E13</f>
        <v xml:space="preserve"> </v>
      </c>
      <c r="G83" s="42"/>
      <c r="H83" s="42"/>
      <c r="I83" s="34" t="s">
        <v>31</v>
      </c>
      <c r="J83" s="38" t="str">
        <f>E19</f>
        <v xml:space="preserve"> </v>
      </c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IF(E16="","",E16)</f>
        <v>Vyplň údaj</v>
      </c>
      <c r="G84" s="42"/>
      <c r="H84" s="42"/>
      <c r="I84" s="34" t="s">
        <v>33</v>
      </c>
      <c r="J84" s="38" t="str">
        <f>E22</f>
        <v xml:space="preserve"> </v>
      </c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2"/>
      <c r="B86" s="173"/>
      <c r="C86" s="174" t="s">
        <v>98</v>
      </c>
      <c r="D86" s="175" t="s">
        <v>55</v>
      </c>
      <c r="E86" s="175" t="s">
        <v>51</v>
      </c>
      <c r="F86" s="175" t="s">
        <v>52</v>
      </c>
      <c r="G86" s="175" t="s">
        <v>99</v>
      </c>
      <c r="H86" s="175" t="s">
        <v>100</v>
      </c>
      <c r="I86" s="175" t="s">
        <v>101</v>
      </c>
      <c r="J86" s="176" t="s">
        <v>81</v>
      </c>
      <c r="K86" s="177" t="s">
        <v>102</v>
      </c>
      <c r="L86" s="178"/>
      <c r="M86" s="94" t="s">
        <v>19</v>
      </c>
      <c r="N86" s="95" t="s">
        <v>40</v>
      </c>
      <c r="O86" s="95" t="s">
        <v>103</v>
      </c>
      <c r="P86" s="95" t="s">
        <v>104</v>
      </c>
      <c r="Q86" s="95" t="s">
        <v>105</v>
      </c>
      <c r="R86" s="95" t="s">
        <v>106</v>
      </c>
      <c r="S86" s="95" t="s">
        <v>107</v>
      </c>
      <c r="T86" s="96" t="s">
        <v>108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40"/>
      <c r="B87" s="41"/>
      <c r="C87" s="101" t="s">
        <v>109</v>
      </c>
      <c r="D87" s="42"/>
      <c r="E87" s="42"/>
      <c r="F87" s="42"/>
      <c r="G87" s="42"/>
      <c r="H87" s="42"/>
      <c r="I87" s="42"/>
      <c r="J87" s="179">
        <f>BK87</f>
        <v>0</v>
      </c>
      <c r="K87" s="42"/>
      <c r="L87" s="46"/>
      <c r="M87" s="97"/>
      <c r="N87" s="180"/>
      <c r="O87" s="98"/>
      <c r="P87" s="181">
        <f>P88+P177+P246</f>
        <v>0</v>
      </c>
      <c r="Q87" s="98"/>
      <c r="R87" s="181">
        <f>R88+R177+R246</f>
        <v>5.0077587399999999</v>
      </c>
      <c r="S87" s="98"/>
      <c r="T87" s="182">
        <f>T88+T177+T246</f>
        <v>7.7337999999999996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69</v>
      </c>
      <c r="AU87" s="19" t="s">
        <v>82</v>
      </c>
      <c r="BK87" s="183">
        <f>BK88+BK177+BK246</f>
        <v>0</v>
      </c>
    </row>
    <row r="88" s="12" customFormat="1" ht="25.92" customHeight="1">
      <c r="A88" s="12"/>
      <c r="B88" s="184"/>
      <c r="C88" s="185"/>
      <c r="D88" s="186" t="s">
        <v>69</v>
      </c>
      <c r="E88" s="187" t="s">
        <v>110</v>
      </c>
      <c r="F88" s="187" t="s">
        <v>111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P89+P100+P134+P162+P174</f>
        <v>0</v>
      </c>
      <c r="Q88" s="192"/>
      <c r="R88" s="193">
        <f>R89+R100+R134+R162+R174</f>
        <v>4.6677164099999997</v>
      </c>
      <c r="S88" s="192"/>
      <c r="T88" s="194">
        <f>T89+T100+T134+T162+T174</f>
        <v>7.6577999999999999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5" t="s">
        <v>75</v>
      </c>
      <c r="AT88" s="196" t="s">
        <v>69</v>
      </c>
      <c r="AU88" s="196" t="s">
        <v>70</v>
      </c>
      <c r="AY88" s="195" t="s">
        <v>112</v>
      </c>
      <c r="BK88" s="197">
        <f>BK89+BK100+BK134+BK162+BK174</f>
        <v>0</v>
      </c>
    </row>
    <row r="89" s="12" customFormat="1" ht="22.8" customHeight="1">
      <c r="A89" s="12"/>
      <c r="B89" s="184"/>
      <c r="C89" s="185"/>
      <c r="D89" s="186" t="s">
        <v>69</v>
      </c>
      <c r="E89" s="198" t="s">
        <v>113</v>
      </c>
      <c r="F89" s="198" t="s">
        <v>114</v>
      </c>
      <c r="G89" s="185"/>
      <c r="H89" s="185"/>
      <c r="I89" s="188"/>
      <c r="J89" s="199">
        <f>BK89</f>
        <v>0</v>
      </c>
      <c r="K89" s="185"/>
      <c r="L89" s="190"/>
      <c r="M89" s="191"/>
      <c r="N89" s="192"/>
      <c r="O89" s="192"/>
      <c r="P89" s="193">
        <f>SUM(P90:P99)</f>
        <v>0</v>
      </c>
      <c r="Q89" s="192"/>
      <c r="R89" s="193">
        <f>SUM(R90:R99)</f>
        <v>0.81113988000000004</v>
      </c>
      <c r="S89" s="192"/>
      <c r="T89" s="194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75</v>
      </c>
      <c r="AT89" s="196" t="s">
        <v>69</v>
      </c>
      <c r="AU89" s="196" t="s">
        <v>75</v>
      </c>
      <c r="AY89" s="195" t="s">
        <v>112</v>
      </c>
      <c r="BK89" s="197">
        <f>SUM(BK90:BK99)</f>
        <v>0</v>
      </c>
    </row>
    <row r="90" s="2" customFormat="1" ht="24.15" customHeight="1">
      <c r="A90" s="40"/>
      <c r="B90" s="41"/>
      <c r="C90" s="200" t="s">
        <v>113</v>
      </c>
      <c r="D90" s="200" t="s">
        <v>115</v>
      </c>
      <c r="E90" s="201" t="s">
        <v>116</v>
      </c>
      <c r="F90" s="202" t="s">
        <v>117</v>
      </c>
      <c r="G90" s="203" t="s">
        <v>118</v>
      </c>
      <c r="H90" s="204">
        <v>0.40000000000000002</v>
      </c>
      <c r="I90" s="205"/>
      <c r="J90" s="206">
        <f>ROUND(I90*H90,2)</f>
        <v>0</v>
      </c>
      <c r="K90" s="207"/>
      <c r="L90" s="46"/>
      <c r="M90" s="208" t="s">
        <v>19</v>
      </c>
      <c r="N90" s="209" t="s">
        <v>41</v>
      </c>
      <c r="O90" s="86"/>
      <c r="P90" s="210">
        <f>O90*H90</f>
        <v>0</v>
      </c>
      <c r="Q90" s="210">
        <v>1.8775</v>
      </c>
      <c r="R90" s="210">
        <f>Q90*H90</f>
        <v>0.751</v>
      </c>
      <c r="S90" s="210">
        <v>0</v>
      </c>
      <c r="T90" s="211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2" t="s">
        <v>119</v>
      </c>
      <c r="AT90" s="212" t="s">
        <v>115</v>
      </c>
      <c r="AU90" s="212" t="s">
        <v>77</v>
      </c>
      <c r="AY90" s="19" t="s">
        <v>112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9" t="s">
        <v>75</v>
      </c>
      <c r="BK90" s="213">
        <f>ROUND(I90*H90,2)</f>
        <v>0</v>
      </c>
      <c r="BL90" s="19" t="s">
        <v>119</v>
      </c>
      <c r="BM90" s="212" t="s">
        <v>120</v>
      </c>
    </row>
    <row r="91" s="2" customFormat="1">
      <c r="A91" s="40"/>
      <c r="B91" s="41"/>
      <c r="C91" s="42"/>
      <c r="D91" s="214" t="s">
        <v>121</v>
      </c>
      <c r="E91" s="42"/>
      <c r="F91" s="215" t="s">
        <v>122</v>
      </c>
      <c r="G91" s="42"/>
      <c r="H91" s="42"/>
      <c r="I91" s="216"/>
      <c r="J91" s="42"/>
      <c r="K91" s="42"/>
      <c r="L91" s="46"/>
      <c r="M91" s="217"/>
      <c r="N91" s="218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121</v>
      </c>
      <c r="AU91" s="19" t="s">
        <v>77</v>
      </c>
    </row>
    <row r="92" s="13" customFormat="1">
      <c r="A92" s="13"/>
      <c r="B92" s="219"/>
      <c r="C92" s="220"/>
      <c r="D92" s="221" t="s">
        <v>123</v>
      </c>
      <c r="E92" s="222" t="s">
        <v>19</v>
      </c>
      <c r="F92" s="223" t="s">
        <v>124</v>
      </c>
      <c r="G92" s="220"/>
      <c r="H92" s="222" t="s">
        <v>19</v>
      </c>
      <c r="I92" s="224"/>
      <c r="J92" s="220"/>
      <c r="K92" s="220"/>
      <c r="L92" s="225"/>
      <c r="M92" s="226"/>
      <c r="N92" s="227"/>
      <c r="O92" s="227"/>
      <c r="P92" s="227"/>
      <c r="Q92" s="227"/>
      <c r="R92" s="227"/>
      <c r="S92" s="227"/>
      <c r="T92" s="22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9" t="s">
        <v>123</v>
      </c>
      <c r="AU92" s="229" t="s">
        <v>77</v>
      </c>
      <c r="AV92" s="13" t="s">
        <v>75</v>
      </c>
      <c r="AW92" s="13" t="s">
        <v>32</v>
      </c>
      <c r="AX92" s="13" t="s">
        <v>70</v>
      </c>
      <c r="AY92" s="229" t="s">
        <v>112</v>
      </c>
    </row>
    <row r="93" s="14" customFormat="1">
      <c r="A93" s="14"/>
      <c r="B93" s="230"/>
      <c r="C93" s="231"/>
      <c r="D93" s="221" t="s">
        <v>123</v>
      </c>
      <c r="E93" s="232" t="s">
        <v>19</v>
      </c>
      <c r="F93" s="233" t="s">
        <v>125</v>
      </c>
      <c r="G93" s="231"/>
      <c r="H93" s="234">
        <v>0.40000000000000002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0" t="s">
        <v>123</v>
      </c>
      <c r="AU93" s="240" t="s">
        <v>77</v>
      </c>
      <c r="AV93" s="14" t="s">
        <v>77</v>
      </c>
      <c r="AW93" s="14" t="s">
        <v>32</v>
      </c>
      <c r="AX93" s="14" t="s">
        <v>70</v>
      </c>
      <c r="AY93" s="240" t="s">
        <v>112</v>
      </c>
    </row>
    <row r="94" s="15" customFormat="1">
      <c r="A94" s="15"/>
      <c r="B94" s="241"/>
      <c r="C94" s="242"/>
      <c r="D94" s="221" t="s">
        <v>123</v>
      </c>
      <c r="E94" s="243" t="s">
        <v>19</v>
      </c>
      <c r="F94" s="244" t="s">
        <v>126</v>
      </c>
      <c r="G94" s="242"/>
      <c r="H94" s="245">
        <v>0.40000000000000002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1" t="s">
        <v>123</v>
      </c>
      <c r="AU94" s="251" t="s">
        <v>77</v>
      </c>
      <c r="AV94" s="15" t="s">
        <v>119</v>
      </c>
      <c r="AW94" s="15" t="s">
        <v>32</v>
      </c>
      <c r="AX94" s="15" t="s">
        <v>75</v>
      </c>
      <c r="AY94" s="251" t="s">
        <v>112</v>
      </c>
    </row>
    <row r="95" s="2" customFormat="1" ht="33" customHeight="1">
      <c r="A95" s="40"/>
      <c r="B95" s="41"/>
      <c r="C95" s="200" t="s">
        <v>127</v>
      </c>
      <c r="D95" s="200" t="s">
        <v>115</v>
      </c>
      <c r="E95" s="201" t="s">
        <v>128</v>
      </c>
      <c r="F95" s="202" t="s">
        <v>129</v>
      </c>
      <c r="G95" s="203" t="s">
        <v>118</v>
      </c>
      <c r="H95" s="204">
        <v>0.034000000000000002</v>
      </c>
      <c r="I95" s="205"/>
      <c r="J95" s="206">
        <f>ROUND(I95*H95,2)</f>
        <v>0</v>
      </c>
      <c r="K95" s="207"/>
      <c r="L95" s="46"/>
      <c r="M95" s="208" t="s">
        <v>19</v>
      </c>
      <c r="N95" s="209" t="s">
        <v>41</v>
      </c>
      <c r="O95" s="86"/>
      <c r="P95" s="210">
        <f>O95*H95</f>
        <v>0</v>
      </c>
      <c r="Q95" s="210">
        <v>1.7688200000000001</v>
      </c>
      <c r="R95" s="210">
        <f>Q95*H95</f>
        <v>0.060139880000000007</v>
      </c>
      <c r="S95" s="210">
        <v>0</v>
      </c>
      <c r="T95" s="211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2" t="s">
        <v>119</v>
      </c>
      <c r="AT95" s="212" t="s">
        <v>115</v>
      </c>
      <c r="AU95" s="212" t="s">
        <v>77</v>
      </c>
      <c r="AY95" s="19" t="s">
        <v>112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9" t="s">
        <v>75</v>
      </c>
      <c r="BK95" s="213">
        <f>ROUND(I95*H95,2)</f>
        <v>0</v>
      </c>
      <c r="BL95" s="19" t="s">
        <v>119</v>
      </c>
      <c r="BM95" s="212" t="s">
        <v>130</v>
      </c>
    </row>
    <row r="96" s="2" customFormat="1">
      <c r="A96" s="40"/>
      <c r="B96" s="41"/>
      <c r="C96" s="42"/>
      <c r="D96" s="214" t="s">
        <v>121</v>
      </c>
      <c r="E96" s="42"/>
      <c r="F96" s="215" t="s">
        <v>131</v>
      </c>
      <c r="G96" s="42"/>
      <c r="H96" s="42"/>
      <c r="I96" s="216"/>
      <c r="J96" s="42"/>
      <c r="K96" s="42"/>
      <c r="L96" s="46"/>
      <c r="M96" s="217"/>
      <c r="N96" s="218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121</v>
      </c>
      <c r="AU96" s="19" t="s">
        <v>77</v>
      </c>
    </row>
    <row r="97" s="13" customFormat="1">
      <c r="A97" s="13"/>
      <c r="B97" s="219"/>
      <c r="C97" s="220"/>
      <c r="D97" s="221" t="s">
        <v>123</v>
      </c>
      <c r="E97" s="222" t="s">
        <v>19</v>
      </c>
      <c r="F97" s="223" t="s">
        <v>132</v>
      </c>
      <c r="G97" s="220"/>
      <c r="H97" s="222" t="s">
        <v>19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123</v>
      </c>
      <c r="AU97" s="229" t="s">
        <v>77</v>
      </c>
      <c r="AV97" s="13" t="s">
        <v>75</v>
      </c>
      <c r="AW97" s="13" t="s">
        <v>32</v>
      </c>
      <c r="AX97" s="13" t="s">
        <v>70</v>
      </c>
      <c r="AY97" s="229" t="s">
        <v>112</v>
      </c>
    </row>
    <row r="98" s="14" customFormat="1">
      <c r="A98" s="14"/>
      <c r="B98" s="230"/>
      <c r="C98" s="231"/>
      <c r="D98" s="221" t="s">
        <v>123</v>
      </c>
      <c r="E98" s="232" t="s">
        <v>19</v>
      </c>
      <c r="F98" s="233" t="s">
        <v>133</v>
      </c>
      <c r="G98" s="231"/>
      <c r="H98" s="234">
        <v>0.034000000000000002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123</v>
      </c>
      <c r="AU98" s="240" t="s">
        <v>77</v>
      </c>
      <c r="AV98" s="14" t="s">
        <v>77</v>
      </c>
      <c r="AW98" s="14" t="s">
        <v>32</v>
      </c>
      <c r="AX98" s="14" t="s">
        <v>70</v>
      </c>
      <c r="AY98" s="240" t="s">
        <v>112</v>
      </c>
    </row>
    <row r="99" s="15" customFormat="1">
      <c r="A99" s="15"/>
      <c r="B99" s="241"/>
      <c r="C99" s="242"/>
      <c r="D99" s="221" t="s">
        <v>123</v>
      </c>
      <c r="E99" s="243" t="s">
        <v>19</v>
      </c>
      <c r="F99" s="244" t="s">
        <v>126</v>
      </c>
      <c r="G99" s="242"/>
      <c r="H99" s="245">
        <v>0.034000000000000002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1" t="s">
        <v>123</v>
      </c>
      <c r="AU99" s="251" t="s">
        <v>77</v>
      </c>
      <c r="AV99" s="15" t="s">
        <v>119</v>
      </c>
      <c r="AW99" s="15" t="s">
        <v>32</v>
      </c>
      <c r="AX99" s="15" t="s">
        <v>75</v>
      </c>
      <c r="AY99" s="251" t="s">
        <v>112</v>
      </c>
    </row>
    <row r="100" s="12" customFormat="1" ht="22.8" customHeight="1">
      <c r="A100" s="12"/>
      <c r="B100" s="184"/>
      <c r="C100" s="185"/>
      <c r="D100" s="186" t="s">
        <v>69</v>
      </c>
      <c r="E100" s="198" t="s">
        <v>134</v>
      </c>
      <c r="F100" s="198" t="s">
        <v>135</v>
      </c>
      <c r="G100" s="185"/>
      <c r="H100" s="185"/>
      <c r="I100" s="188"/>
      <c r="J100" s="199">
        <f>BK100</f>
        <v>0</v>
      </c>
      <c r="K100" s="185"/>
      <c r="L100" s="190"/>
      <c r="M100" s="191"/>
      <c r="N100" s="192"/>
      <c r="O100" s="192"/>
      <c r="P100" s="193">
        <f>SUM(P101:P133)</f>
        <v>0</v>
      </c>
      <c r="Q100" s="192"/>
      <c r="R100" s="193">
        <f>SUM(R101:R133)</f>
        <v>3.8534565299999994</v>
      </c>
      <c r="S100" s="192"/>
      <c r="T100" s="194">
        <f>SUM(T101:T133)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5" t="s">
        <v>75</v>
      </c>
      <c r="AT100" s="196" t="s">
        <v>69</v>
      </c>
      <c r="AU100" s="196" t="s">
        <v>75</v>
      </c>
      <c r="AY100" s="195" t="s">
        <v>112</v>
      </c>
      <c r="BK100" s="197">
        <f>SUM(BK101:BK133)</f>
        <v>0</v>
      </c>
    </row>
    <row r="101" s="2" customFormat="1" ht="16.5" customHeight="1">
      <c r="A101" s="40"/>
      <c r="B101" s="41"/>
      <c r="C101" s="200" t="s">
        <v>8</v>
      </c>
      <c r="D101" s="200" t="s">
        <v>115</v>
      </c>
      <c r="E101" s="201" t="s">
        <v>136</v>
      </c>
      <c r="F101" s="202" t="s">
        <v>137</v>
      </c>
      <c r="G101" s="203" t="s">
        <v>138</v>
      </c>
      <c r="H101" s="204">
        <v>1.905</v>
      </c>
      <c r="I101" s="205"/>
      <c r="J101" s="206">
        <f>ROUND(I101*H101,2)</f>
        <v>0</v>
      </c>
      <c r="K101" s="207"/>
      <c r="L101" s="46"/>
      <c r="M101" s="208" t="s">
        <v>19</v>
      </c>
      <c r="N101" s="209" t="s">
        <v>41</v>
      </c>
      <c r="O101" s="86"/>
      <c r="P101" s="210">
        <f>O101*H101</f>
        <v>0</v>
      </c>
      <c r="Q101" s="210">
        <v>0.038199999999999998</v>
      </c>
      <c r="R101" s="210">
        <f>Q101*H101</f>
        <v>0.072771000000000002</v>
      </c>
      <c r="S101" s="210">
        <v>0</v>
      </c>
      <c r="T101" s="211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2" t="s">
        <v>119</v>
      </c>
      <c r="AT101" s="212" t="s">
        <v>115</v>
      </c>
      <c r="AU101" s="212" t="s">
        <v>77</v>
      </c>
      <c r="AY101" s="19" t="s">
        <v>112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9" t="s">
        <v>75</v>
      </c>
      <c r="BK101" s="213">
        <f>ROUND(I101*H101,2)</f>
        <v>0</v>
      </c>
      <c r="BL101" s="19" t="s">
        <v>119</v>
      </c>
      <c r="BM101" s="212" t="s">
        <v>139</v>
      </c>
    </row>
    <row r="102" s="2" customFormat="1">
      <c r="A102" s="40"/>
      <c r="B102" s="41"/>
      <c r="C102" s="42"/>
      <c r="D102" s="214" t="s">
        <v>121</v>
      </c>
      <c r="E102" s="42"/>
      <c r="F102" s="215" t="s">
        <v>140</v>
      </c>
      <c r="G102" s="42"/>
      <c r="H102" s="42"/>
      <c r="I102" s="216"/>
      <c r="J102" s="42"/>
      <c r="K102" s="42"/>
      <c r="L102" s="46"/>
      <c r="M102" s="217"/>
      <c r="N102" s="218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121</v>
      </c>
      <c r="AU102" s="19" t="s">
        <v>77</v>
      </c>
    </row>
    <row r="103" s="13" customFormat="1">
      <c r="A103" s="13"/>
      <c r="B103" s="219"/>
      <c r="C103" s="220"/>
      <c r="D103" s="221" t="s">
        <v>123</v>
      </c>
      <c r="E103" s="222" t="s">
        <v>19</v>
      </c>
      <c r="F103" s="223" t="s">
        <v>141</v>
      </c>
      <c r="G103" s="220"/>
      <c r="H103" s="222" t="s">
        <v>19</v>
      </c>
      <c r="I103" s="224"/>
      <c r="J103" s="220"/>
      <c r="K103" s="220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123</v>
      </c>
      <c r="AU103" s="229" t="s">
        <v>77</v>
      </c>
      <c r="AV103" s="13" t="s">
        <v>75</v>
      </c>
      <c r="AW103" s="13" t="s">
        <v>32</v>
      </c>
      <c r="AX103" s="13" t="s">
        <v>70</v>
      </c>
      <c r="AY103" s="229" t="s">
        <v>112</v>
      </c>
    </row>
    <row r="104" s="14" customFormat="1">
      <c r="A104" s="14"/>
      <c r="B104" s="230"/>
      <c r="C104" s="231"/>
      <c r="D104" s="221" t="s">
        <v>123</v>
      </c>
      <c r="E104" s="232" t="s">
        <v>19</v>
      </c>
      <c r="F104" s="233" t="s">
        <v>142</v>
      </c>
      <c r="G104" s="231"/>
      <c r="H104" s="234">
        <v>0.68999999999999995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0" t="s">
        <v>123</v>
      </c>
      <c r="AU104" s="240" t="s">
        <v>77</v>
      </c>
      <c r="AV104" s="14" t="s">
        <v>77</v>
      </c>
      <c r="AW104" s="14" t="s">
        <v>32</v>
      </c>
      <c r="AX104" s="14" t="s">
        <v>70</v>
      </c>
      <c r="AY104" s="240" t="s">
        <v>112</v>
      </c>
    </row>
    <row r="105" s="16" customFormat="1">
      <c r="A105" s="16"/>
      <c r="B105" s="252"/>
      <c r="C105" s="253"/>
      <c r="D105" s="221" t="s">
        <v>123</v>
      </c>
      <c r="E105" s="254" t="s">
        <v>19</v>
      </c>
      <c r="F105" s="255" t="s">
        <v>143</v>
      </c>
      <c r="G105" s="253"/>
      <c r="H105" s="256">
        <v>0.68999999999999995</v>
      </c>
      <c r="I105" s="257"/>
      <c r="J105" s="253"/>
      <c r="K105" s="253"/>
      <c r="L105" s="258"/>
      <c r="M105" s="259"/>
      <c r="N105" s="260"/>
      <c r="O105" s="260"/>
      <c r="P105" s="260"/>
      <c r="Q105" s="260"/>
      <c r="R105" s="260"/>
      <c r="S105" s="260"/>
      <c r="T105" s="261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62" t="s">
        <v>123</v>
      </c>
      <c r="AU105" s="262" t="s">
        <v>77</v>
      </c>
      <c r="AV105" s="16" t="s">
        <v>113</v>
      </c>
      <c r="AW105" s="16" t="s">
        <v>32</v>
      </c>
      <c r="AX105" s="16" t="s">
        <v>70</v>
      </c>
      <c r="AY105" s="262" t="s">
        <v>112</v>
      </c>
    </row>
    <row r="106" s="13" customFormat="1">
      <c r="A106" s="13"/>
      <c r="B106" s="219"/>
      <c r="C106" s="220"/>
      <c r="D106" s="221" t="s">
        <v>123</v>
      </c>
      <c r="E106" s="222" t="s">
        <v>19</v>
      </c>
      <c r="F106" s="223" t="s">
        <v>144</v>
      </c>
      <c r="G106" s="220"/>
      <c r="H106" s="222" t="s">
        <v>19</v>
      </c>
      <c r="I106" s="224"/>
      <c r="J106" s="220"/>
      <c r="K106" s="220"/>
      <c r="L106" s="225"/>
      <c r="M106" s="226"/>
      <c r="N106" s="227"/>
      <c r="O106" s="227"/>
      <c r="P106" s="227"/>
      <c r="Q106" s="227"/>
      <c r="R106" s="227"/>
      <c r="S106" s="227"/>
      <c r="T106" s="22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9" t="s">
        <v>123</v>
      </c>
      <c r="AU106" s="229" t="s">
        <v>77</v>
      </c>
      <c r="AV106" s="13" t="s">
        <v>75</v>
      </c>
      <c r="AW106" s="13" t="s">
        <v>32</v>
      </c>
      <c r="AX106" s="13" t="s">
        <v>70</v>
      </c>
      <c r="AY106" s="229" t="s">
        <v>112</v>
      </c>
    </row>
    <row r="107" s="14" customFormat="1">
      <c r="A107" s="14"/>
      <c r="B107" s="230"/>
      <c r="C107" s="231"/>
      <c r="D107" s="221" t="s">
        <v>123</v>
      </c>
      <c r="E107" s="232" t="s">
        <v>19</v>
      </c>
      <c r="F107" s="233" t="s">
        <v>145</v>
      </c>
      <c r="G107" s="231"/>
      <c r="H107" s="234">
        <v>1.2150000000000001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0" t="s">
        <v>123</v>
      </c>
      <c r="AU107" s="240" t="s">
        <v>77</v>
      </c>
      <c r="AV107" s="14" t="s">
        <v>77</v>
      </c>
      <c r="AW107" s="14" t="s">
        <v>32</v>
      </c>
      <c r="AX107" s="14" t="s">
        <v>70</v>
      </c>
      <c r="AY107" s="240" t="s">
        <v>112</v>
      </c>
    </row>
    <row r="108" s="16" customFormat="1">
      <c r="A108" s="16"/>
      <c r="B108" s="252"/>
      <c r="C108" s="253"/>
      <c r="D108" s="221" t="s">
        <v>123</v>
      </c>
      <c r="E108" s="254" t="s">
        <v>19</v>
      </c>
      <c r="F108" s="255" t="s">
        <v>143</v>
      </c>
      <c r="G108" s="253"/>
      <c r="H108" s="256">
        <v>1.2150000000000001</v>
      </c>
      <c r="I108" s="257"/>
      <c r="J108" s="253"/>
      <c r="K108" s="253"/>
      <c r="L108" s="258"/>
      <c r="M108" s="259"/>
      <c r="N108" s="260"/>
      <c r="O108" s="260"/>
      <c r="P108" s="260"/>
      <c r="Q108" s="260"/>
      <c r="R108" s="260"/>
      <c r="S108" s="260"/>
      <c r="T108" s="261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62" t="s">
        <v>123</v>
      </c>
      <c r="AU108" s="262" t="s">
        <v>77</v>
      </c>
      <c r="AV108" s="16" t="s">
        <v>113</v>
      </c>
      <c r="AW108" s="16" t="s">
        <v>32</v>
      </c>
      <c r="AX108" s="16" t="s">
        <v>70</v>
      </c>
      <c r="AY108" s="262" t="s">
        <v>112</v>
      </c>
    </row>
    <row r="109" s="15" customFormat="1">
      <c r="A109" s="15"/>
      <c r="B109" s="241"/>
      <c r="C109" s="242"/>
      <c r="D109" s="221" t="s">
        <v>123</v>
      </c>
      <c r="E109" s="243" t="s">
        <v>19</v>
      </c>
      <c r="F109" s="244" t="s">
        <v>126</v>
      </c>
      <c r="G109" s="242"/>
      <c r="H109" s="245">
        <v>1.905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123</v>
      </c>
      <c r="AU109" s="251" t="s">
        <v>77</v>
      </c>
      <c r="AV109" s="15" t="s">
        <v>119</v>
      </c>
      <c r="AW109" s="15" t="s">
        <v>32</v>
      </c>
      <c r="AX109" s="15" t="s">
        <v>75</v>
      </c>
      <c r="AY109" s="251" t="s">
        <v>112</v>
      </c>
    </row>
    <row r="110" s="2" customFormat="1" ht="16.5" customHeight="1">
      <c r="A110" s="40"/>
      <c r="B110" s="41"/>
      <c r="C110" s="200" t="s">
        <v>146</v>
      </c>
      <c r="D110" s="200" t="s">
        <v>115</v>
      </c>
      <c r="E110" s="201" t="s">
        <v>147</v>
      </c>
      <c r="F110" s="202" t="s">
        <v>148</v>
      </c>
      <c r="G110" s="203" t="s">
        <v>138</v>
      </c>
      <c r="H110" s="204">
        <v>1.905</v>
      </c>
      <c r="I110" s="205"/>
      <c r="J110" s="206">
        <f>ROUND(I110*H110,2)</f>
        <v>0</v>
      </c>
      <c r="K110" s="207"/>
      <c r="L110" s="46"/>
      <c r="M110" s="208" t="s">
        <v>19</v>
      </c>
      <c r="N110" s="209" t="s">
        <v>41</v>
      </c>
      <c r="O110" s="86"/>
      <c r="P110" s="210">
        <f>O110*H110</f>
        <v>0</v>
      </c>
      <c r="Q110" s="210">
        <v>0.041529999999999997</v>
      </c>
      <c r="R110" s="210">
        <f>Q110*H110</f>
        <v>0.079114649999999995</v>
      </c>
      <c r="S110" s="210">
        <v>0</v>
      </c>
      <c r="T110" s="211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2" t="s">
        <v>119</v>
      </c>
      <c r="AT110" s="212" t="s">
        <v>115</v>
      </c>
      <c r="AU110" s="212" t="s">
        <v>77</v>
      </c>
      <c r="AY110" s="19" t="s">
        <v>112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9" t="s">
        <v>75</v>
      </c>
      <c r="BK110" s="213">
        <f>ROUND(I110*H110,2)</f>
        <v>0</v>
      </c>
      <c r="BL110" s="19" t="s">
        <v>119</v>
      </c>
      <c r="BM110" s="212" t="s">
        <v>149</v>
      </c>
    </row>
    <row r="111" s="2" customFormat="1">
      <c r="A111" s="40"/>
      <c r="B111" s="41"/>
      <c r="C111" s="42"/>
      <c r="D111" s="214" t="s">
        <v>121</v>
      </c>
      <c r="E111" s="42"/>
      <c r="F111" s="215" t="s">
        <v>150</v>
      </c>
      <c r="G111" s="42"/>
      <c r="H111" s="42"/>
      <c r="I111" s="216"/>
      <c r="J111" s="42"/>
      <c r="K111" s="42"/>
      <c r="L111" s="46"/>
      <c r="M111" s="217"/>
      <c r="N111" s="218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121</v>
      </c>
      <c r="AU111" s="19" t="s">
        <v>77</v>
      </c>
    </row>
    <row r="112" s="13" customFormat="1">
      <c r="A112" s="13"/>
      <c r="B112" s="219"/>
      <c r="C112" s="220"/>
      <c r="D112" s="221" t="s">
        <v>123</v>
      </c>
      <c r="E112" s="222" t="s">
        <v>19</v>
      </c>
      <c r="F112" s="223" t="s">
        <v>141</v>
      </c>
      <c r="G112" s="220"/>
      <c r="H112" s="222" t="s">
        <v>19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123</v>
      </c>
      <c r="AU112" s="229" t="s">
        <v>77</v>
      </c>
      <c r="AV112" s="13" t="s">
        <v>75</v>
      </c>
      <c r="AW112" s="13" t="s">
        <v>32</v>
      </c>
      <c r="AX112" s="13" t="s">
        <v>70</v>
      </c>
      <c r="AY112" s="229" t="s">
        <v>112</v>
      </c>
    </row>
    <row r="113" s="14" customFormat="1">
      <c r="A113" s="14"/>
      <c r="B113" s="230"/>
      <c r="C113" s="231"/>
      <c r="D113" s="221" t="s">
        <v>123</v>
      </c>
      <c r="E113" s="232" t="s">
        <v>19</v>
      </c>
      <c r="F113" s="233" t="s">
        <v>142</v>
      </c>
      <c r="G113" s="231"/>
      <c r="H113" s="234">
        <v>0.68999999999999995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123</v>
      </c>
      <c r="AU113" s="240" t="s">
        <v>77</v>
      </c>
      <c r="AV113" s="14" t="s">
        <v>77</v>
      </c>
      <c r="AW113" s="14" t="s">
        <v>32</v>
      </c>
      <c r="AX113" s="14" t="s">
        <v>70</v>
      </c>
      <c r="AY113" s="240" t="s">
        <v>112</v>
      </c>
    </row>
    <row r="114" s="16" customFormat="1">
      <c r="A114" s="16"/>
      <c r="B114" s="252"/>
      <c r="C114" s="253"/>
      <c r="D114" s="221" t="s">
        <v>123</v>
      </c>
      <c r="E114" s="254" t="s">
        <v>19</v>
      </c>
      <c r="F114" s="255" t="s">
        <v>143</v>
      </c>
      <c r="G114" s="253"/>
      <c r="H114" s="256">
        <v>0.68999999999999995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62" t="s">
        <v>123</v>
      </c>
      <c r="AU114" s="262" t="s">
        <v>77</v>
      </c>
      <c r="AV114" s="16" t="s">
        <v>113</v>
      </c>
      <c r="AW114" s="16" t="s">
        <v>32</v>
      </c>
      <c r="AX114" s="16" t="s">
        <v>70</v>
      </c>
      <c r="AY114" s="262" t="s">
        <v>112</v>
      </c>
    </row>
    <row r="115" s="13" customFormat="1">
      <c r="A115" s="13"/>
      <c r="B115" s="219"/>
      <c r="C115" s="220"/>
      <c r="D115" s="221" t="s">
        <v>123</v>
      </c>
      <c r="E115" s="222" t="s">
        <v>19</v>
      </c>
      <c r="F115" s="223" t="s">
        <v>144</v>
      </c>
      <c r="G115" s="220"/>
      <c r="H115" s="222" t="s">
        <v>19</v>
      </c>
      <c r="I115" s="224"/>
      <c r="J115" s="220"/>
      <c r="K115" s="220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123</v>
      </c>
      <c r="AU115" s="229" t="s">
        <v>77</v>
      </c>
      <c r="AV115" s="13" t="s">
        <v>75</v>
      </c>
      <c r="AW115" s="13" t="s">
        <v>32</v>
      </c>
      <c r="AX115" s="13" t="s">
        <v>70</v>
      </c>
      <c r="AY115" s="229" t="s">
        <v>112</v>
      </c>
    </row>
    <row r="116" s="14" customFormat="1">
      <c r="A116" s="14"/>
      <c r="B116" s="230"/>
      <c r="C116" s="231"/>
      <c r="D116" s="221" t="s">
        <v>123</v>
      </c>
      <c r="E116" s="232" t="s">
        <v>19</v>
      </c>
      <c r="F116" s="233" t="s">
        <v>145</v>
      </c>
      <c r="G116" s="231"/>
      <c r="H116" s="234">
        <v>1.2150000000000001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0" t="s">
        <v>123</v>
      </c>
      <c r="AU116" s="240" t="s">
        <v>77</v>
      </c>
      <c r="AV116" s="14" t="s">
        <v>77</v>
      </c>
      <c r="AW116" s="14" t="s">
        <v>32</v>
      </c>
      <c r="AX116" s="14" t="s">
        <v>70</v>
      </c>
      <c r="AY116" s="240" t="s">
        <v>112</v>
      </c>
    </row>
    <row r="117" s="16" customFormat="1">
      <c r="A117" s="16"/>
      <c r="B117" s="252"/>
      <c r="C117" s="253"/>
      <c r="D117" s="221" t="s">
        <v>123</v>
      </c>
      <c r="E117" s="254" t="s">
        <v>19</v>
      </c>
      <c r="F117" s="255" t="s">
        <v>143</v>
      </c>
      <c r="G117" s="253"/>
      <c r="H117" s="256">
        <v>1.2150000000000001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62" t="s">
        <v>123</v>
      </c>
      <c r="AU117" s="262" t="s">
        <v>77</v>
      </c>
      <c r="AV117" s="16" t="s">
        <v>113</v>
      </c>
      <c r="AW117" s="16" t="s">
        <v>32</v>
      </c>
      <c r="AX117" s="16" t="s">
        <v>70</v>
      </c>
      <c r="AY117" s="262" t="s">
        <v>112</v>
      </c>
    </row>
    <row r="118" s="15" customFormat="1">
      <c r="A118" s="15"/>
      <c r="B118" s="241"/>
      <c r="C118" s="242"/>
      <c r="D118" s="221" t="s">
        <v>123</v>
      </c>
      <c r="E118" s="243" t="s">
        <v>19</v>
      </c>
      <c r="F118" s="244" t="s">
        <v>126</v>
      </c>
      <c r="G118" s="242"/>
      <c r="H118" s="245">
        <v>1.905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1" t="s">
        <v>123</v>
      </c>
      <c r="AU118" s="251" t="s">
        <v>77</v>
      </c>
      <c r="AV118" s="15" t="s">
        <v>119</v>
      </c>
      <c r="AW118" s="15" t="s">
        <v>32</v>
      </c>
      <c r="AX118" s="15" t="s">
        <v>75</v>
      </c>
      <c r="AY118" s="251" t="s">
        <v>112</v>
      </c>
    </row>
    <row r="119" s="2" customFormat="1" ht="21.75" customHeight="1">
      <c r="A119" s="40"/>
      <c r="B119" s="41"/>
      <c r="C119" s="200" t="s">
        <v>119</v>
      </c>
      <c r="D119" s="200" t="s">
        <v>115</v>
      </c>
      <c r="E119" s="201" t="s">
        <v>151</v>
      </c>
      <c r="F119" s="202" t="s">
        <v>152</v>
      </c>
      <c r="G119" s="203" t="s">
        <v>153</v>
      </c>
      <c r="H119" s="204">
        <v>2</v>
      </c>
      <c r="I119" s="205"/>
      <c r="J119" s="206">
        <f>ROUND(I119*H119,2)</f>
        <v>0</v>
      </c>
      <c r="K119" s="207"/>
      <c r="L119" s="46"/>
      <c r="M119" s="208" t="s">
        <v>19</v>
      </c>
      <c r="N119" s="209" t="s">
        <v>41</v>
      </c>
      <c r="O119" s="86"/>
      <c r="P119" s="210">
        <f>O119*H119</f>
        <v>0</v>
      </c>
      <c r="Q119" s="210">
        <v>0.14699999999999999</v>
      </c>
      <c r="R119" s="210">
        <f>Q119*H119</f>
        <v>0.29399999999999998</v>
      </c>
      <c r="S119" s="210">
        <v>0</v>
      </c>
      <c r="T119" s="211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2" t="s">
        <v>119</v>
      </c>
      <c r="AT119" s="212" t="s">
        <v>115</v>
      </c>
      <c r="AU119" s="212" t="s">
        <v>77</v>
      </c>
      <c r="AY119" s="19" t="s">
        <v>112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9" t="s">
        <v>75</v>
      </c>
      <c r="BK119" s="213">
        <f>ROUND(I119*H119,2)</f>
        <v>0</v>
      </c>
      <c r="BL119" s="19" t="s">
        <v>119</v>
      </c>
      <c r="BM119" s="212" t="s">
        <v>154</v>
      </c>
    </row>
    <row r="120" s="2" customFormat="1">
      <c r="A120" s="40"/>
      <c r="B120" s="41"/>
      <c r="C120" s="42"/>
      <c r="D120" s="214" t="s">
        <v>121</v>
      </c>
      <c r="E120" s="42"/>
      <c r="F120" s="215" t="s">
        <v>155</v>
      </c>
      <c r="G120" s="42"/>
      <c r="H120" s="42"/>
      <c r="I120" s="216"/>
      <c r="J120" s="42"/>
      <c r="K120" s="42"/>
      <c r="L120" s="46"/>
      <c r="M120" s="217"/>
      <c r="N120" s="218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121</v>
      </c>
      <c r="AU120" s="19" t="s">
        <v>77</v>
      </c>
    </row>
    <row r="121" s="13" customFormat="1">
      <c r="A121" s="13"/>
      <c r="B121" s="219"/>
      <c r="C121" s="220"/>
      <c r="D121" s="221" t="s">
        <v>123</v>
      </c>
      <c r="E121" s="222" t="s">
        <v>19</v>
      </c>
      <c r="F121" s="223" t="s">
        <v>124</v>
      </c>
      <c r="G121" s="220"/>
      <c r="H121" s="222" t="s">
        <v>19</v>
      </c>
      <c r="I121" s="224"/>
      <c r="J121" s="220"/>
      <c r="K121" s="220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123</v>
      </c>
      <c r="AU121" s="229" t="s">
        <v>77</v>
      </c>
      <c r="AV121" s="13" t="s">
        <v>75</v>
      </c>
      <c r="AW121" s="13" t="s">
        <v>32</v>
      </c>
      <c r="AX121" s="13" t="s">
        <v>70</v>
      </c>
      <c r="AY121" s="229" t="s">
        <v>112</v>
      </c>
    </row>
    <row r="122" s="14" customFormat="1">
      <c r="A122" s="14"/>
      <c r="B122" s="230"/>
      <c r="C122" s="231"/>
      <c r="D122" s="221" t="s">
        <v>123</v>
      </c>
      <c r="E122" s="232" t="s">
        <v>19</v>
      </c>
      <c r="F122" s="233" t="s">
        <v>156</v>
      </c>
      <c r="G122" s="231"/>
      <c r="H122" s="234">
        <v>2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0" t="s">
        <v>123</v>
      </c>
      <c r="AU122" s="240" t="s">
        <v>77</v>
      </c>
      <c r="AV122" s="14" t="s">
        <v>77</v>
      </c>
      <c r="AW122" s="14" t="s">
        <v>32</v>
      </c>
      <c r="AX122" s="14" t="s">
        <v>70</v>
      </c>
      <c r="AY122" s="240" t="s">
        <v>112</v>
      </c>
    </row>
    <row r="123" s="15" customFormat="1">
      <c r="A123" s="15"/>
      <c r="B123" s="241"/>
      <c r="C123" s="242"/>
      <c r="D123" s="221" t="s">
        <v>123</v>
      </c>
      <c r="E123" s="243" t="s">
        <v>19</v>
      </c>
      <c r="F123" s="244" t="s">
        <v>126</v>
      </c>
      <c r="G123" s="242"/>
      <c r="H123" s="245">
        <v>2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1" t="s">
        <v>123</v>
      </c>
      <c r="AU123" s="251" t="s">
        <v>77</v>
      </c>
      <c r="AV123" s="15" t="s">
        <v>119</v>
      </c>
      <c r="AW123" s="15" t="s">
        <v>32</v>
      </c>
      <c r="AX123" s="15" t="s">
        <v>75</v>
      </c>
      <c r="AY123" s="251" t="s">
        <v>112</v>
      </c>
    </row>
    <row r="124" s="2" customFormat="1" ht="21.75" customHeight="1">
      <c r="A124" s="40"/>
      <c r="B124" s="41"/>
      <c r="C124" s="200" t="s">
        <v>157</v>
      </c>
      <c r="D124" s="200" t="s">
        <v>115</v>
      </c>
      <c r="E124" s="201" t="s">
        <v>158</v>
      </c>
      <c r="F124" s="202" t="s">
        <v>159</v>
      </c>
      <c r="G124" s="203" t="s">
        <v>153</v>
      </c>
      <c r="H124" s="204">
        <v>2</v>
      </c>
      <c r="I124" s="205"/>
      <c r="J124" s="206">
        <f>ROUND(I124*H124,2)</f>
        <v>0</v>
      </c>
      <c r="K124" s="207"/>
      <c r="L124" s="46"/>
      <c r="M124" s="208" t="s">
        <v>19</v>
      </c>
      <c r="N124" s="209" t="s">
        <v>41</v>
      </c>
      <c r="O124" s="86"/>
      <c r="P124" s="210">
        <f>O124*H124</f>
        <v>0</v>
      </c>
      <c r="Q124" s="210">
        <v>0.1575</v>
      </c>
      <c r="R124" s="210">
        <f>Q124*H124</f>
        <v>0.315</v>
      </c>
      <c r="S124" s="210">
        <v>0</v>
      </c>
      <c r="T124" s="211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2" t="s">
        <v>119</v>
      </c>
      <c r="AT124" s="212" t="s">
        <v>115</v>
      </c>
      <c r="AU124" s="212" t="s">
        <v>77</v>
      </c>
      <c r="AY124" s="19" t="s">
        <v>112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9" t="s">
        <v>75</v>
      </c>
      <c r="BK124" s="213">
        <f>ROUND(I124*H124,2)</f>
        <v>0</v>
      </c>
      <c r="BL124" s="19" t="s">
        <v>119</v>
      </c>
      <c r="BM124" s="212" t="s">
        <v>160</v>
      </c>
    </row>
    <row r="125" s="2" customFormat="1">
      <c r="A125" s="40"/>
      <c r="B125" s="41"/>
      <c r="C125" s="42"/>
      <c r="D125" s="214" t="s">
        <v>121</v>
      </c>
      <c r="E125" s="42"/>
      <c r="F125" s="215" t="s">
        <v>161</v>
      </c>
      <c r="G125" s="42"/>
      <c r="H125" s="42"/>
      <c r="I125" s="216"/>
      <c r="J125" s="42"/>
      <c r="K125" s="42"/>
      <c r="L125" s="46"/>
      <c r="M125" s="217"/>
      <c r="N125" s="218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121</v>
      </c>
      <c r="AU125" s="19" t="s">
        <v>77</v>
      </c>
    </row>
    <row r="126" s="14" customFormat="1">
      <c r="A126" s="14"/>
      <c r="B126" s="230"/>
      <c r="C126" s="231"/>
      <c r="D126" s="221" t="s">
        <v>123</v>
      </c>
      <c r="E126" s="232" t="s">
        <v>19</v>
      </c>
      <c r="F126" s="233" t="s">
        <v>156</v>
      </c>
      <c r="G126" s="231"/>
      <c r="H126" s="234">
        <v>2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123</v>
      </c>
      <c r="AU126" s="240" t="s">
        <v>77</v>
      </c>
      <c r="AV126" s="14" t="s">
        <v>77</v>
      </c>
      <c r="AW126" s="14" t="s">
        <v>32</v>
      </c>
      <c r="AX126" s="14" t="s">
        <v>75</v>
      </c>
      <c r="AY126" s="240" t="s">
        <v>112</v>
      </c>
    </row>
    <row r="127" s="2" customFormat="1" ht="21.75" customHeight="1">
      <c r="A127" s="40"/>
      <c r="B127" s="41"/>
      <c r="C127" s="200" t="s">
        <v>162</v>
      </c>
      <c r="D127" s="200" t="s">
        <v>115</v>
      </c>
      <c r="E127" s="201" t="s">
        <v>163</v>
      </c>
      <c r="F127" s="202" t="s">
        <v>164</v>
      </c>
      <c r="G127" s="203" t="s">
        <v>118</v>
      </c>
      <c r="H127" s="204">
        <v>1.3440000000000001</v>
      </c>
      <c r="I127" s="205"/>
      <c r="J127" s="206">
        <f>ROUND(I127*H127,2)</f>
        <v>0</v>
      </c>
      <c r="K127" s="207"/>
      <c r="L127" s="46"/>
      <c r="M127" s="208" t="s">
        <v>19</v>
      </c>
      <c r="N127" s="209" t="s">
        <v>41</v>
      </c>
      <c r="O127" s="86"/>
      <c r="P127" s="210">
        <f>O127*H127</f>
        <v>0</v>
      </c>
      <c r="Q127" s="210">
        <v>2.3010199999999998</v>
      </c>
      <c r="R127" s="210">
        <f>Q127*H127</f>
        <v>3.0925708799999998</v>
      </c>
      <c r="S127" s="210">
        <v>0</v>
      </c>
      <c r="T127" s="211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2" t="s">
        <v>119</v>
      </c>
      <c r="AT127" s="212" t="s">
        <v>115</v>
      </c>
      <c r="AU127" s="212" t="s">
        <v>77</v>
      </c>
      <c r="AY127" s="19" t="s">
        <v>112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9" t="s">
        <v>75</v>
      </c>
      <c r="BK127" s="213">
        <f>ROUND(I127*H127,2)</f>
        <v>0</v>
      </c>
      <c r="BL127" s="19" t="s">
        <v>119</v>
      </c>
      <c r="BM127" s="212" t="s">
        <v>165</v>
      </c>
    </row>
    <row r="128" s="2" customFormat="1">
      <c r="A128" s="40"/>
      <c r="B128" s="41"/>
      <c r="C128" s="42"/>
      <c r="D128" s="214" t="s">
        <v>121</v>
      </c>
      <c r="E128" s="42"/>
      <c r="F128" s="215" t="s">
        <v>166</v>
      </c>
      <c r="G128" s="42"/>
      <c r="H128" s="42"/>
      <c r="I128" s="216"/>
      <c r="J128" s="42"/>
      <c r="K128" s="42"/>
      <c r="L128" s="46"/>
      <c r="M128" s="217"/>
      <c r="N128" s="218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121</v>
      </c>
      <c r="AU128" s="19" t="s">
        <v>77</v>
      </c>
    </row>
    <row r="129" s="13" customFormat="1">
      <c r="A129" s="13"/>
      <c r="B129" s="219"/>
      <c r="C129" s="220"/>
      <c r="D129" s="221" t="s">
        <v>123</v>
      </c>
      <c r="E129" s="222" t="s">
        <v>19</v>
      </c>
      <c r="F129" s="223" t="s">
        <v>167</v>
      </c>
      <c r="G129" s="220"/>
      <c r="H129" s="222" t="s">
        <v>19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123</v>
      </c>
      <c r="AU129" s="229" t="s">
        <v>77</v>
      </c>
      <c r="AV129" s="13" t="s">
        <v>75</v>
      </c>
      <c r="AW129" s="13" t="s">
        <v>32</v>
      </c>
      <c r="AX129" s="13" t="s">
        <v>70</v>
      </c>
      <c r="AY129" s="229" t="s">
        <v>112</v>
      </c>
    </row>
    <row r="130" s="14" customFormat="1">
      <c r="A130" s="14"/>
      <c r="B130" s="230"/>
      <c r="C130" s="231"/>
      <c r="D130" s="221" t="s">
        <v>123</v>
      </c>
      <c r="E130" s="232" t="s">
        <v>19</v>
      </c>
      <c r="F130" s="233" t="s">
        <v>168</v>
      </c>
      <c r="G130" s="231"/>
      <c r="H130" s="234">
        <v>1.3440000000000001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0" t="s">
        <v>123</v>
      </c>
      <c r="AU130" s="240" t="s">
        <v>77</v>
      </c>
      <c r="AV130" s="14" t="s">
        <v>77</v>
      </c>
      <c r="AW130" s="14" t="s">
        <v>32</v>
      </c>
      <c r="AX130" s="14" t="s">
        <v>70</v>
      </c>
      <c r="AY130" s="240" t="s">
        <v>112</v>
      </c>
    </row>
    <row r="131" s="15" customFormat="1">
      <c r="A131" s="15"/>
      <c r="B131" s="241"/>
      <c r="C131" s="242"/>
      <c r="D131" s="221" t="s">
        <v>123</v>
      </c>
      <c r="E131" s="243" t="s">
        <v>19</v>
      </c>
      <c r="F131" s="244" t="s">
        <v>126</v>
      </c>
      <c r="G131" s="242"/>
      <c r="H131" s="245">
        <v>1.3440000000000001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1" t="s">
        <v>123</v>
      </c>
      <c r="AU131" s="251" t="s">
        <v>77</v>
      </c>
      <c r="AV131" s="15" t="s">
        <v>119</v>
      </c>
      <c r="AW131" s="15" t="s">
        <v>32</v>
      </c>
      <c r="AX131" s="15" t="s">
        <v>75</v>
      </c>
      <c r="AY131" s="251" t="s">
        <v>112</v>
      </c>
    </row>
    <row r="132" s="2" customFormat="1" ht="21.75" customHeight="1">
      <c r="A132" s="40"/>
      <c r="B132" s="41"/>
      <c r="C132" s="200" t="s">
        <v>169</v>
      </c>
      <c r="D132" s="200" t="s">
        <v>115</v>
      </c>
      <c r="E132" s="201" t="s">
        <v>170</v>
      </c>
      <c r="F132" s="202" t="s">
        <v>171</v>
      </c>
      <c r="G132" s="203" t="s">
        <v>118</v>
      </c>
      <c r="H132" s="204">
        <v>1.3440000000000001</v>
      </c>
      <c r="I132" s="205"/>
      <c r="J132" s="206">
        <f>ROUND(I132*H132,2)</f>
        <v>0</v>
      </c>
      <c r="K132" s="207"/>
      <c r="L132" s="46"/>
      <c r="M132" s="208" t="s">
        <v>19</v>
      </c>
      <c r="N132" s="209" t="s">
        <v>41</v>
      </c>
      <c r="O132" s="86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2" t="s">
        <v>119</v>
      </c>
      <c r="AT132" s="212" t="s">
        <v>115</v>
      </c>
      <c r="AU132" s="212" t="s">
        <v>77</v>
      </c>
      <c r="AY132" s="19" t="s">
        <v>112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9" t="s">
        <v>75</v>
      </c>
      <c r="BK132" s="213">
        <f>ROUND(I132*H132,2)</f>
        <v>0</v>
      </c>
      <c r="BL132" s="19" t="s">
        <v>119</v>
      </c>
      <c r="BM132" s="212" t="s">
        <v>172</v>
      </c>
    </row>
    <row r="133" s="2" customFormat="1">
      <c r="A133" s="40"/>
      <c r="B133" s="41"/>
      <c r="C133" s="42"/>
      <c r="D133" s="214" t="s">
        <v>121</v>
      </c>
      <c r="E133" s="42"/>
      <c r="F133" s="215" t="s">
        <v>173</v>
      </c>
      <c r="G133" s="42"/>
      <c r="H133" s="42"/>
      <c r="I133" s="216"/>
      <c r="J133" s="42"/>
      <c r="K133" s="42"/>
      <c r="L133" s="46"/>
      <c r="M133" s="217"/>
      <c r="N133" s="218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121</v>
      </c>
      <c r="AU133" s="19" t="s">
        <v>77</v>
      </c>
    </row>
    <row r="134" s="12" customFormat="1" ht="22.8" customHeight="1">
      <c r="A134" s="12"/>
      <c r="B134" s="184"/>
      <c r="C134" s="185"/>
      <c r="D134" s="186" t="s">
        <v>69</v>
      </c>
      <c r="E134" s="198" t="s">
        <v>174</v>
      </c>
      <c r="F134" s="198" t="s">
        <v>175</v>
      </c>
      <c r="G134" s="185"/>
      <c r="H134" s="185"/>
      <c r="I134" s="188"/>
      <c r="J134" s="199">
        <f>BK134</f>
        <v>0</v>
      </c>
      <c r="K134" s="185"/>
      <c r="L134" s="190"/>
      <c r="M134" s="191"/>
      <c r="N134" s="192"/>
      <c r="O134" s="192"/>
      <c r="P134" s="193">
        <f>SUM(P135:P161)</f>
        <v>0</v>
      </c>
      <c r="Q134" s="192"/>
      <c r="R134" s="193">
        <f>SUM(R135:R161)</f>
        <v>0.0031199999999999999</v>
      </c>
      <c r="S134" s="192"/>
      <c r="T134" s="194">
        <f>SUM(T135:T161)</f>
        <v>7.6577999999999999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5" t="s">
        <v>75</v>
      </c>
      <c r="AT134" s="196" t="s">
        <v>69</v>
      </c>
      <c r="AU134" s="196" t="s">
        <v>75</v>
      </c>
      <c r="AY134" s="195" t="s">
        <v>112</v>
      </c>
      <c r="BK134" s="197">
        <f>SUM(BK135:BK161)</f>
        <v>0</v>
      </c>
    </row>
    <row r="135" s="2" customFormat="1" ht="24.15" customHeight="1">
      <c r="A135" s="40"/>
      <c r="B135" s="41"/>
      <c r="C135" s="200" t="s">
        <v>176</v>
      </c>
      <c r="D135" s="200" t="s">
        <v>115</v>
      </c>
      <c r="E135" s="201" t="s">
        <v>177</v>
      </c>
      <c r="F135" s="202" t="s">
        <v>178</v>
      </c>
      <c r="G135" s="203" t="s">
        <v>138</v>
      </c>
      <c r="H135" s="204">
        <v>75</v>
      </c>
      <c r="I135" s="205"/>
      <c r="J135" s="206">
        <f>ROUND(I135*H135,2)</f>
        <v>0</v>
      </c>
      <c r="K135" s="207"/>
      <c r="L135" s="46"/>
      <c r="M135" s="208" t="s">
        <v>19</v>
      </c>
      <c r="N135" s="209" t="s">
        <v>41</v>
      </c>
      <c r="O135" s="86"/>
      <c r="P135" s="210">
        <f>O135*H135</f>
        <v>0</v>
      </c>
      <c r="Q135" s="210">
        <v>4.0000000000000003E-05</v>
      </c>
      <c r="R135" s="210">
        <f>Q135*H135</f>
        <v>0.0030000000000000001</v>
      </c>
      <c r="S135" s="210">
        <v>0</v>
      </c>
      <c r="T135" s="211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2" t="s">
        <v>119</v>
      </c>
      <c r="AT135" s="212" t="s">
        <v>115</v>
      </c>
      <c r="AU135" s="212" t="s">
        <v>77</v>
      </c>
      <c r="AY135" s="19" t="s">
        <v>112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9" t="s">
        <v>75</v>
      </c>
      <c r="BK135" s="213">
        <f>ROUND(I135*H135,2)</f>
        <v>0</v>
      </c>
      <c r="BL135" s="19" t="s">
        <v>119</v>
      </c>
      <c r="BM135" s="212" t="s">
        <v>179</v>
      </c>
    </row>
    <row r="136" s="2" customFormat="1">
      <c r="A136" s="40"/>
      <c r="B136" s="41"/>
      <c r="C136" s="42"/>
      <c r="D136" s="214" t="s">
        <v>121</v>
      </c>
      <c r="E136" s="42"/>
      <c r="F136" s="215" t="s">
        <v>180</v>
      </c>
      <c r="G136" s="42"/>
      <c r="H136" s="42"/>
      <c r="I136" s="216"/>
      <c r="J136" s="42"/>
      <c r="K136" s="42"/>
      <c r="L136" s="46"/>
      <c r="M136" s="217"/>
      <c r="N136" s="218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121</v>
      </c>
      <c r="AU136" s="19" t="s">
        <v>77</v>
      </c>
    </row>
    <row r="137" s="13" customFormat="1">
      <c r="A137" s="13"/>
      <c r="B137" s="219"/>
      <c r="C137" s="220"/>
      <c r="D137" s="221" t="s">
        <v>123</v>
      </c>
      <c r="E137" s="222" t="s">
        <v>19</v>
      </c>
      <c r="F137" s="223" t="s">
        <v>181</v>
      </c>
      <c r="G137" s="220"/>
      <c r="H137" s="222" t="s">
        <v>19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29" t="s">
        <v>123</v>
      </c>
      <c r="AU137" s="229" t="s">
        <v>77</v>
      </c>
      <c r="AV137" s="13" t="s">
        <v>75</v>
      </c>
      <c r="AW137" s="13" t="s">
        <v>32</v>
      </c>
      <c r="AX137" s="13" t="s">
        <v>70</v>
      </c>
      <c r="AY137" s="229" t="s">
        <v>112</v>
      </c>
    </row>
    <row r="138" s="14" customFormat="1">
      <c r="A138" s="14"/>
      <c r="B138" s="230"/>
      <c r="C138" s="231"/>
      <c r="D138" s="221" t="s">
        <v>123</v>
      </c>
      <c r="E138" s="232" t="s">
        <v>19</v>
      </c>
      <c r="F138" s="233" t="s">
        <v>182</v>
      </c>
      <c r="G138" s="231"/>
      <c r="H138" s="234">
        <v>75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0" t="s">
        <v>123</v>
      </c>
      <c r="AU138" s="240" t="s">
        <v>77</v>
      </c>
      <c r="AV138" s="14" t="s">
        <v>77</v>
      </c>
      <c r="AW138" s="14" t="s">
        <v>32</v>
      </c>
      <c r="AX138" s="14" t="s">
        <v>70</v>
      </c>
      <c r="AY138" s="240" t="s">
        <v>112</v>
      </c>
    </row>
    <row r="139" s="15" customFormat="1">
      <c r="A139" s="15"/>
      <c r="B139" s="241"/>
      <c r="C139" s="242"/>
      <c r="D139" s="221" t="s">
        <v>123</v>
      </c>
      <c r="E139" s="243" t="s">
        <v>19</v>
      </c>
      <c r="F139" s="244" t="s">
        <v>126</v>
      </c>
      <c r="G139" s="242"/>
      <c r="H139" s="245">
        <v>75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1" t="s">
        <v>123</v>
      </c>
      <c r="AU139" s="251" t="s">
        <v>77</v>
      </c>
      <c r="AV139" s="15" t="s">
        <v>119</v>
      </c>
      <c r="AW139" s="15" t="s">
        <v>32</v>
      </c>
      <c r="AX139" s="15" t="s">
        <v>75</v>
      </c>
      <c r="AY139" s="251" t="s">
        <v>112</v>
      </c>
    </row>
    <row r="140" s="2" customFormat="1" ht="24.15" customHeight="1">
      <c r="A140" s="40"/>
      <c r="B140" s="41"/>
      <c r="C140" s="200" t="s">
        <v>183</v>
      </c>
      <c r="D140" s="200" t="s">
        <v>115</v>
      </c>
      <c r="E140" s="201" t="s">
        <v>184</v>
      </c>
      <c r="F140" s="202" t="s">
        <v>185</v>
      </c>
      <c r="G140" s="203" t="s">
        <v>118</v>
      </c>
      <c r="H140" s="204">
        <v>2.0489999999999999</v>
      </c>
      <c r="I140" s="205"/>
      <c r="J140" s="206">
        <f>ROUND(I140*H140,2)</f>
        <v>0</v>
      </c>
      <c r="K140" s="207"/>
      <c r="L140" s="46"/>
      <c r="M140" s="208" t="s">
        <v>19</v>
      </c>
      <c r="N140" s="209" t="s">
        <v>41</v>
      </c>
      <c r="O140" s="86"/>
      <c r="P140" s="210">
        <f>O140*H140</f>
        <v>0</v>
      </c>
      <c r="Q140" s="210">
        <v>0</v>
      </c>
      <c r="R140" s="210">
        <f>Q140*H140</f>
        <v>0</v>
      </c>
      <c r="S140" s="210">
        <v>1.8</v>
      </c>
      <c r="T140" s="211">
        <f>S140*H140</f>
        <v>3.6882000000000001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2" t="s">
        <v>119</v>
      </c>
      <c r="AT140" s="212" t="s">
        <v>115</v>
      </c>
      <c r="AU140" s="212" t="s">
        <v>77</v>
      </c>
      <c r="AY140" s="19" t="s">
        <v>112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9" t="s">
        <v>75</v>
      </c>
      <c r="BK140" s="213">
        <f>ROUND(I140*H140,2)</f>
        <v>0</v>
      </c>
      <c r="BL140" s="19" t="s">
        <v>119</v>
      </c>
      <c r="BM140" s="212" t="s">
        <v>186</v>
      </c>
    </row>
    <row r="141" s="2" customFormat="1">
      <c r="A141" s="40"/>
      <c r="B141" s="41"/>
      <c r="C141" s="42"/>
      <c r="D141" s="214" t="s">
        <v>121</v>
      </c>
      <c r="E141" s="42"/>
      <c r="F141" s="215" t="s">
        <v>187</v>
      </c>
      <c r="G141" s="42"/>
      <c r="H141" s="42"/>
      <c r="I141" s="216"/>
      <c r="J141" s="42"/>
      <c r="K141" s="42"/>
      <c r="L141" s="46"/>
      <c r="M141" s="217"/>
      <c r="N141" s="218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121</v>
      </c>
      <c r="AU141" s="19" t="s">
        <v>77</v>
      </c>
    </row>
    <row r="142" s="13" customFormat="1">
      <c r="A142" s="13"/>
      <c r="B142" s="219"/>
      <c r="C142" s="220"/>
      <c r="D142" s="221" t="s">
        <v>123</v>
      </c>
      <c r="E142" s="222" t="s">
        <v>19</v>
      </c>
      <c r="F142" s="223" t="s">
        <v>188</v>
      </c>
      <c r="G142" s="220"/>
      <c r="H142" s="222" t="s">
        <v>19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123</v>
      </c>
      <c r="AU142" s="229" t="s">
        <v>77</v>
      </c>
      <c r="AV142" s="13" t="s">
        <v>75</v>
      </c>
      <c r="AW142" s="13" t="s">
        <v>32</v>
      </c>
      <c r="AX142" s="13" t="s">
        <v>70</v>
      </c>
      <c r="AY142" s="229" t="s">
        <v>112</v>
      </c>
    </row>
    <row r="143" s="14" customFormat="1">
      <c r="A143" s="14"/>
      <c r="B143" s="230"/>
      <c r="C143" s="231"/>
      <c r="D143" s="221" t="s">
        <v>123</v>
      </c>
      <c r="E143" s="232" t="s">
        <v>19</v>
      </c>
      <c r="F143" s="233" t="s">
        <v>189</v>
      </c>
      <c r="G143" s="231"/>
      <c r="H143" s="234">
        <v>2.0489999999999999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0" t="s">
        <v>123</v>
      </c>
      <c r="AU143" s="240" t="s">
        <v>77</v>
      </c>
      <c r="AV143" s="14" t="s">
        <v>77</v>
      </c>
      <c r="AW143" s="14" t="s">
        <v>32</v>
      </c>
      <c r="AX143" s="14" t="s">
        <v>70</v>
      </c>
      <c r="AY143" s="240" t="s">
        <v>112</v>
      </c>
    </row>
    <row r="144" s="15" customFormat="1">
      <c r="A144" s="15"/>
      <c r="B144" s="241"/>
      <c r="C144" s="242"/>
      <c r="D144" s="221" t="s">
        <v>123</v>
      </c>
      <c r="E144" s="243" t="s">
        <v>19</v>
      </c>
      <c r="F144" s="244" t="s">
        <v>126</v>
      </c>
      <c r="G144" s="242"/>
      <c r="H144" s="245">
        <v>2.0489999999999999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1" t="s">
        <v>123</v>
      </c>
      <c r="AU144" s="251" t="s">
        <v>77</v>
      </c>
      <c r="AV144" s="15" t="s">
        <v>119</v>
      </c>
      <c r="AW144" s="15" t="s">
        <v>32</v>
      </c>
      <c r="AX144" s="15" t="s">
        <v>75</v>
      </c>
      <c r="AY144" s="251" t="s">
        <v>112</v>
      </c>
    </row>
    <row r="145" s="2" customFormat="1" ht="16.5" customHeight="1">
      <c r="A145" s="40"/>
      <c r="B145" s="41"/>
      <c r="C145" s="200" t="s">
        <v>190</v>
      </c>
      <c r="D145" s="200" t="s">
        <v>115</v>
      </c>
      <c r="E145" s="201" t="s">
        <v>191</v>
      </c>
      <c r="F145" s="202" t="s">
        <v>192</v>
      </c>
      <c r="G145" s="203" t="s">
        <v>118</v>
      </c>
      <c r="H145" s="204">
        <v>1.6799999999999999</v>
      </c>
      <c r="I145" s="205"/>
      <c r="J145" s="206">
        <f>ROUND(I145*H145,2)</f>
        <v>0</v>
      </c>
      <c r="K145" s="207"/>
      <c r="L145" s="46"/>
      <c r="M145" s="208" t="s">
        <v>19</v>
      </c>
      <c r="N145" s="209" t="s">
        <v>41</v>
      </c>
      <c r="O145" s="86"/>
      <c r="P145" s="210">
        <f>O145*H145</f>
        <v>0</v>
      </c>
      <c r="Q145" s="210">
        <v>0</v>
      </c>
      <c r="R145" s="210">
        <f>Q145*H145</f>
        <v>0</v>
      </c>
      <c r="S145" s="210">
        <v>2.2000000000000002</v>
      </c>
      <c r="T145" s="211">
        <f>S145*H145</f>
        <v>3.6960000000000002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2" t="s">
        <v>119</v>
      </c>
      <c r="AT145" s="212" t="s">
        <v>115</v>
      </c>
      <c r="AU145" s="212" t="s">
        <v>77</v>
      </c>
      <c r="AY145" s="19" t="s">
        <v>112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9" t="s">
        <v>75</v>
      </c>
      <c r="BK145" s="213">
        <f>ROUND(I145*H145,2)</f>
        <v>0</v>
      </c>
      <c r="BL145" s="19" t="s">
        <v>119</v>
      </c>
      <c r="BM145" s="212" t="s">
        <v>193</v>
      </c>
    </row>
    <row r="146" s="2" customFormat="1">
      <c r="A146" s="40"/>
      <c r="B146" s="41"/>
      <c r="C146" s="42"/>
      <c r="D146" s="214" t="s">
        <v>121</v>
      </c>
      <c r="E146" s="42"/>
      <c r="F146" s="215" t="s">
        <v>194</v>
      </c>
      <c r="G146" s="42"/>
      <c r="H146" s="42"/>
      <c r="I146" s="216"/>
      <c r="J146" s="42"/>
      <c r="K146" s="42"/>
      <c r="L146" s="46"/>
      <c r="M146" s="217"/>
      <c r="N146" s="218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121</v>
      </c>
      <c r="AU146" s="19" t="s">
        <v>77</v>
      </c>
    </row>
    <row r="147" s="13" customFormat="1">
      <c r="A147" s="13"/>
      <c r="B147" s="219"/>
      <c r="C147" s="220"/>
      <c r="D147" s="221" t="s">
        <v>123</v>
      </c>
      <c r="E147" s="222" t="s">
        <v>19</v>
      </c>
      <c r="F147" s="223" t="s">
        <v>195</v>
      </c>
      <c r="G147" s="220"/>
      <c r="H147" s="222" t="s">
        <v>19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123</v>
      </c>
      <c r="AU147" s="229" t="s">
        <v>77</v>
      </c>
      <c r="AV147" s="13" t="s">
        <v>75</v>
      </c>
      <c r="AW147" s="13" t="s">
        <v>32</v>
      </c>
      <c r="AX147" s="13" t="s">
        <v>70</v>
      </c>
      <c r="AY147" s="229" t="s">
        <v>112</v>
      </c>
    </row>
    <row r="148" s="14" customFormat="1">
      <c r="A148" s="14"/>
      <c r="B148" s="230"/>
      <c r="C148" s="231"/>
      <c r="D148" s="221" t="s">
        <v>123</v>
      </c>
      <c r="E148" s="232" t="s">
        <v>19</v>
      </c>
      <c r="F148" s="233" t="s">
        <v>196</v>
      </c>
      <c r="G148" s="231"/>
      <c r="H148" s="234">
        <v>1.6799999999999999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123</v>
      </c>
      <c r="AU148" s="240" t="s">
        <v>77</v>
      </c>
      <c r="AV148" s="14" t="s">
        <v>77</v>
      </c>
      <c r="AW148" s="14" t="s">
        <v>32</v>
      </c>
      <c r="AX148" s="14" t="s">
        <v>70</v>
      </c>
      <c r="AY148" s="240" t="s">
        <v>112</v>
      </c>
    </row>
    <row r="149" s="15" customFormat="1">
      <c r="A149" s="15"/>
      <c r="B149" s="241"/>
      <c r="C149" s="242"/>
      <c r="D149" s="221" t="s">
        <v>123</v>
      </c>
      <c r="E149" s="243" t="s">
        <v>19</v>
      </c>
      <c r="F149" s="244" t="s">
        <v>126</v>
      </c>
      <c r="G149" s="242"/>
      <c r="H149" s="245">
        <v>1.6799999999999999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123</v>
      </c>
      <c r="AU149" s="251" t="s">
        <v>77</v>
      </c>
      <c r="AV149" s="15" t="s">
        <v>119</v>
      </c>
      <c r="AW149" s="15" t="s">
        <v>32</v>
      </c>
      <c r="AX149" s="15" t="s">
        <v>75</v>
      </c>
      <c r="AY149" s="251" t="s">
        <v>112</v>
      </c>
    </row>
    <row r="150" s="2" customFormat="1" ht="24.15" customHeight="1">
      <c r="A150" s="40"/>
      <c r="B150" s="41"/>
      <c r="C150" s="200" t="s">
        <v>77</v>
      </c>
      <c r="D150" s="200" t="s">
        <v>115</v>
      </c>
      <c r="E150" s="201" t="s">
        <v>197</v>
      </c>
      <c r="F150" s="202" t="s">
        <v>198</v>
      </c>
      <c r="G150" s="203" t="s">
        <v>138</v>
      </c>
      <c r="H150" s="204">
        <v>3.6000000000000001</v>
      </c>
      <c r="I150" s="205"/>
      <c r="J150" s="206">
        <f>ROUND(I150*H150,2)</f>
        <v>0</v>
      </c>
      <c r="K150" s="207"/>
      <c r="L150" s="46"/>
      <c r="M150" s="208" t="s">
        <v>19</v>
      </c>
      <c r="N150" s="209" t="s">
        <v>41</v>
      </c>
      <c r="O150" s="86"/>
      <c r="P150" s="210">
        <f>O150*H150</f>
        <v>0</v>
      </c>
      <c r="Q150" s="210">
        <v>0</v>
      </c>
      <c r="R150" s="210">
        <f>Q150*H150</f>
        <v>0</v>
      </c>
      <c r="S150" s="210">
        <v>0.075999999999999998</v>
      </c>
      <c r="T150" s="211">
        <f>S150*H150</f>
        <v>0.27360000000000001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2" t="s">
        <v>119</v>
      </c>
      <c r="AT150" s="212" t="s">
        <v>115</v>
      </c>
      <c r="AU150" s="212" t="s">
        <v>77</v>
      </c>
      <c r="AY150" s="19" t="s">
        <v>112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9" t="s">
        <v>75</v>
      </c>
      <c r="BK150" s="213">
        <f>ROUND(I150*H150,2)</f>
        <v>0</v>
      </c>
      <c r="BL150" s="19" t="s">
        <v>119</v>
      </c>
      <c r="BM150" s="212" t="s">
        <v>199</v>
      </c>
    </row>
    <row r="151" s="2" customFormat="1">
      <c r="A151" s="40"/>
      <c r="B151" s="41"/>
      <c r="C151" s="42"/>
      <c r="D151" s="214" t="s">
        <v>121</v>
      </c>
      <c r="E151" s="42"/>
      <c r="F151" s="215" t="s">
        <v>200</v>
      </c>
      <c r="G151" s="42"/>
      <c r="H151" s="42"/>
      <c r="I151" s="216"/>
      <c r="J151" s="42"/>
      <c r="K151" s="42"/>
      <c r="L151" s="46"/>
      <c r="M151" s="217"/>
      <c r="N151" s="218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121</v>
      </c>
      <c r="AU151" s="19" t="s">
        <v>77</v>
      </c>
    </row>
    <row r="152" s="13" customFormat="1">
      <c r="A152" s="13"/>
      <c r="B152" s="219"/>
      <c r="C152" s="220"/>
      <c r="D152" s="221" t="s">
        <v>123</v>
      </c>
      <c r="E152" s="222" t="s">
        <v>19</v>
      </c>
      <c r="F152" s="223" t="s">
        <v>124</v>
      </c>
      <c r="G152" s="220"/>
      <c r="H152" s="222" t="s">
        <v>19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123</v>
      </c>
      <c r="AU152" s="229" t="s">
        <v>77</v>
      </c>
      <c r="AV152" s="13" t="s">
        <v>75</v>
      </c>
      <c r="AW152" s="13" t="s">
        <v>32</v>
      </c>
      <c r="AX152" s="13" t="s">
        <v>70</v>
      </c>
      <c r="AY152" s="229" t="s">
        <v>112</v>
      </c>
    </row>
    <row r="153" s="14" customFormat="1">
      <c r="A153" s="14"/>
      <c r="B153" s="230"/>
      <c r="C153" s="231"/>
      <c r="D153" s="221" t="s">
        <v>123</v>
      </c>
      <c r="E153" s="232" t="s">
        <v>19</v>
      </c>
      <c r="F153" s="233" t="s">
        <v>201</v>
      </c>
      <c r="G153" s="231"/>
      <c r="H153" s="234">
        <v>1.8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0" t="s">
        <v>123</v>
      </c>
      <c r="AU153" s="240" t="s">
        <v>77</v>
      </c>
      <c r="AV153" s="14" t="s">
        <v>77</v>
      </c>
      <c r="AW153" s="14" t="s">
        <v>32</v>
      </c>
      <c r="AX153" s="14" t="s">
        <v>70</v>
      </c>
      <c r="AY153" s="240" t="s">
        <v>112</v>
      </c>
    </row>
    <row r="154" s="13" customFormat="1">
      <c r="A154" s="13"/>
      <c r="B154" s="219"/>
      <c r="C154" s="220"/>
      <c r="D154" s="221" t="s">
        <v>123</v>
      </c>
      <c r="E154" s="222" t="s">
        <v>19</v>
      </c>
      <c r="F154" s="223" t="s">
        <v>202</v>
      </c>
      <c r="G154" s="220"/>
      <c r="H154" s="222" t="s">
        <v>19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123</v>
      </c>
      <c r="AU154" s="229" t="s">
        <v>77</v>
      </c>
      <c r="AV154" s="13" t="s">
        <v>75</v>
      </c>
      <c r="AW154" s="13" t="s">
        <v>32</v>
      </c>
      <c r="AX154" s="13" t="s">
        <v>70</v>
      </c>
      <c r="AY154" s="229" t="s">
        <v>112</v>
      </c>
    </row>
    <row r="155" s="14" customFormat="1">
      <c r="A155" s="14"/>
      <c r="B155" s="230"/>
      <c r="C155" s="231"/>
      <c r="D155" s="221" t="s">
        <v>123</v>
      </c>
      <c r="E155" s="232" t="s">
        <v>19</v>
      </c>
      <c r="F155" s="233" t="s">
        <v>201</v>
      </c>
      <c r="G155" s="231"/>
      <c r="H155" s="234">
        <v>1.8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123</v>
      </c>
      <c r="AU155" s="240" t="s">
        <v>77</v>
      </c>
      <c r="AV155" s="14" t="s">
        <v>77</v>
      </c>
      <c r="AW155" s="14" t="s">
        <v>32</v>
      </c>
      <c r="AX155" s="14" t="s">
        <v>70</v>
      </c>
      <c r="AY155" s="240" t="s">
        <v>112</v>
      </c>
    </row>
    <row r="156" s="15" customFormat="1">
      <c r="A156" s="15"/>
      <c r="B156" s="241"/>
      <c r="C156" s="242"/>
      <c r="D156" s="221" t="s">
        <v>123</v>
      </c>
      <c r="E156" s="243" t="s">
        <v>19</v>
      </c>
      <c r="F156" s="244" t="s">
        <v>126</v>
      </c>
      <c r="G156" s="242"/>
      <c r="H156" s="245">
        <v>3.6000000000000001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1" t="s">
        <v>123</v>
      </c>
      <c r="AU156" s="251" t="s">
        <v>77</v>
      </c>
      <c r="AV156" s="15" t="s">
        <v>119</v>
      </c>
      <c r="AW156" s="15" t="s">
        <v>32</v>
      </c>
      <c r="AX156" s="15" t="s">
        <v>75</v>
      </c>
      <c r="AY156" s="251" t="s">
        <v>112</v>
      </c>
    </row>
    <row r="157" s="2" customFormat="1" ht="16.5" customHeight="1">
      <c r="A157" s="40"/>
      <c r="B157" s="41"/>
      <c r="C157" s="200" t="s">
        <v>203</v>
      </c>
      <c r="D157" s="200" t="s">
        <v>115</v>
      </c>
      <c r="E157" s="201" t="s">
        <v>204</v>
      </c>
      <c r="F157" s="202" t="s">
        <v>205</v>
      </c>
      <c r="G157" s="203" t="s">
        <v>206</v>
      </c>
      <c r="H157" s="204">
        <v>1.5</v>
      </c>
      <c r="I157" s="205"/>
      <c r="J157" s="206">
        <f>ROUND(I157*H157,2)</f>
        <v>0</v>
      </c>
      <c r="K157" s="207"/>
      <c r="L157" s="46"/>
      <c r="M157" s="208" t="s">
        <v>19</v>
      </c>
      <c r="N157" s="209" t="s">
        <v>41</v>
      </c>
      <c r="O157" s="86"/>
      <c r="P157" s="210">
        <f>O157*H157</f>
        <v>0</v>
      </c>
      <c r="Q157" s="210">
        <v>8.0000000000000007E-05</v>
      </c>
      <c r="R157" s="210">
        <f>Q157*H157</f>
        <v>0.00012000000000000002</v>
      </c>
      <c r="S157" s="210">
        <v>0</v>
      </c>
      <c r="T157" s="211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2" t="s">
        <v>119</v>
      </c>
      <c r="AT157" s="212" t="s">
        <v>115</v>
      </c>
      <c r="AU157" s="212" t="s">
        <v>77</v>
      </c>
      <c r="AY157" s="19" t="s">
        <v>112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9" t="s">
        <v>75</v>
      </c>
      <c r="BK157" s="213">
        <f>ROUND(I157*H157,2)</f>
        <v>0</v>
      </c>
      <c r="BL157" s="19" t="s">
        <v>119</v>
      </c>
      <c r="BM157" s="212" t="s">
        <v>207</v>
      </c>
    </row>
    <row r="158" s="2" customFormat="1">
      <c r="A158" s="40"/>
      <c r="B158" s="41"/>
      <c r="C158" s="42"/>
      <c r="D158" s="214" t="s">
        <v>121</v>
      </c>
      <c r="E158" s="42"/>
      <c r="F158" s="215" t="s">
        <v>208</v>
      </c>
      <c r="G158" s="42"/>
      <c r="H158" s="42"/>
      <c r="I158" s="216"/>
      <c r="J158" s="42"/>
      <c r="K158" s="42"/>
      <c r="L158" s="46"/>
      <c r="M158" s="217"/>
      <c r="N158" s="218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121</v>
      </c>
      <c r="AU158" s="19" t="s">
        <v>77</v>
      </c>
    </row>
    <row r="159" s="13" customFormat="1">
      <c r="A159" s="13"/>
      <c r="B159" s="219"/>
      <c r="C159" s="220"/>
      <c r="D159" s="221" t="s">
        <v>123</v>
      </c>
      <c r="E159" s="222" t="s">
        <v>19</v>
      </c>
      <c r="F159" s="223" t="s">
        <v>209</v>
      </c>
      <c r="G159" s="220"/>
      <c r="H159" s="222" t="s">
        <v>19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123</v>
      </c>
      <c r="AU159" s="229" t="s">
        <v>77</v>
      </c>
      <c r="AV159" s="13" t="s">
        <v>75</v>
      </c>
      <c r="AW159" s="13" t="s">
        <v>32</v>
      </c>
      <c r="AX159" s="13" t="s">
        <v>70</v>
      </c>
      <c r="AY159" s="229" t="s">
        <v>112</v>
      </c>
    </row>
    <row r="160" s="14" customFormat="1">
      <c r="A160" s="14"/>
      <c r="B160" s="230"/>
      <c r="C160" s="231"/>
      <c r="D160" s="221" t="s">
        <v>123</v>
      </c>
      <c r="E160" s="232" t="s">
        <v>19</v>
      </c>
      <c r="F160" s="233" t="s">
        <v>210</v>
      </c>
      <c r="G160" s="231"/>
      <c r="H160" s="234">
        <v>1.5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0" t="s">
        <v>123</v>
      </c>
      <c r="AU160" s="240" t="s">
        <v>77</v>
      </c>
      <c r="AV160" s="14" t="s">
        <v>77</v>
      </c>
      <c r="AW160" s="14" t="s">
        <v>32</v>
      </c>
      <c r="AX160" s="14" t="s">
        <v>70</v>
      </c>
      <c r="AY160" s="240" t="s">
        <v>112</v>
      </c>
    </row>
    <row r="161" s="15" customFormat="1">
      <c r="A161" s="15"/>
      <c r="B161" s="241"/>
      <c r="C161" s="242"/>
      <c r="D161" s="221" t="s">
        <v>123</v>
      </c>
      <c r="E161" s="243" t="s">
        <v>19</v>
      </c>
      <c r="F161" s="244" t="s">
        <v>126</v>
      </c>
      <c r="G161" s="242"/>
      <c r="H161" s="245">
        <v>1.5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1" t="s">
        <v>123</v>
      </c>
      <c r="AU161" s="251" t="s">
        <v>77</v>
      </c>
      <c r="AV161" s="15" t="s">
        <v>119</v>
      </c>
      <c r="AW161" s="15" t="s">
        <v>32</v>
      </c>
      <c r="AX161" s="15" t="s">
        <v>75</v>
      </c>
      <c r="AY161" s="251" t="s">
        <v>112</v>
      </c>
    </row>
    <row r="162" s="12" customFormat="1" ht="22.8" customHeight="1">
      <c r="A162" s="12"/>
      <c r="B162" s="184"/>
      <c r="C162" s="185"/>
      <c r="D162" s="186" t="s">
        <v>69</v>
      </c>
      <c r="E162" s="198" t="s">
        <v>211</v>
      </c>
      <c r="F162" s="198" t="s">
        <v>212</v>
      </c>
      <c r="G162" s="185"/>
      <c r="H162" s="185"/>
      <c r="I162" s="188"/>
      <c r="J162" s="199">
        <f>BK162</f>
        <v>0</v>
      </c>
      <c r="K162" s="185"/>
      <c r="L162" s="190"/>
      <c r="M162" s="191"/>
      <c r="N162" s="192"/>
      <c r="O162" s="192"/>
      <c r="P162" s="193">
        <f>SUM(P163:P173)</f>
        <v>0</v>
      </c>
      <c r="Q162" s="192"/>
      <c r="R162" s="193">
        <f>SUM(R163:R173)</f>
        <v>0</v>
      </c>
      <c r="S162" s="192"/>
      <c r="T162" s="194">
        <f>SUM(T163:T173)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5" t="s">
        <v>75</v>
      </c>
      <c r="AT162" s="196" t="s">
        <v>69</v>
      </c>
      <c r="AU162" s="196" t="s">
        <v>75</v>
      </c>
      <c r="AY162" s="195" t="s">
        <v>112</v>
      </c>
      <c r="BK162" s="197">
        <f>SUM(BK163:BK173)</f>
        <v>0</v>
      </c>
    </row>
    <row r="163" s="2" customFormat="1" ht="24.15" customHeight="1">
      <c r="A163" s="40"/>
      <c r="B163" s="41"/>
      <c r="C163" s="200" t="s">
        <v>134</v>
      </c>
      <c r="D163" s="200" t="s">
        <v>115</v>
      </c>
      <c r="E163" s="201" t="s">
        <v>213</v>
      </c>
      <c r="F163" s="202" t="s">
        <v>214</v>
      </c>
      <c r="G163" s="203" t="s">
        <v>215</v>
      </c>
      <c r="H163" s="204">
        <v>7.734</v>
      </c>
      <c r="I163" s="205"/>
      <c r="J163" s="206">
        <f>ROUND(I163*H163,2)</f>
        <v>0</v>
      </c>
      <c r="K163" s="207"/>
      <c r="L163" s="46"/>
      <c r="M163" s="208" t="s">
        <v>19</v>
      </c>
      <c r="N163" s="209" t="s">
        <v>41</v>
      </c>
      <c r="O163" s="86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2" t="s">
        <v>119</v>
      </c>
      <c r="AT163" s="212" t="s">
        <v>115</v>
      </c>
      <c r="AU163" s="212" t="s">
        <v>77</v>
      </c>
      <c r="AY163" s="19" t="s">
        <v>112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9" t="s">
        <v>75</v>
      </c>
      <c r="BK163" s="213">
        <f>ROUND(I163*H163,2)</f>
        <v>0</v>
      </c>
      <c r="BL163" s="19" t="s">
        <v>119</v>
      </c>
      <c r="BM163" s="212" t="s">
        <v>216</v>
      </c>
    </row>
    <row r="164" s="2" customFormat="1">
      <c r="A164" s="40"/>
      <c r="B164" s="41"/>
      <c r="C164" s="42"/>
      <c r="D164" s="214" t="s">
        <v>121</v>
      </c>
      <c r="E164" s="42"/>
      <c r="F164" s="215" t="s">
        <v>217</v>
      </c>
      <c r="G164" s="42"/>
      <c r="H164" s="42"/>
      <c r="I164" s="216"/>
      <c r="J164" s="42"/>
      <c r="K164" s="42"/>
      <c r="L164" s="46"/>
      <c r="M164" s="217"/>
      <c r="N164" s="218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121</v>
      </c>
      <c r="AU164" s="19" t="s">
        <v>77</v>
      </c>
    </row>
    <row r="165" s="2" customFormat="1" ht="21.75" customHeight="1">
      <c r="A165" s="40"/>
      <c r="B165" s="41"/>
      <c r="C165" s="200" t="s">
        <v>218</v>
      </c>
      <c r="D165" s="200" t="s">
        <v>115</v>
      </c>
      <c r="E165" s="201" t="s">
        <v>219</v>
      </c>
      <c r="F165" s="202" t="s">
        <v>220</v>
      </c>
      <c r="G165" s="203" t="s">
        <v>215</v>
      </c>
      <c r="H165" s="204">
        <v>7.734</v>
      </c>
      <c r="I165" s="205"/>
      <c r="J165" s="206">
        <f>ROUND(I165*H165,2)</f>
        <v>0</v>
      </c>
      <c r="K165" s="207"/>
      <c r="L165" s="46"/>
      <c r="M165" s="208" t="s">
        <v>19</v>
      </c>
      <c r="N165" s="209" t="s">
        <v>41</v>
      </c>
      <c r="O165" s="86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2" t="s">
        <v>119</v>
      </c>
      <c r="AT165" s="212" t="s">
        <v>115</v>
      </c>
      <c r="AU165" s="212" t="s">
        <v>77</v>
      </c>
      <c r="AY165" s="19" t="s">
        <v>112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9" t="s">
        <v>75</v>
      </c>
      <c r="BK165" s="213">
        <f>ROUND(I165*H165,2)</f>
        <v>0</v>
      </c>
      <c r="BL165" s="19" t="s">
        <v>119</v>
      </c>
      <c r="BM165" s="212" t="s">
        <v>221</v>
      </c>
    </row>
    <row r="166" s="2" customFormat="1">
      <c r="A166" s="40"/>
      <c r="B166" s="41"/>
      <c r="C166" s="42"/>
      <c r="D166" s="214" t="s">
        <v>121</v>
      </c>
      <c r="E166" s="42"/>
      <c r="F166" s="215" t="s">
        <v>222</v>
      </c>
      <c r="G166" s="42"/>
      <c r="H166" s="42"/>
      <c r="I166" s="216"/>
      <c r="J166" s="42"/>
      <c r="K166" s="42"/>
      <c r="L166" s="46"/>
      <c r="M166" s="217"/>
      <c r="N166" s="218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121</v>
      </c>
      <c r="AU166" s="19" t="s">
        <v>77</v>
      </c>
    </row>
    <row r="167" s="2" customFormat="1" ht="24.15" customHeight="1">
      <c r="A167" s="40"/>
      <c r="B167" s="41"/>
      <c r="C167" s="200" t="s">
        <v>223</v>
      </c>
      <c r="D167" s="200" t="s">
        <v>115</v>
      </c>
      <c r="E167" s="201" t="s">
        <v>224</v>
      </c>
      <c r="F167" s="202" t="s">
        <v>225</v>
      </c>
      <c r="G167" s="203" t="s">
        <v>215</v>
      </c>
      <c r="H167" s="204">
        <v>108.276</v>
      </c>
      <c r="I167" s="205"/>
      <c r="J167" s="206">
        <f>ROUND(I167*H167,2)</f>
        <v>0</v>
      </c>
      <c r="K167" s="207"/>
      <c r="L167" s="46"/>
      <c r="M167" s="208" t="s">
        <v>19</v>
      </c>
      <c r="N167" s="209" t="s">
        <v>41</v>
      </c>
      <c r="O167" s="86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2" t="s">
        <v>119</v>
      </c>
      <c r="AT167" s="212" t="s">
        <v>115</v>
      </c>
      <c r="AU167" s="212" t="s">
        <v>77</v>
      </c>
      <c r="AY167" s="19" t="s">
        <v>112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9" t="s">
        <v>75</v>
      </c>
      <c r="BK167" s="213">
        <f>ROUND(I167*H167,2)</f>
        <v>0</v>
      </c>
      <c r="BL167" s="19" t="s">
        <v>119</v>
      </c>
      <c r="BM167" s="212" t="s">
        <v>226</v>
      </c>
    </row>
    <row r="168" s="2" customFormat="1">
      <c r="A168" s="40"/>
      <c r="B168" s="41"/>
      <c r="C168" s="42"/>
      <c r="D168" s="214" t="s">
        <v>121</v>
      </c>
      <c r="E168" s="42"/>
      <c r="F168" s="215" t="s">
        <v>227</v>
      </c>
      <c r="G168" s="42"/>
      <c r="H168" s="42"/>
      <c r="I168" s="216"/>
      <c r="J168" s="42"/>
      <c r="K168" s="42"/>
      <c r="L168" s="46"/>
      <c r="M168" s="217"/>
      <c r="N168" s="218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121</v>
      </c>
      <c r="AU168" s="19" t="s">
        <v>77</v>
      </c>
    </row>
    <row r="169" s="13" customFormat="1">
      <c r="A169" s="13"/>
      <c r="B169" s="219"/>
      <c r="C169" s="220"/>
      <c r="D169" s="221" t="s">
        <v>123</v>
      </c>
      <c r="E169" s="222" t="s">
        <v>19</v>
      </c>
      <c r="F169" s="223" t="s">
        <v>228</v>
      </c>
      <c r="G169" s="220"/>
      <c r="H169" s="222" t="s">
        <v>19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9" t="s">
        <v>123</v>
      </c>
      <c r="AU169" s="229" t="s">
        <v>77</v>
      </c>
      <c r="AV169" s="13" t="s">
        <v>75</v>
      </c>
      <c r="AW169" s="13" t="s">
        <v>32</v>
      </c>
      <c r="AX169" s="13" t="s">
        <v>70</v>
      </c>
      <c r="AY169" s="229" t="s">
        <v>112</v>
      </c>
    </row>
    <row r="170" s="14" customFormat="1">
      <c r="A170" s="14"/>
      <c r="B170" s="230"/>
      <c r="C170" s="231"/>
      <c r="D170" s="221" t="s">
        <v>123</v>
      </c>
      <c r="E170" s="232" t="s">
        <v>19</v>
      </c>
      <c r="F170" s="233" t="s">
        <v>229</v>
      </c>
      <c r="G170" s="231"/>
      <c r="H170" s="234">
        <v>108.276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0" t="s">
        <v>123</v>
      </c>
      <c r="AU170" s="240" t="s">
        <v>77</v>
      </c>
      <c r="AV170" s="14" t="s">
        <v>77</v>
      </c>
      <c r="AW170" s="14" t="s">
        <v>32</v>
      </c>
      <c r="AX170" s="14" t="s">
        <v>70</v>
      </c>
      <c r="AY170" s="240" t="s">
        <v>112</v>
      </c>
    </row>
    <row r="171" s="15" customFormat="1">
      <c r="A171" s="15"/>
      <c r="B171" s="241"/>
      <c r="C171" s="242"/>
      <c r="D171" s="221" t="s">
        <v>123</v>
      </c>
      <c r="E171" s="243" t="s">
        <v>19</v>
      </c>
      <c r="F171" s="244" t="s">
        <v>126</v>
      </c>
      <c r="G171" s="242"/>
      <c r="H171" s="245">
        <v>108.276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1" t="s">
        <v>123</v>
      </c>
      <c r="AU171" s="251" t="s">
        <v>77</v>
      </c>
      <c r="AV171" s="15" t="s">
        <v>119</v>
      </c>
      <c r="AW171" s="15" t="s">
        <v>32</v>
      </c>
      <c r="AX171" s="15" t="s">
        <v>75</v>
      </c>
      <c r="AY171" s="251" t="s">
        <v>112</v>
      </c>
    </row>
    <row r="172" s="2" customFormat="1" ht="24.15" customHeight="1">
      <c r="A172" s="40"/>
      <c r="B172" s="41"/>
      <c r="C172" s="200" t="s">
        <v>174</v>
      </c>
      <c r="D172" s="200" t="s">
        <v>115</v>
      </c>
      <c r="E172" s="201" t="s">
        <v>230</v>
      </c>
      <c r="F172" s="202" t="s">
        <v>231</v>
      </c>
      <c r="G172" s="203" t="s">
        <v>215</v>
      </c>
      <c r="H172" s="204">
        <v>7.734</v>
      </c>
      <c r="I172" s="205"/>
      <c r="J172" s="206">
        <f>ROUND(I172*H172,2)</f>
        <v>0</v>
      </c>
      <c r="K172" s="207"/>
      <c r="L172" s="46"/>
      <c r="M172" s="208" t="s">
        <v>19</v>
      </c>
      <c r="N172" s="209" t="s">
        <v>41</v>
      </c>
      <c r="O172" s="86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2" t="s">
        <v>119</v>
      </c>
      <c r="AT172" s="212" t="s">
        <v>115</v>
      </c>
      <c r="AU172" s="212" t="s">
        <v>77</v>
      </c>
      <c r="AY172" s="19" t="s">
        <v>112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9" t="s">
        <v>75</v>
      </c>
      <c r="BK172" s="213">
        <f>ROUND(I172*H172,2)</f>
        <v>0</v>
      </c>
      <c r="BL172" s="19" t="s">
        <v>119</v>
      </c>
      <c r="BM172" s="212" t="s">
        <v>232</v>
      </c>
    </row>
    <row r="173" s="2" customFormat="1">
      <c r="A173" s="40"/>
      <c r="B173" s="41"/>
      <c r="C173" s="42"/>
      <c r="D173" s="214" t="s">
        <v>121</v>
      </c>
      <c r="E173" s="42"/>
      <c r="F173" s="215" t="s">
        <v>233</v>
      </c>
      <c r="G173" s="42"/>
      <c r="H173" s="42"/>
      <c r="I173" s="216"/>
      <c r="J173" s="42"/>
      <c r="K173" s="42"/>
      <c r="L173" s="46"/>
      <c r="M173" s="217"/>
      <c r="N173" s="218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121</v>
      </c>
      <c r="AU173" s="19" t="s">
        <v>77</v>
      </c>
    </row>
    <row r="174" s="12" customFormat="1" ht="22.8" customHeight="1">
      <c r="A174" s="12"/>
      <c r="B174" s="184"/>
      <c r="C174" s="185"/>
      <c r="D174" s="186" t="s">
        <v>69</v>
      </c>
      <c r="E174" s="198" t="s">
        <v>234</v>
      </c>
      <c r="F174" s="198" t="s">
        <v>235</v>
      </c>
      <c r="G174" s="185"/>
      <c r="H174" s="185"/>
      <c r="I174" s="188"/>
      <c r="J174" s="199">
        <f>BK174</f>
        <v>0</v>
      </c>
      <c r="K174" s="185"/>
      <c r="L174" s="190"/>
      <c r="M174" s="191"/>
      <c r="N174" s="192"/>
      <c r="O174" s="192"/>
      <c r="P174" s="193">
        <f>SUM(P175:P176)</f>
        <v>0</v>
      </c>
      <c r="Q174" s="192"/>
      <c r="R174" s="193">
        <f>SUM(R175:R176)</f>
        <v>0</v>
      </c>
      <c r="S174" s="192"/>
      <c r="T174" s="194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5" t="s">
        <v>75</v>
      </c>
      <c r="AT174" s="196" t="s">
        <v>69</v>
      </c>
      <c r="AU174" s="196" t="s">
        <v>75</v>
      </c>
      <c r="AY174" s="195" t="s">
        <v>112</v>
      </c>
      <c r="BK174" s="197">
        <f>SUM(BK175:BK176)</f>
        <v>0</v>
      </c>
    </row>
    <row r="175" s="2" customFormat="1" ht="33" customHeight="1">
      <c r="A175" s="40"/>
      <c r="B175" s="41"/>
      <c r="C175" s="200" t="s">
        <v>236</v>
      </c>
      <c r="D175" s="200" t="s">
        <v>115</v>
      </c>
      <c r="E175" s="201" t="s">
        <v>237</v>
      </c>
      <c r="F175" s="202" t="s">
        <v>238</v>
      </c>
      <c r="G175" s="203" t="s">
        <v>215</v>
      </c>
      <c r="H175" s="204">
        <v>4.6680000000000001</v>
      </c>
      <c r="I175" s="205"/>
      <c r="J175" s="206">
        <f>ROUND(I175*H175,2)</f>
        <v>0</v>
      </c>
      <c r="K175" s="207"/>
      <c r="L175" s="46"/>
      <c r="M175" s="208" t="s">
        <v>19</v>
      </c>
      <c r="N175" s="209" t="s">
        <v>41</v>
      </c>
      <c r="O175" s="86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2" t="s">
        <v>119</v>
      </c>
      <c r="AT175" s="212" t="s">
        <v>115</v>
      </c>
      <c r="AU175" s="212" t="s">
        <v>77</v>
      </c>
      <c r="AY175" s="19" t="s">
        <v>112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9" t="s">
        <v>75</v>
      </c>
      <c r="BK175" s="213">
        <f>ROUND(I175*H175,2)</f>
        <v>0</v>
      </c>
      <c r="BL175" s="19" t="s">
        <v>119</v>
      </c>
      <c r="BM175" s="212" t="s">
        <v>239</v>
      </c>
    </row>
    <row r="176" s="2" customFormat="1">
      <c r="A176" s="40"/>
      <c r="B176" s="41"/>
      <c r="C176" s="42"/>
      <c r="D176" s="214" t="s">
        <v>121</v>
      </c>
      <c r="E176" s="42"/>
      <c r="F176" s="215" t="s">
        <v>240</v>
      </c>
      <c r="G176" s="42"/>
      <c r="H176" s="42"/>
      <c r="I176" s="216"/>
      <c r="J176" s="42"/>
      <c r="K176" s="42"/>
      <c r="L176" s="46"/>
      <c r="M176" s="217"/>
      <c r="N176" s="218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121</v>
      </c>
      <c r="AU176" s="19" t="s">
        <v>77</v>
      </c>
    </row>
    <row r="177" s="12" customFormat="1" ht="25.92" customHeight="1">
      <c r="A177" s="12"/>
      <c r="B177" s="184"/>
      <c r="C177" s="185"/>
      <c r="D177" s="186" t="s">
        <v>69</v>
      </c>
      <c r="E177" s="187" t="s">
        <v>241</v>
      </c>
      <c r="F177" s="187" t="s">
        <v>242</v>
      </c>
      <c r="G177" s="185"/>
      <c r="H177" s="185"/>
      <c r="I177" s="188"/>
      <c r="J177" s="189">
        <f>BK177</f>
        <v>0</v>
      </c>
      <c r="K177" s="185"/>
      <c r="L177" s="190"/>
      <c r="M177" s="191"/>
      <c r="N177" s="192"/>
      <c r="O177" s="192"/>
      <c r="P177" s="193">
        <f>P178+P186+P192+P223</f>
        <v>0</v>
      </c>
      <c r="Q177" s="192"/>
      <c r="R177" s="193">
        <f>R178+R186+R192+R223</f>
        <v>0.34004233</v>
      </c>
      <c r="S177" s="192"/>
      <c r="T177" s="194">
        <f>T178+T186+T192+T223</f>
        <v>0.075999999999999998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5" t="s">
        <v>77</v>
      </c>
      <c r="AT177" s="196" t="s">
        <v>69</v>
      </c>
      <c r="AU177" s="196" t="s">
        <v>70</v>
      </c>
      <c r="AY177" s="195" t="s">
        <v>112</v>
      </c>
      <c r="BK177" s="197">
        <f>BK178+BK186+BK192+BK223</f>
        <v>0</v>
      </c>
    </row>
    <row r="178" s="12" customFormat="1" ht="22.8" customHeight="1">
      <c r="A178" s="12"/>
      <c r="B178" s="184"/>
      <c r="C178" s="185"/>
      <c r="D178" s="186" t="s">
        <v>69</v>
      </c>
      <c r="E178" s="198" t="s">
        <v>243</v>
      </c>
      <c r="F178" s="198" t="s">
        <v>244</v>
      </c>
      <c r="G178" s="185"/>
      <c r="H178" s="185"/>
      <c r="I178" s="188"/>
      <c r="J178" s="199">
        <f>BK178</f>
        <v>0</v>
      </c>
      <c r="K178" s="185"/>
      <c r="L178" s="190"/>
      <c r="M178" s="191"/>
      <c r="N178" s="192"/>
      <c r="O178" s="192"/>
      <c r="P178" s="193">
        <f>SUM(P179:P185)</f>
        <v>0</v>
      </c>
      <c r="Q178" s="192"/>
      <c r="R178" s="193">
        <f>SUM(R179:R185)</f>
        <v>0</v>
      </c>
      <c r="S178" s="192"/>
      <c r="T178" s="194">
        <f>SUM(T179:T185)</f>
        <v>0.048000000000000001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5" t="s">
        <v>77</v>
      </c>
      <c r="AT178" s="196" t="s">
        <v>69</v>
      </c>
      <c r="AU178" s="196" t="s">
        <v>75</v>
      </c>
      <c r="AY178" s="195" t="s">
        <v>112</v>
      </c>
      <c r="BK178" s="197">
        <f>SUM(BK179:BK185)</f>
        <v>0</v>
      </c>
    </row>
    <row r="179" s="2" customFormat="1" ht="16.5" customHeight="1">
      <c r="A179" s="40"/>
      <c r="B179" s="41"/>
      <c r="C179" s="200" t="s">
        <v>75</v>
      </c>
      <c r="D179" s="200" t="s">
        <v>115</v>
      </c>
      <c r="E179" s="201" t="s">
        <v>245</v>
      </c>
      <c r="F179" s="202" t="s">
        <v>246</v>
      </c>
      <c r="G179" s="203" t="s">
        <v>153</v>
      </c>
      <c r="H179" s="204">
        <v>2</v>
      </c>
      <c r="I179" s="205"/>
      <c r="J179" s="206">
        <f>ROUND(I179*H179,2)</f>
        <v>0</v>
      </c>
      <c r="K179" s="207"/>
      <c r="L179" s="46"/>
      <c r="M179" s="208" t="s">
        <v>19</v>
      </c>
      <c r="N179" s="209" t="s">
        <v>41</v>
      </c>
      <c r="O179" s="86"/>
      <c r="P179" s="210">
        <f>O179*H179</f>
        <v>0</v>
      </c>
      <c r="Q179" s="210">
        <v>0</v>
      </c>
      <c r="R179" s="210">
        <f>Q179*H179</f>
        <v>0</v>
      </c>
      <c r="S179" s="210">
        <v>0.024</v>
      </c>
      <c r="T179" s="211">
        <f>S179*H179</f>
        <v>0.048000000000000001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2" t="s">
        <v>146</v>
      </c>
      <c r="AT179" s="212" t="s">
        <v>115</v>
      </c>
      <c r="AU179" s="212" t="s">
        <v>77</v>
      </c>
      <c r="AY179" s="19" t="s">
        <v>112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9" t="s">
        <v>75</v>
      </c>
      <c r="BK179" s="213">
        <f>ROUND(I179*H179,2)</f>
        <v>0</v>
      </c>
      <c r="BL179" s="19" t="s">
        <v>146</v>
      </c>
      <c r="BM179" s="212" t="s">
        <v>247</v>
      </c>
    </row>
    <row r="180" s="2" customFormat="1">
      <c r="A180" s="40"/>
      <c r="B180" s="41"/>
      <c r="C180" s="42"/>
      <c r="D180" s="214" t="s">
        <v>121</v>
      </c>
      <c r="E180" s="42"/>
      <c r="F180" s="215" t="s">
        <v>248</v>
      </c>
      <c r="G180" s="42"/>
      <c r="H180" s="42"/>
      <c r="I180" s="216"/>
      <c r="J180" s="42"/>
      <c r="K180" s="42"/>
      <c r="L180" s="46"/>
      <c r="M180" s="217"/>
      <c r="N180" s="218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121</v>
      </c>
      <c r="AU180" s="19" t="s">
        <v>77</v>
      </c>
    </row>
    <row r="181" s="13" customFormat="1">
      <c r="A181" s="13"/>
      <c r="B181" s="219"/>
      <c r="C181" s="220"/>
      <c r="D181" s="221" t="s">
        <v>123</v>
      </c>
      <c r="E181" s="222" t="s">
        <v>19</v>
      </c>
      <c r="F181" s="223" t="s">
        <v>124</v>
      </c>
      <c r="G181" s="220"/>
      <c r="H181" s="222" t="s">
        <v>19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123</v>
      </c>
      <c r="AU181" s="229" t="s">
        <v>77</v>
      </c>
      <c r="AV181" s="13" t="s">
        <v>75</v>
      </c>
      <c r="AW181" s="13" t="s">
        <v>32</v>
      </c>
      <c r="AX181" s="13" t="s">
        <v>70</v>
      </c>
      <c r="AY181" s="229" t="s">
        <v>112</v>
      </c>
    </row>
    <row r="182" s="14" customFormat="1">
      <c r="A182" s="14"/>
      <c r="B182" s="230"/>
      <c r="C182" s="231"/>
      <c r="D182" s="221" t="s">
        <v>123</v>
      </c>
      <c r="E182" s="232" t="s">
        <v>19</v>
      </c>
      <c r="F182" s="233" t="s">
        <v>75</v>
      </c>
      <c r="G182" s="231"/>
      <c r="H182" s="234">
        <v>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0" t="s">
        <v>123</v>
      </c>
      <c r="AU182" s="240" t="s">
        <v>77</v>
      </c>
      <c r="AV182" s="14" t="s">
        <v>77</v>
      </c>
      <c r="AW182" s="14" t="s">
        <v>32</v>
      </c>
      <c r="AX182" s="14" t="s">
        <v>70</v>
      </c>
      <c r="AY182" s="240" t="s">
        <v>112</v>
      </c>
    </row>
    <row r="183" s="13" customFormat="1">
      <c r="A183" s="13"/>
      <c r="B183" s="219"/>
      <c r="C183" s="220"/>
      <c r="D183" s="221" t="s">
        <v>123</v>
      </c>
      <c r="E183" s="222" t="s">
        <v>19</v>
      </c>
      <c r="F183" s="223" t="s">
        <v>202</v>
      </c>
      <c r="G183" s="220"/>
      <c r="H183" s="222" t="s">
        <v>19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123</v>
      </c>
      <c r="AU183" s="229" t="s">
        <v>77</v>
      </c>
      <c r="AV183" s="13" t="s">
        <v>75</v>
      </c>
      <c r="AW183" s="13" t="s">
        <v>32</v>
      </c>
      <c r="AX183" s="13" t="s">
        <v>70</v>
      </c>
      <c r="AY183" s="229" t="s">
        <v>112</v>
      </c>
    </row>
    <row r="184" s="14" customFormat="1">
      <c r="A184" s="14"/>
      <c r="B184" s="230"/>
      <c r="C184" s="231"/>
      <c r="D184" s="221" t="s">
        <v>123</v>
      </c>
      <c r="E184" s="232" t="s">
        <v>19</v>
      </c>
      <c r="F184" s="233" t="s">
        <v>75</v>
      </c>
      <c r="G184" s="231"/>
      <c r="H184" s="234">
        <v>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0" t="s">
        <v>123</v>
      </c>
      <c r="AU184" s="240" t="s">
        <v>77</v>
      </c>
      <c r="AV184" s="14" t="s">
        <v>77</v>
      </c>
      <c r="AW184" s="14" t="s">
        <v>32</v>
      </c>
      <c r="AX184" s="14" t="s">
        <v>70</v>
      </c>
      <c r="AY184" s="240" t="s">
        <v>112</v>
      </c>
    </row>
    <row r="185" s="15" customFormat="1">
      <c r="A185" s="15"/>
      <c r="B185" s="241"/>
      <c r="C185" s="242"/>
      <c r="D185" s="221" t="s">
        <v>123</v>
      </c>
      <c r="E185" s="243" t="s">
        <v>19</v>
      </c>
      <c r="F185" s="244" t="s">
        <v>126</v>
      </c>
      <c r="G185" s="242"/>
      <c r="H185" s="245">
        <v>2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1" t="s">
        <v>123</v>
      </c>
      <c r="AU185" s="251" t="s">
        <v>77</v>
      </c>
      <c r="AV185" s="15" t="s">
        <v>119</v>
      </c>
      <c r="AW185" s="15" t="s">
        <v>32</v>
      </c>
      <c r="AX185" s="15" t="s">
        <v>75</v>
      </c>
      <c r="AY185" s="251" t="s">
        <v>112</v>
      </c>
    </row>
    <row r="186" s="12" customFormat="1" ht="22.8" customHeight="1">
      <c r="A186" s="12"/>
      <c r="B186" s="184"/>
      <c r="C186" s="185"/>
      <c r="D186" s="186" t="s">
        <v>69</v>
      </c>
      <c r="E186" s="198" t="s">
        <v>249</v>
      </c>
      <c r="F186" s="198" t="s">
        <v>250</v>
      </c>
      <c r="G186" s="185"/>
      <c r="H186" s="185"/>
      <c r="I186" s="188"/>
      <c r="J186" s="199">
        <f>BK186</f>
        <v>0</v>
      </c>
      <c r="K186" s="185"/>
      <c r="L186" s="190"/>
      <c r="M186" s="191"/>
      <c r="N186" s="192"/>
      <c r="O186" s="192"/>
      <c r="P186" s="193">
        <f>SUM(P187:P191)</f>
        <v>0</v>
      </c>
      <c r="Q186" s="192"/>
      <c r="R186" s="193">
        <f>SUM(R187:R191)</f>
        <v>0.28559999999999996</v>
      </c>
      <c r="S186" s="192"/>
      <c r="T186" s="194">
        <f>SUM(T187:T191)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5" t="s">
        <v>77</v>
      </c>
      <c r="AT186" s="196" t="s">
        <v>69</v>
      </c>
      <c r="AU186" s="196" t="s">
        <v>75</v>
      </c>
      <c r="AY186" s="195" t="s">
        <v>112</v>
      </c>
      <c r="BK186" s="197">
        <f>SUM(BK187:BK191)</f>
        <v>0</v>
      </c>
    </row>
    <row r="187" s="2" customFormat="1" ht="24.15" customHeight="1">
      <c r="A187" s="40"/>
      <c r="B187" s="41"/>
      <c r="C187" s="200" t="s">
        <v>7</v>
      </c>
      <c r="D187" s="200" t="s">
        <v>115</v>
      </c>
      <c r="E187" s="201" t="s">
        <v>251</v>
      </c>
      <c r="F187" s="202" t="s">
        <v>252</v>
      </c>
      <c r="G187" s="203" t="s">
        <v>138</v>
      </c>
      <c r="H187" s="204">
        <v>11.199999999999999</v>
      </c>
      <c r="I187" s="205"/>
      <c r="J187" s="206">
        <f>ROUND(I187*H187,2)</f>
        <v>0</v>
      </c>
      <c r="K187" s="207"/>
      <c r="L187" s="46"/>
      <c r="M187" s="208" t="s">
        <v>19</v>
      </c>
      <c r="N187" s="209" t="s">
        <v>41</v>
      </c>
      <c r="O187" s="86"/>
      <c r="P187" s="210">
        <f>O187*H187</f>
        <v>0</v>
      </c>
      <c r="Q187" s="210">
        <v>0.025499999999999998</v>
      </c>
      <c r="R187" s="210">
        <f>Q187*H187</f>
        <v>0.28559999999999996</v>
      </c>
      <c r="S187" s="210">
        <v>0</v>
      </c>
      <c r="T187" s="211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2" t="s">
        <v>146</v>
      </c>
      <c r="AT187" s="212" t="s">
        <v>115</v>
      </c>
      <c r="AU187" s="212" t="s">
        <v>77</v>
      </c>
      <c r="AY187" s="19" t="s">
        <v>112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9" t="s">
        <v>75</v>
      </c>
      <c r="BK187" s="213">
        <f>ROUND(I187*H187,2)</f>
        <v>0</v>
      </c>
      <c r="BL187" s="19" t="s">
        <v>146</v>
      </c>
      <c r="BM187" s="212" t="s">
        <v>253</v>
      </c>
    </row>
    <row r="188" s="2" customFormat="1">
      <c r="A188" s="40"/>
      <c r="B188" s="41"/>
      <c r="C188" s="42"/>
      <c r="D188" s="214" t="s">
        <v>121</v>
      </c>
      <c r="E188" s="42"/>
      <c r="F188" s="215" t="s">
        <v>254</v>
      </c>
      <c r="G188" s="42"/>
      <c r="H188" s="42"/>
      <c r="I188" s="216"/>
      <c r="J188" s="42"/>
      <c r="K188" s="42"/>
      <c r="L188" s="46"/>
      <c r="M188" s="217"/>
      <c r="N188" s="218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121</v>
      </c>
      <c r="AU188" s="19" t="s">
        <v>77</v>
      </c>
    </row>
    <row r="189" s="14" customFormat="1">
      <c r="A189" s="14"/>
      <c r="B189" s="230"/>
      <c r="C189" s="231"/>
      <c r="D189" s="221" t="s">
        <v>123</v>
      </c>
      <c r="E189" s="232" t="s">
        <v>19</v>
      </c>
      <c r="F189" s="233" t="s">
        <v>255</v>
      </c>
      <c r="G189" s="231"/>
      <c r="H189" s="234">
        <v>11.199999999999999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0" t="s">
        <v>123</v>
      </c>
      <c r="AU189" s="240" t="s">
        <v>77</v>
      </c>
      <c r="AV189" s="14" t="s">
        <v>77</v>
      </c>
      <c r="AW189" s="14" t="s">
        <v>32</v>
      </c>
      <c r="AX189" s="14" t="s">
        <v>75</v>
      </c>
      <c r="AY189" s="240" t="s">
        <v>112</v>
      </c>
    </row>
    <row r="190" s="2" customFormat="1" ht="24.15" customHeight="1">
      <c r="A190" s="40"/>
      <c r="B190" s="41"/>
      <c r="C190" s="200" t="s">
        <v>256</v>
      </c>
      <c r="D190" s="200" t="s">
        <v>115</v>
      </c>
      <c r="E190" s="201" t="s">
        <v>257</v>
      </c>
      <c r="F190" s="202" t="s">
        <v>258</v>
      </c>
      <c r="G190" s="203" t="s">
        <v>215</v>
      </c>
      <c r="H190" s="204">
        <v>0.28599999999999998</v>
      </c>
      <c r="I190" s="205"/>
      <c r="J190" s="206">
        <f>ROUND(I190*H190,2)</f>
        <v>0</v>
      </c>
      <c r="K190" s="207"/>
      <c r="L190" s="46"/>
      <c r="M190" s="208" t="s">
        <v>19</v>
      </c>
      <c r="N190" s="209" t="s">
        <v>41</v>
      </c>
      <c r="O190" s="86"/>
      <c r="P190" s="210">
        <f>O190*H190</f>
        <v>0</v>
      </c>
      <c r="Q190" s="210">
        <v>0</v>
      </c>
      <c r="R190" s="210">
        <f>Q190*H190</f>
        <v>0</v>
      </c>
      <c r="S190" s="210">
        <v>0</v>
      </c>
      <c r="T190" s="211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2" t="s">
        <v>146</v>
      </c>
      <c r="AT190" s="212" t="s">
        <v>115</v>
      </c>
      <c r="AU190" s="212" t="s">
        <v>77</v>
      </c>
      <c r="AY190" s="19" t="s">
        <v>112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9" t="s">
        <v>75</v>
      </c>
      <c r="BK190" s="213">
        <f>ROUND(I190*H190,2)</f>
        <v>0</v>
      </c>
      <c r="BL190" s="19" t="s">
        <v>146</v>
      </c>
      <c r="BM190" s="212" t="s">
        <v>259</v>
      </c>
    </row>
    <row r="191" s="2" customFormat="1">
      <c r="A191" s="40"/>
      <c r="B191" s="41"/>
      <c r="C191" s="42"/>
      <c r="D191" s="214" t="s">
        <v>121</v>
      </c>
      <c r="E191" s="42"/>
      <c r="F191" s="215" t="s">
        <v>260</v>
      </c>
      <c r="G191" s="42"/>
      <c r="H191" s="42"/>
      <c r="I191" s="216"/>
      <c r="J191" s="42"/>
      <c r="K191" s="42"/>
      <c r="L191" s="46"/>
      <c r="M191" s="217"/>
      <c r="N191" s="218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121</v>
      </c>
      <c r="AU191" s="19" t="s">
        <v>77</v>
      </c>
    </row>
    <row r="192" s="12" customFormat="1" ht="22.8" customHeight="1">
      <c r="A192" s="12"/>
      <c r="B192" s="184"/>
      <c r="C192" s="185"/>
      <c r="D192" s="186" t="s">
        <v>69</v>
      </c>
      <c r="E192" s="198" t="s">
        <v>261</v>
      </c>
      <c r="F192" s="198" t="s">
        <v>262</v>
      </c>
      <c r="G192" s="185"/>
      <c r="H192" s="185"/>
      <c r="I192" s="188"/>
      <c r="J192" s="199">
        <f>BK192</f>
        <v>0</v>
      </c>
      <c r="K192" s="185"/>
      <c r="L192" s="190"/>
      <c r="M192" s="191"/>
      <c r="N192" s="192"/>
      <c r="O192" s="192"/>
      <c r="P192" s="193">
        <f>SUM(P193:P222)</f>
        <v>0</v>
      </c>
      <c r="Q192" s="192"/>
      <c r="R192" s="193">
        <f>SUM(R193:R222)</f>
        <v>0.051209080000000011</v>
      </c>
      <c r="S192" s="192"/>
      <c r="T192" s="194">
        <f>SUM(T193:T222)</f>
        <v>0.027999999999999997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95" t="s">
        <v>77</v>
      </c>
      <c r="AT192" s="196" t="s">
        <v>69</v>
      </c>
      <c r="AU192" s="196" t="s">
        <v>75</v>
      </c>
      <c r="AY192" s="195" t="s">
        <v>112</v>
      </c>
      <c r="BK192" s="197">
        <f>SUM(BK193:BK222)</f>
        <v>0</v>
      </c>
    </row>
    <row r="193" s="2" customFormat="1" ht="16.5" customHeight="1">
      <c r="A193" s="40"/>
      <c r="B193" s="41"/>
      <c r="C193" s="200" t="s">
        <v>263</v>
      </c>
      <c r="D193" s="200" t="s">
        <v>115</v>
      </c>
      <c r="E193" s="201" t="s">
        <v>264</v>
      </c>
      <c r="F193" s="202" t="s">
        <v>265</v>
      </c>
      <c r="G193" s="203" t="s">
        <v>138</v>
      </c>
      <c r="H193" s="204">
        <v>11.199999999999999</v>
      </c>
      <c r="I193" s="205"/>
      <c r="J193" s="206">
        <f>ROUND(I193*H193,2)</f>
        <v>0</v>
      </c>
      <c r="K193" s="207"/>
      <c r="L193" s="46"/>
      <c r="M193" s="208" t="s">
        <v>19</v>
      </c>
      <c r="N193" s="209" t="s">
        <v>41</v>
      </c>
      <c r="O193" s="86"/>
      <c r="P193" s="210">
        <f>O193*H193</f>
        <v>0</v>
      </c>
      <c r="Q193" s="210">
        <v>0</v>
      </c>
      <c r="R193" s="210">
        <f>Q193*H193</f>
        <v>0</v>
      </c>
      <c r="S193" s="210">
        <v>0</v>
      </c>
      <c r="T193" s="211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2" t="s">
        <v>146</v>
      </c>
      <c r="AT193" s="212" t="s">
        <v>115</v>
      </c>
      <c r="AU193" s="212" t="s">
        <v>77</v>
      </c>
      <c r="AY193" s="19" t="s">
        <v>112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9" t="s">
        <v>75</v>
      </c>
      <c r="BK193" s="213">
        <f>ROUND(I193*H193,2)</f>
        <v>0</v>
      </c>
      <c r="BL193" s="19" t="s">
        <v>146</v>
      </c>
      <c r="BM193" s="212" t="s">
        <v>266</v>
      </c>
    </row>
    <row r="194" s="2" customFormat="1">
      <c r="A194" s="40"/>
      <c r="B194" s="41"/>
      <c r="C194" s="42"/>
      <c r="D194" s="214" t="s">
        <v>121</v>
      </c>
      <c r="E194" s="42"/>
      <c r="F194" s="215" t="s">
        <v>267</v>
      </c>
      <c r="G194" s="42"/>
      <c r="H194" s="42"/>
      <c r="I194" s="216"/>
      <c r="J194" s="42"/>
      <c r="K194" s="42"/>
      <c r="L194" s="46"/>
      <c r="M194" s="217"/>
      <c r="N194" s="218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121</v>
      </c>
      <c r="AU194" s="19" t="s">
        <v>77</v>
      </c>
    </row>
    <row r="195" s="2" customFormat="1" ht="16.5" customHeight="1">
      <c r="A195" s="40"/>
      <c r="B195" s="41"/>
      <c r="C195" s="200" t="s">
        <v>268</v>
      </c>
      <c r="D195" s="200" t="s">
        <v>115</v>
      </c>
      <c r="E195" s="201" t="s">
        <v>269</v>
      </c>
      <c r="F195" s="202" t="s">
        <v>270</v>
      </c>
      <c r="G195" s="203" t="s">
        <v>138</v>
      </c>
      <c r="H195" s="204">
        <v>11.199999999999999</v>
      </c>
      <c r="I195" s="205"/>
      <c r="J195" s="206">
        <f>ROUND(I195*H195,2)</f>
        <v>0</v>
      </c>
      <c r="K195" s="207"/>
      <c r="L195" s="46"/>
      <c r="M195" s="208" t="s">
        <v>19</v>
      </c>
      <c r="N195" s="209" t="s">
        <v>41</v>
      </c>
      <c r="O195" s="86"/>
      <c r="P195" s="210">
        <f>O195*H195</f>
        <v>0</v>
      </c>
      <c r="Q195" s="210">
        <v>0</v>
      </c>
      <c r="R195" s="210">
        <f>Q195*H195</f>
        <v>0</v>
      </c>
      <c r="S195" s="210">
        <v>0</v>
      </c>
      <c r="T195" s="211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2" t="s">
        <v>146</v>
      </c>
      <c r="AT195" s="212" t="s">
        <v>115</v>
      </c>
      <c r="AU195" s="212" t="s">
        <v>77</v>
      </c>
      <c r="AY195" s="19" t="s">
        <v>112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9" t="s">
        <v>75</v>
      </c>
      <c r="BK195" s="213">
        <f>ROUND(I195*H195,2)</f>
        <v>0</v>
      </c>
      <c r="BL195" s="19" t="s">
        <v>146</v>
      </c>
      <c r="BM195" s="212" t="s">
        <v>271</v>
      </c>
    </row>
    <row r="196" s="2" customFormat="1">
      <c r="A196" s="40"/>
      <c r="B196" s="41"/>
      <c r="C196" s="42"/>
      <c r="D196" s="214" t="s">
        <v>121</v>
      </c>
      <c r="E196" s="42"/>
      <c r="F196" s="215" t="s">
        <v>272</v>
      </c>
      <c r="G196" s="42"/>
      <c r="H196" s="42"/>
      <c r="I196" s="216"/>
      <c r="J196" s="42"/>
      <c r="K196" s="42"/>
      <c r="L196" s="46"/>
      <c r="M196" s="217"/>
      <c r="N196" s="218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121</v>
      </c>
      <c r="AU196" s="19" t="s">
        <v>77</v>
      </c>
    </row>
    <row r="197" s="2" customFormat="1" ht="16.5" customHeight="1">
      <c r="A197" s="40"/>
      <c r="B197" s="41"/>
      <c r="C197" s="200" t="s">
        <v>273</v>
      </c>
      <c r="D197" s="200" t="s">
        <v>115</v>
      </c>
      <c r="E197" s="201" t="s">
        <v>274</v>
      </c>
      <c r="F197" s="202" t="s">
        <v>275</v>
      </c>
      <c r="G197" s="203" t="s">
        <v>138</v>
      </c>
      <c r="H197" s="204">
        <v>11.199999999999999</v>
      </c>
      <c r="I197" s="205"/>
      <c r="J197" s="206">
        <f>ROUND(I197*H197,2)</f>
        <v>0</v>
      </c>
      <c r="K197" s="207"/>
      <c r="L197" s="46"/>
      <c r="M197" s="208" t="s">
        <v>19</v>
      </c>
      <c r="N197" s="209" t="s">
        <v>41</v>
      </c>
      <c r="O197" s="86"/>
      <c r="P197" s="210">
        <f>O197*H197</f>
        <v>0</v>
      </c>
      <c r="Q197" s="210">
        <v>3.0000000000000001E-05</v>
      </c>
      <c r="R197" s="210">
        <f>Q197*H197</f>
        <v>0.00033599999999999998</v>
      </c>
      <c r="S197" s="210">
        <v>0</v>
      </c>
      <c r="T197" s="211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2" t="s">
        <v>146</v>
      </c>
      <c r="AT197" s="212" t="s">
        <v>115</v>
      </c>
      <c r="AU197" s="212" t="s">
        <v>77</v>
      </c>
      <c r="AY197" s="19" t="s">
        <v>112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9" t="s">
        <v>75</v>
      </c>
      <c r="BK197" s="213">
        <f>ROUND(I197*H197,2)</f>
        <v>0</v>
      </c>
      <c r="BL197" s="19" t="s">
        <v>146</v>
      </c>
      <c r="BM197" s="212" t="s">
        <v>276</v>
      </c>
    </row>
    <row r="198" s="2" customFormat="1">
      <c r="A198" s="40"/>
      <c r="B198" s="41"/>
      <c r="C198" s="42"/>
      <c r="D198" s="214" t="s">
        <v>121</v>
      </c>
      <c r="E198" s="42"/>
      <c r="F198" s="215" t="s">
        <v>277</v>
      </c>
      <c r="G198" s="42"/>
      <c r="H198" s="42"/>
      <c r="I198" s="216"/>
      <c r="J198" s="42"/>
      <c r="K198" s="42"/>
      <c r="L198" s="46"/>
      <c r="M198" s="217"/>
      <c r="N198" s="218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121</v>
      </c>
      <c r="AU198" s="19" t="s">
        <v>77</v>
      </c>
    </row>
    <row r="199" s="2" customFormat="1" ht="16.5" customHeight="1">
      <c r="A199" s="40"/>
      <c r="B199" s="41"/>
      <c r="C199" s="200" t="s">
        <v>278</v>
      </c>
      <c r="D199" s="200" t="s">
        <v>115</v>
      </c>
      <c r="E199" s="201" t="s">
        <v>279</v>
      </c>
      <c r="F199" s="202" t="s">
        <v>280</v>
      </c>
      <c r="G199" s="203" t="s">
        <v>138</v>
      </c>
      <c r="H199" s="204">
        <v>11.199999999999999</v>
      </c>
      <c r="I199" s="205"/>
      <c r="J199" s="206">
        <f>ROUND(I199*H199,2)</f>
        <v>0</v>
      </c>
      <c r="K199" s="207"/>
      <c r="L199" s="46"/>
      <c r="M199" s="208" t="s">
        <v>19</v>
      </c>
      <c r="N199" s="209" t="s">
        <v>41</v>
      </c>
      <c r="O199" s="86"/>
      <c r="P199" s="210">
        <f>O199*H199</f>
        <v>0</v>
      </c>
      <c r="Q199" s="210">
        <v>0</v>
      </c>
      <c r="R199" s="210">
        <f>Q199*H199</f>
        <v>0</v>
      </c>
      <c r="S199" s="210">
        <v>0.0025000000000000001</v>
      </c>
      <c r="T199" s="211">
        <f>S199*H199</f>
        <v>0.027999999999999997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2" t="s">
        <v>146</v>
      </c>
      <c r="AT199" s="212" t="s">
        <v>115</v>
      </c>
      <c r="AU199" s="212" t="s">
        <v>77</v>
      </c>
      <c r="AY199" s="19" t="s">
        <v>112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9" t="s">
        <v>75</v>
      </c>
      <c r="BK199" s="213">
        <f>ROUND(I199*H199,2)</f>
        <v>0</v>
      </c>
      <c r="BL199" s="19" t="s">
        <v>146</v>
      </c>
      <c r="BM199" s="212" t="s">
        <v>281</v>
      </c>
    </row>
    <row r="200" s="2" customFormat="1">
      <c r="A200" s="40"/>
      <c r="B200" s="41"/>
      <c r="C200" s="42"/>
      <c r="D200" s="214" t="s">
        <v>121</v>
      </c>
      <c r="E200" s="42"/>
      <c r="F200" s="215" t="s">
        <v>282</v>
      </c>
      <c r="G200" s="42"/>
      <c r="H200" s="42"/>
      <c r="I200" s="216"/>
      <c r="J200" s="42"/>
      <c r="K200" s="42"/>
      <c r="L200" s="46"/>
      <c r="M200" s="217"/>
      <c r="N200" s="218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121</v>
      </c>
      <c r="AU200" s="19" t="s">
        <v>77</v>
      </c>
    </row>
    <row r="201" s="13" customFormat="1">
      <c r="A201" s="13"/>
      <c r="B201" s="219"/>
      <c r="C201" s="220"/>
      <c r="D201" s="221" t="s">
        <v>123</v>
      </c>
      <c r="E201" s="222" t="s">
        <v>19</v>
      </c>
      <c r="F201" s="223" t="s">
        <v>283</v>
      </c>
      <c r="G201" s="220"/>
      <c r="H201" s="222" t="s">
        <v>19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9" t="s">
        <v>123</v>
      </c>
      <c r="AU201" s="229" t="s">
        <v>77</v>
      </c>
      <c r="AV201" s="13" t="s">
        <v>75</v>
      </c>
      <c r="AW201" s="13" t="s">
        <v>32</v>
      </c>
      <c r="AX201" s="13" t="s">
        <v>70</v>
      </c>
      <c r="AY201" s="229" t="s">
        <v>112</v>
      </c>
    </row>
    <row r="202" s="14" customFormat="1">
      <c r="A202" s="14"/>
      <c r="B202" s="230"/>
      <c r="C202" s="231"/>
      <c r="D202" s="221" t="s">
        <v>123</v>
      </c>
      <c r="E202" s="232" t="s">
        <v>19</v>
      </c>
      <c r="F202" s="233" t="s">
        <v>284</v>
      </c>
      <c r="G202" s="231"/>
      <c r="H202" s="234">
        <v>11.199999999999999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0" t="s">
        <v>123</v>
      </c>
      <c r="AU202" s="240" t="s">
        <v>77</v>
      </c>
      <c r="AV202" s="14" t="s">
        <v>77</v>
      </c>
      <c r="AW202" s="14" t="s">
        <v>32</v>
      </c>
      <c r="AX202" s="14" t="s">
        <v>70</v>
      </c>
      <c r="AY202" s="240" t="s">
        <v>112</v>
      </c>
    </row>
    <row r="203" s="15" customFormat="1">
      <c r="A203" s="15"/>
      <c r="B203" s="241"/>
      <c r="C203" s="242"/>
      <c r="D203" s="221" t="s">
        <v>123</v>
      </c>
      <c r="E203" s="243" t="s">
        <v>19</v>
      </c>
      <c r="F203" s="244" t="s">
        <v>126</v>
      </c>
      <c r="G203" s="242"/>
      <c r="H203" s="245">
        <v>11.199999999999999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1" t="s">
        <v>123</v>
      </c>
      <c r="AU203" s="251" t="s">
        <v>77</v>
      </c>
      <c r="AV203" s="15" t="s">
        <v>119</v>
      </c>
      <c r="AW203" s="15" t="s">
        <v>32</v>
      </c>
      <c r="AX203" s="15" t="s">
        <v>75</v>
      </c>
      <c r="AY203" s="251" t="s">
        <v>112</v>
      </c>
    </row>
    <row r="204" s="2" customFormat="1" ht="16.5" customHeight="1">
      <c r="A204" s="40"/>
      <c r="B204" s="41"/>
      <c r="C204" s="200" t="s">
        <v>285</v>
      </c>
      <c r="D204" s="200" t="s">
        <v>115</v>
      </c>
      <c r="E204" s="201" t="s">
        <v>286</v>
      </c>
      <c r="F204" s="202" t="s">
        <v>287</v>
      </c>
      <c r="G204" s="203" t="s">
        <v>138</v>
      </c>
      <c r="H204" s="204">
        <v>11.199999999999999</v>
      </c>
      <c r="I204" s="205"/>
      <c r="J204" s="206">
        <f>ROUND(I204*H204,2)</f>
        <v>0</v>
      </c>
      <c r="K204" s="207"/>
      <c r="L204" s="46"/>
      <c r="M204" s="208" t="s">
        <v>19</v>
      </c>
      <c r="N204" s="209" t="s">
        <v>41</v>
      </c>
      <c r="O204" s="86"/>
      <c r="P204" s="210">
        <f>O204*H204</f>
        <v>0</v>
      </c>
      <c r="Q204" s="210">
        <v>0.00029999999999999997</v>
      </c>
      <c r="R204" s="210">
        <f>Q204*H204</f>
        <v>0.0033599999999999997</v>
      </c>
      <c r="S204" s="210">
        <v>0</v>
      </c>
      <c r="T204" s="211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2" t="s">
        <v>146</v>
      </c>
      <c r="AT204" s="212" t="s">
        <v>115</v>
      </c>
      <c r="AU204" s="212" t="s">
        <v>77</v>
      </c>
      <c r="AY204" s="19" t="s">
        <v>112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9" t="s">
        <v>75</v>
      </c>
      <c r="BK204" s="213">
        <f>ROUND(I204*H204,2)</f>
        <v>0</v>
      </c>
      <c r="BL204" s="19" t="s">
        <v>146</v>
      </c>
      <c r="BM204" s="212" t="s">
        <v>288</v>
      </c>
    </row>
    <row r="205" s="2" customFormat="1">
      <c r="A205" s="40"/>
      <c r="B205" s="41"/>
      <c r="C205" s="42"/>
      <c r="D205" s="214" t="s">
        <v>121</v>
      </c>
      <c r="E205" s="42"/>
      <c r="F205" s="215" t="s">
        <v>289</v>
      </c>
      <c r="G205" s="42"/>
      <c r="H205" s="42"/>
      <c r="I205" s="216"/>
      <c r="J205" s="42"/>
      <c r="K205" s="42"/>
      <c r="L205" s="46"/>
      <c r="M205" s="217"/>
      <c r="N205" s="218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121</v>
      </c>
      <c r="AU205" s="19" t="s">
        <v>77</v>
      </c>
    </row>
    <row r="206" s="2" customFormat="1" ht="24.15" customHeight="1">
      <c r="A206" s="40"/>
      <c r="B206" s="41"/>
      <c r="C206" s="263" t="s">
        <v>290</v>
      </c>
      <c r="D206" s="263" t="s">
        <v>291</v>
      </c>
      <c r="E206" s="264" t="s">
        <v>292</v>
      </c>
      <c r="F206" s="265" t="s">
        <v>293</v>
      </c>
      <c r="G206" s="266" t="s">
        <v>138</v>
      </c>
      <c r="H206" s="267">
        <v>12.32</v>
      </c>
      <c r="I206" s="268"/>
      <c r="J206" s="269">
        <f>ROUND(I206*H206,2)</f>
        <v>0</v>
      </c>
      <c r="K206" s="270"/>
      <c r="L206" s="271"/>
      <c r="M206" s="272" t="s">
        <v>19</v>
      </c>
      <c r="N206" s="273" t="s">
        <v>41</v>
      </c>
      <c r="O206" s="86"/>
      <c r="P206" s="210">
        <f>O206*H206</f>
        <v>0</v>
      </c>
      <c r="Q206" s="210">
        <v>0.0035500000000000002</v>
      </c>
      <c r="R206" s="210">
        <f>Q206*H206</f>
        <v>0.043736000000000004</v>
      </c>
      <c r="S206" s="210">
        <v>0</v>
      </c>
      <c r="T206" s="211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2" t="s">
        <v>176</v>
      </c>
      <c r="AT206" s="212" t="s">
        <v>291</v>
      </c>
      <c r="AU206" s="212" t="s">
        <v>77</v>
      </c>
      <c r="AY206" s="19" t="s">
        <v>112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9" t="s">
        <v>75</v>
      </c>
      <c r="BK206" s="213">
        <f>ROUND(I206*H206,2)</f>
        <v>0</v>
      </c>
      <c r="BL206" s="19" t="s">
        <v>146</v>
      </c>
      <c r="BM206" s="212" t="s">
        <v>294</v>
      </c>
    </row>
    <row r="207" s="14" customFormat="1">
      <c r="A207" s="14"/>
      <c r="B207" s="230"/>
      <c r="C207" s="231"/>
      <c r="D207" s="221" t="s">
        <v>123</v>
      </c>
      <c r="E207" s="231"/>
      <c r="F207" s="233" t="s">
        <v>295</v>
      </c>
      <c r="G207" s="231"/>
      <c r="H207" s="234">
        <v>12.32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0" t="s">
        <v>123</v>
      </c>
      <c r="AU207" s="240" t="s">
        <v>77</v>
      </c>
      <c r="AV207" s="14" t="s">
        <v>77</v>
      </c>
      <c r="AW207" s="14" t="s">
        <v>4</v>
      </c>
      <c r="AX207" s="14" t="s">
        <v>75</v>
      </c>
      <c r="AY207" s="240" t="s">
        <v>112</v>
      </c>
    </row>
    <row r="208" s="2" customFormat="1" ht="16.5" customHeight="1">
      <c r="A208" s="40"/>
      <c r="B208" s="41"/>
      <c r="C208" s="200" t="s">
        <v>296</v>
      </c>
      <c r="D208" s="200" t="s">
        <v>115</v>
      </c>
      <c r="E208" s="201" t="s">
        <v>297</v>
      </c>
      <c r="F208" s="202" t="s">
        <v>298</v>
      </c>
      <c r="G208" s="203" t="s">
        <v>206</v>
      </c>
      <c r="H208" s="204">
        <v>5</v>
      </c>
      <c r="I208" s="205"/>
      <c r="J208" s="206">
        <f>ROUND(I208*H208,2)</f>
        <v>0</v>
      </c>
      <c r="K208" s="207"/>
      <c r="L208" s="46"/>
      <c r="M208" s="208" t="s">
        <v>19</v>
      </c>
      <c r="N208" s="209" t="s">
        <v>41</v>
      </c>
      <c r="O208" s="86"/>
      <c r="P208" s="210">
        <f>O208*H208</f>
        <v>0</v>
      </c>
      <c r="Q208" s="210">
        <v>1.0000000000000001E-05</v>
      </c>
      <c r="R208" s="210">
        <f>Q208*H208</f>
        <v>5.0000000000000002E-05</v>
      </c>
      <c r="S208" s="210">
        <v>0</v>
      </c>
      <c r="T208" s="211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2" t="s">
        <v>146</v>
      </c>
      <c r="AT208" s="212" t="s">
        <v>115</v>
      </c>
      <c r="AU208" s="212" t="s">
        <v>77</v>
      </c>
      <c r="AY208" s="19" t="s">
        <v>112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9" t="s">
        <v>75</v>
      </c>
      <c r="BK208" s="213">
        <f>ROUND(I208*H208,2)</f>
        <v>0</v>
      </c>
      <c r="BL208" s="19" t="s">
        <v>146</v>
      </c>
      <c r="BM208" s="212" t="s">
        <v>299</v>
      </c>
    </row>
    <row r="209" s="2" customFormat="1">
      <c r="A209" s="40"/>
      <c r="B209" s="41"/>
      <c r="C209" s="42"/>
      <c r="D209" s="214" t="s">
        <v>121</v>
      </c>
      <c r="E209" s="42"/>
      <c r="F209" s="215" t="s">
        <v>300</v>
      </c>
      <c r="G209" s="42"/>
      <c r="H209" s="42"/>
      <c r="I209" s="216"/>
      <c r="J209" s="42"/>
      <c r="K209" s="42"/>
      <c r="L209" s="46"/>
      <c r="M209" s="217"/>
      <c r="N209" s="218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121</v>
      </c>
      <c r="AU209" s="19" t="s">
        <v>77</v>
      </c>
    </row>
    <row r="210" s="13" customFormat="1">
      <c r="A210" s="13"/>
      <c r="B210" s="219"/>
      <c r="C210" s="220"/>
      <c r="D210" s="221" t="s">
        <v>123</v>
      </c>
      <c r="E210" s="222" t="s">
        <v>19</v>
      </c>
      <c r="F210" s="223" t="s">
        <v>301</v>
      </c>
      <c r="G210" s="220"/>
      <c r="H210" s="222" t="s">
        <v>19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123</v>
      </c>
      <c r="AU210" s="229" t="s">
        <v>77</v>
      </c>
      <c r="AV210" s="13" t="s">
        <v>75</v>
      </c>
      <c r="AW210" s="13" t="s">
        <v>32</v>
      </c>
      <c r="AX210" s="13" t="s">
        <v>70</v>
      </c>
      <c r="AY210" s="229" t="s">
        <v>112</v>
      </c>
    </row>
    <row r="211" s="14" customFormat="1">
      <c r="A211" s="14"/>
      <c r="B211" s="230"/>
      <c r="C211" s="231"/>
      <c r="D211" s="221" t="s">
        <v>123</v>
      </c>
      <c r="E211" s="232" t="s">
        <v>19</v>
      </c>
      <c r="F211" s="233" t="s">
        <v>302</v>
      </c>
      <c r="G211" s="231"/>
      <c r="H211" s="234">
        <v>5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0" t="s">
        <v>123</v>
      </c>
      <c r="AU211" s="240" t="s">
        <v>77</v>
      </c>
      <c r="AV211" s="14" t="s">
        <v>77</v>
      </c>
      <c r="AW211" s="14" t="s">
        <v>32</v>
      </c>
      <c r="AX211" s="14" t="s">
        <v>70</v>
      </c>
      <c r="AY211" s="240" t="s">
        <v>112</v>
      </c>
    </row>
    <row r="212" s="15" customFormat="1">
      <c r="A212" s="15"/>
      <c r="B212" s="241"/>
      <c r="C212" s="242"/>
      <c r="D212" s="221" t="s">
        <v>123</v>
      </c>
      <c r="E212" s="243" t="s">
        <v>19</v>
      </c>
      <c r="F212" s="244" t="s">
        <v>126</v>
      </c>
      <c r="G212" s="242"/>
      <c r="H212" s="245">
        <v>5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1" t="s">
        <v>123</v>
      </c>
      <c r="AU212" s="251" t="s">
        <v>77</v>
      </c>
      <c r="AV212" s="15" t="s">
        <v>119</v>
      </c>
      <c r="AW212" s="15" t="s">
        <v>32</v>
      </c>
      <c r="AX212" s="15" t="s">
        <v>75</v>
      </c>
      <c r="AY212" s="251" t="s">
        <v>112</v>
      </c>
    </row>
    <row r="213" s="2" customFormat="1" ht="16.5" customHeight="1">
      <c r="A213" s="40"/>
      <c r="B213" s="41"/>
      <c r="C213" s="263" t="s">
        <v>303</v>
      </c>
      <c r="D213" s="263" t="s">
        <v>291</v>
      </c>
      <c r="E213" s="264" t="s">
        <v>304</v>
      </c>
      <c r="F213" s="265" t="s">
        <v>305</v>
      </c>
      <c r="G213" s="266" t="s">
        <v>206</v>
      </c>
      <c r="H213" s="267">
        <v>5.0999999999999996</v>
      </c>
      <c r="I213" s="268"/>
      <c r="J213" s="269">
        <f>ROUND(I213*H213,2)</f>
        <v>0</v>
      </c>
      <c r="K213" s="270"/>
      <c r="L213" s="271"/>
      <c r="M213" s="272" t="s">
        <v>19</v>
      </c>
      <c r="N213" s="273" t="s">
        <v>41</v>
      </c>
      <c r="O213" s="86"/>
      <c r="P213" s="210">
        <f>O213*H213</f>
        <v>0</v>
      </c>
      <c r="Q213" s="210">
        <v>0.00035</v>
      </c>
      <c r="R213" s="210">
        <f>Q213*H213</f>
        <v>0.0017849999999999999</v>
      </c>
      <c r="S213" s="210">
        <v>0</v>
      </c>
      <c r="T213" s="211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2" t="s">
        <v>176</v>
      </c>
      <c r="AT213" s="212" t="s">
        <v>291</v>
      </c>
      <c r="AU213" s="212" t="s">
        <v>77</v>
      </c>
      <c r="AY213" s="19" t="s">
        <v>112</v>
      </c>
      <c r="BE213" s="213">
        <f>IF(N213="základní",J213,0)</f>
        <v>0</v>
      </c>
      <c r="BF213" s="213">
        <f>IF(N213="snížená",J213,0)</f>
        <v>0</v>
      </c>
      <c r="BG213" s="213">
        <f>IF(N213="zákl. přenesená",J213,0)</f>
        <v>0</v>
      </c>
      <c r="BH213" s="213">
        <f>IF(N213="sníž. přenesená",J213,0)</f>
        <v>0</v>
      </c>
      <c r="BI213" s="213">
        <f>IF(N213="nulová",J213,0)</f>
        <v>0</v>
      </c>
      <c r="BJ213" s="19" t="s">
        <v>75</v>
      </c>
      <c r="BK213" s="213">
        <f>ROUND(I213*H213,2)</f>
        <v>0</v>
      </c>
      <c r="BL213" s="19" t="s">
        <v>146</v>
      </c>
      <c r="BM213" s="212" t="s">
        <v>306</v>
      </c>
    </row>
    <row r="214" s="14" customFormat="1">
      <c r="A214" s="14"/>
      <c r="B214" s="230"/>
      <c r="C214" s="231"/>
      <c r="D214" s="221" t="s">
        <v>123</v>
      </c>
      <c r="E214" s="231"/>
      <c r="F214" s="233" t="s">
        <v>307</v>
      </c>
      <c r="G214" s="231"/>
      <c r="H214" s="234">
        <v>5.0999999999999996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0" t="s">
        <v>123</v>
      </c>
      <c r="AU214" s="240" t="s">
        <v>77</v>
      </c>
      <c r="AV214" s="14" t="s">
        <v>77</v>
      </c>
      <c r="AW214" s="14" t="s">
        <v>4</v>
      </c>
      <c r="AX214" s="14" t="s">
        <v>75</v>
      </c>
      <c r="AY214" s="240" t="s">
        <v>112</v>
      </c>
    </row>
    <row r="215" s="2" customFormat="1" ht="16.5" customHeight="1">
      <c r="A215" s="40"/>
      <c r="B215" s="41"/>
      <c r="C215" s="200" t="s">
        <v>308</v>
      </c>
      <c r="D215" s="200" t="s">
        <v>115</v>
      </c>
      <c r="E215" s="201" t="s">
        <v>309</v>
      </c>
      <c r="F215" s="202" t="s">
        <v>310</v>
      </c>
      <c r="G215" s="203" t="s">
        <v>206</v>
      </c>
      <c r="H215" s="204">
        <v>11.199999999999999</v>
      </c>
      <c r="I215" s="205"/>
      <c r="J215" s="206">
        <f>ROUND(I215*H215,2)</f>
        <v>0</v>
      </c>
      <c r="K215" s="207"/>
      <c r="L215" s="46"/>
      <c r="M215" s="208" t="s">
        <v>19</v>
      </c>
      <c r="N215" s="209" t="s">
        <v>41</v>
      </c>
      <c r="O215" s="86"/>
      <c r="P215" s="210">
        <f>O215*H215</f>
        <v>0</v>
      </c>
      <c r="Q215" s="210">
        <v>0</v>
      </c>
      <c r="R215" s="210">
        <f>Q215*H215</f>
        <v>0</v>
      </c>
      <c r="S215" s="210">
        <v>0</v>
      </c>
      <c r="T215" s="211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2" t="s">
        <v>146</v>
      </c>
      <c r="AT215" s="212" t="s">
        <v>115</v>
      </c>
      <c r="AU215" s="212" t="s">
        <v>77</v>
      </c>
      <c r="AY215" s="19" t="s">
        <v>112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19" t="s">
        <v>75</v>
      </c>
      <c r="BK215" s="213">
        <f>ROUND(I215*H215,2)</f>
        <v>0</v>
      </c>
      <c r="BL215" s="19" t="s">
        <v>146</v>
      </c>
      <c r="BM215" s="212" t="s">
        <v>311</v>
      </c>
    </row>
    <row r="216" s="2" customFormat="1">
      <c r="A216" s="40"/>
      <c r="B216" s="41"/>
      <c r="C216" s="42"/>
      <c r="D216" s="214" t="s">
        <v>121</v>
      </c>
      <c r="E216" s="42"/>
      <c r="F216" s="215" t="s">
        <v>312</v>
      </c>
      <c r="G216" s="42"/>
      <c r="H216" s="42"/>
      <c r="I216" s="216"/>
      <c r="J216" s="42"/>
      <c r="K216" s="42"/>
      <c r="L216" s="46"/>
      <c r="M216" s="217"/>
      <c r="N216" s="218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121</v>
      </c>
      <c r="AU216" s="19" t="s">
        <v>77</v>
      </c>
    </row>
    <row r="217" s="14" customFormat="1">
      <c r="A217" s="14"/>
      <c r="B217" s="230"/>
      <c r="C217" s="231"/>
      <c r="D217" s="221" t="s">
        <v>123</v>
      </c>
      <c r="E217" s="232" t="s">
        <v>19</v>
      </c>
      <c r="F217" s="233" t="s">
        <v>284</v>
      </c>
      <c r="G217" s="231"/>
      <c r="H217" s="234">
        <v>11.199999999999999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0" t="s">
        <v>123</v>
      </c>
      <c r="AU217" s="240" t="s">
        <v>77</v>
      </c>
      <c r="AV217" s="14" t="s">
        <v>77</v>
      </c>
      <c r="AW217" s="14" t="s">
        <v>32</v>
      </c>
      <c r="AX217" s="14" t="s">
        <v>70</v>
      </c>
      <c r="AY217" s="240" t="s">
        <v>112</v>
      </c>
    </row>
    <row r="218" s="15" customFormat="1">
      <c r="A218" s="15"/>
      <c r="B218" s="241"/>
      <c r="C218" s="242"/>
      <c r="D218" s="221" t="s">
        <v>123</v>
      </c>
      <c r="E218" s="243" t="s">
        <v>19</v>
      </c>
      <c r="F218" s="244" t="s">
        <v>126</v>
      </c>
      <c r="G218" s="242"/>
      <c r="H218" s="245">
        <v>11.199999999999999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1" t="s">
        <v>123</v>
      </c>
      <c r="AU218" s="251" t="s">
        <v>77</v>
      </c>
      <c r="AV218" s="15" t="s">
        <v>119</v>
      </c>
      <c r="AW218" s="15" t="s">
        <v>32</v>
      </c>
      <c r="AX218" s="15" t="s">
        <v>75</v>
      </c>
      <c r="AY218" s="251" t="s">
        <v>112</v>
      </c>
    </row>
    <row r="219" s="2" customFormat="1" ht="16.5" customHeight="1">
      <c r="A219" s="40"/>
      <c r="B219" s="41"/>
      <c r="C219" s="263" t="s">
        <v>313</v>
      </c>
      <c r="D219" s="263" t="s">
        <v>291</v>
      </c>
      <c r="E219" s="264" t="s">
        <v>314</v>
      </c>
      <c r="F219" s="265" t="s">
        <v>315</v>
      </c>
      <c r="G219" s="266" t="s">
        <v>206</v>
      </c>
      <c r="H219" s="267">
        <v>11.424</v>
      </c>
      <c r="I219" s="268"/>
      <c r="J219" s="269">
        <f>ROUND(I219*H219,2)</f>
        <v>0</v>
      </c>
      <c r="K219" s="270"/>
      <c r="L219" s="271"/>
      <c r="M219" s="272" t="s">
        <v>19</v>
      </c>
      <c r="N219" s="273" t="s">
        <v>41</v>
      </c>
      <c r="O219" s="86"/>
      <c r="P219" s="210">
        <f>O219*H219</f>
        <v>0</v>
      </c>
      <c r="Q219" s="210">
        <v>0.00017000000000000001</v>
      </c>
      <c r="R219" s="210">
        <f>Q219*H219</f>
        <v>0.0019420800000000001</v>
      </c>
      <c r="S219" s="210">
        <v>0</v>
      </c>
      <c r="T219" s="211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2" t="s">
        <v>176</v>
      </c>
      <c r="AT219" s="212" t="s">
        <v>291</v>
      </c>
      <c r="AU219" s="212" t="s">
        <v>77</v>
      </c>
      <c r="AY219" s="19" t="s">
        <v>112</v>
      </c>
      <c r="BE219" s="213">
        <f>IF(N219="základní",J219,0)</f>
        <v>0</v>
      </c>
      <c r="BF219" s="213">
        <f>IF(N219="snížená",J219,0)</f>
        <v>0</v>
      </c>
      <c r="BG219" s="213">
        <f>IF(N219="zákl. přenesená",J219,0)</f>
        <v>0</v>
      </c>
      <c r="BH219" s="213">
        <f>IF(N219="sníž. přenesená",J219,0)</f>
        <v>0</v>
      </c>
      <c r="BI219" s="213">
        <f>IF(N219="nulová",J219,0)</f>
        <v>0</v>
      </c>
      <c r="BJ219" s="19" t="s">
        <v>75</v>
      </c>
      <c r="BK219" s="213">
        <f>ROUND(I219*H219,2)</f>
        <v>0</v>
      </c>
      <c r="BL219" s="19" t="s">
        <v>146</v>
      </c>
      <c r="BM219" s="212" t="s">
        <v>316</v>
      </c>
    </row>
    <row r="220" s="14" customFormat="1">
      <c r="A220" s="14"/>
      <c r="B220" s="230"/>
      <c r="C220" s="231"/>
      <c r="D220" s="221" t="s">
        <v>123</v>
      </c>
      <c r="E220" s="231"/>
      <c r="F220" s="233" t="s">
        <v>317</v>
      </c>
      <c r="G220" s="231"/>
      <c r="H220" s="234">
        <v>11.424</v>
      </c>
      <c r="I220" s="235"/>
      <c r="J220" s="231"/>
      <c r="K220" s="231"/>
      <c r="L220" s="236"/>
      <c r="M220" s="237"/>
      <c r="N220" s="238"/>
      <c r="O220" s="238"/>
      <c r="P220" s="238"/>
      <c r="Q220" s="238"/>
      <c r="R220" s="238"/>
      <c r="S220" s="238"/>
      <c r="T220" s="23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0" t="s">
        <v>123</v>
      </c>
      <c r="AU220" s="240" t="s">
        <v>77</v>
      </c>
      <c r="AV220" s="14" t="s">
        <v>77</v>
      </c>
      <c r="AW220" s="14" t="s">
        <v>4</v>
      </c>
      <c r="AX220" s="14" t="s">
        <v>75</v>
      </c>
      <c r="AY220" s="240" t="s">
        <v>112</v>
      </c>
    </row>
    <row r="221" s="2" customFormat="1" ht="24.15" customHeight="1">
      <c r="A221" s="40"/>
      <c r="B221" s="41"/>
      <c r="C221" s="200" t="s">
        <v>318</v>
      </c>
      <c r="D221" s="200" t="s">
        <v>115</v>
      </c>
      <c r="E221" s="201" t="s">
        <v>319</v>
      </c>
      <c r="F221" s="202" t="s">
        <v>320</v>
      </c>
      <c r="G221" s="203" t="s">
        <v>215</v>
      </c>
      <c r="H221" s="204">
        <v>0.050999999999999997</v>
      </c>
      <c r="I221" s="205"/>
      <c r="J221" s="206">
        <f>ROUND(I221*H221,2)</f>
        <v>0</v>
      </c>
      <c r="K221" s="207"/>
      <c r="L221" s="46"/>
      <c r="M221" s="208" t="s">
        <v>19</v>
      </c>
      <c r="N221" s="209" t="s">
        <v>41</v>
      </c>
      <c r="O221" s="86"/>
      <c r="P221" s="210">
        <f>O221*H221</f>
        <v>0</v>
      </c>
      <c r="Q221" s="210">
        <v>0</v>
      </c>
      <c r="R221" s="210">
        <f>Q221*H221</f>
        <v>0</v>
      </c>
      <c r="S221" s="210">
        <v>0</v>
      </c>
      <c r="T221" s="211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2" t="s">
        <v>146</v>
      </c>
      <c r="AT221" s="212" t="s">
        <v>115</v>
      </c>
      <c r="AU221" s="212" t="s">
        <v>77</v>
      </c>
      <c r="AY221" s="19" t="s">
        <v>112</v>
      </c>
      <c r="BE221" s="213">
        <f>IF(N221="základní",J221,0)</f>
        <v>0</v>
      </c>
      <c r="BF221" s="213">
        <f>IF(N221="snížená",J221,0)</f>
        <v>0</v>
      </c>
      <c r="BG221" s="213">
        <f>IF(N221="zákl. přenesená",J221,0)</f>
        <v>0</v>
      </c>
      <c r="BH221" s="213">
        <f>IF(N221="sníž. přenesená",J221,0)</f>
        <v>0</v>
      </c>
      <c r="BI221" s="213">
        <f>IF(N221="nulová",J221,0)</f>
        <v>0</v>
      </c>
      <c r="BJ221" s="19" t="s">
        <v>75</v>
      </c>
      <c r="BK221" s="213">
        <f>ROUND(I221*H221,2)</f>
        <v>0</v>
      </c>
      <c r="BL221" s="19" t="s">
        <v>146</v>
      </c>
      <c r="BM221" s="212" t="s">
        <v>321</v>
      </c>
    </row>
    <row r="222" s="2" customFormat="1">
      <c r="A222" s="40"/>
      <c r="B222" s="41"/>
      <c r="C222" s="42"/>
      <c r="D222" s="214" t="s">
        <v>121</v>
      </c>
      <c r="E222" s="42"/>
      <c r="F222" s="215" t="s">
        <v>322</v>
      </c>
      <c r="G222" s="42"/>
      <c r="H222" s="42"/>
      <c r="I222" s="216"/>
      <c r="J222" s="42"/>
      <c r="K222" s="42"/>
      <c r="L222" s="46"/>
      <c r="M222" s="217"/>
      <c r="N222" s="218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121</v>
      </c>
      <c r="AU222" s="19" t="s">
        <v>77</v>
      </c>
    </row>
    <row r="223" s="12" customFormat="1" ht="22.8" customHeight="1">
      <c r="A223" s="12"/>
      <c r="B223" s="184"/>
      <c r="C223" s="185"/>
      <c r="D223" s="186" t="s">
        <v>69</v>
      </c>
      <c r="E223" s="198" t="s">
        <v>323</v>
      </c>
      <c r="F223" s="198" t="s">
        <v>324</v>
      </c>
      <c r="G223" s="185"/>
      <c r="H223" s="185"/>
      <c r="I223" s="188"/>
      <c r="J223" s="199">
        <f>BK223</f>
        <v>0</v>
      </c>
      <c r="K223" s="185"/>
      <c r="L223" s="190"/>
      <c r="M223" s="191"/>
      <c r="N223" s="192"/>
      <c r="O223" s="192"/>
      <c r="P223" s="193">
        <f>SUM(P224:P245)</f>
        <v>0</v>
      </c>
      <c r="Q223" s="192"/>
      <c r="R223" s="193">
        <f>SUM(R224:R245)</f>
        <v>0.00323325</v>
      </c>
      <c r="S223" s="192"/>
      <c r="T223" s="194">
        <f>SUM(T224:T245)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5" t="s">
        <v>77</v>
      </c>
      <c r="AT223" s="196" t="s">
        <v>69</v>
      </c>
      <c r="AU223" s="196" t="s">
        <v>75</v>
      </c>
      <c r="AY223" s="195" t="s">
        <v>112</v>
      </c>
      <c r="BK223" s="197">
        <f>SUM(BK224:BK245)</f>
        <v>0</v>
      </c>
    </row>
    <row r="224" s="2" customFormat="1" ht="21.75" customHeight="1">
      <c r="A224" s="40"/>
      <c r="B224" s="41"/>
      <c r="C224" s="200" t="s">
        <v>325</v>
      </c>
      <c r="D224" s="200" t="s">
        <v>115</v>
      </c>
      <c r="E224" s="201" t="s">
        <v>326</v>
      </c>
      <c r="F224" s="202" t="s">
        <v>327</v>
      </c>
      <c r="G224" s="203" t="s">
        <v>138</v>
      </c>
      <c r="H224" s="204">
        <v>7.1849999999999996</v>
      </c>
      <c r="I224" s="205"/>
      <c r="J224" s="206">
        <f>ROUND(I224*H224,2)</f>
        <v>0</v>
      </c>
      <c r="K224" s="207"/>
      <c r="L224" s="46"/>
      <c r="M224" s="208" t="s">
        <v>19</v>
      </c>
      <c r="N224" s="209" t="s">
        <v>41</v>
      </c>
      <c r="O224" s="86"/>
      <c r="P224" s="210">
        <f>O224*H224</f>
        <v>0</v>
      </c>
      <c r="Q224" s="210">
        <v>0.00019000000000000001</v>
      </c>
      <c r="R224" s="210">
        <f>Q224*H224</f>
        <v>0.0013651500000000001</v>
      </c>
      <c r="S224" s="210">
        <v>0</v>
      </c>
      <c r="T224" s="211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2" t="s">
        <v>146</v>
      </c>
      <c r="AT224" s="212" t="s">
        <v>115</v>
      </c>
      <c r="AU224" s="212" t="s">
        <v>77</v>
      </c>
      <c r="AY224" s="19" t="s">
        <v>112</v>
      </c>
      <c r="BE224" s="213">
        <f>IF(N224="základní",J224,0)</f>
        <v>0</v>
      </c>
      <c r="BF224" s="213">
        <f>IF(N224="snížená",J224,0)</f>
        <v>0</v>
      </c>
      <c r="BG224" s="213">
        <f>IF(N224="zákl. přenesená",J224,0)</f>
        <v>0</v>
      </c>
      <c r="BH224" s="213">
        <f>IF(N224="sníž. přenesená",J224,0)</f>
        <v>0</v>
      </c>
      <c r="BI224" s="213">
        <f>IF(N224="nulová",J224,0)</f>
        <v>0</v>
      </c>
      <c r="BJ224" s="19" t="s">
        <v>75</v>
      </c>
      <c r="BK224" s="213">
        <f>ROUND(I224*H224,2)</f>
        <v>0</v>
      </c>
      <c r="BL224" s="19" t="s">
        <v>146</v>
      </c>
      <c r="BM224" s="212" t="s">
        <v>328</v>
      </c>
    </row>
    <row r="225" s="2" customFormat="1">
      <c r="A225" s="40"/>
      <c r="B225" s="41"/>
      <c r="C225" s="42"/>
      <c r="D225" s="214" t="s">
        <v>121</v>
      </c>
      <c r="E225" s="42"/>
      <c r="F225" s="215" t="s">
        <v>329</v>
      </c>
      <c r="G225" s="42"/>
      <c r="H225" s="42"/>
      <c r="I225" s="216"/>
      <c r="J225" s="42"/>
      <c r="K225" s="42"/>
      <c r="L225" s="46"/>
      <c r="M225" s="217"/>
      <c r="N225" s="218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121</v>
      </c>
      <c r="AU225" s="19" t="s">
        <v>77</v>
      </c>
    </row>
    <row r="226" s="13" customFormat="1">
      <c r="A226" s="13"/>
      <c r="B226" s="219"/>
      <c r="C226" s="220"/>
      <c r="D226" s="221" t="s">
        <v>123</v>
      </c>
      <c r="E226" s="222" t="s">
        <v>19</v>
      </c>
      <c r="F226" s="223" t="s">
        <v>124</v>
      </c>
      <c r="G226" s="220"/>
      <c r="H226" s="222" t="s">
        <v>19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123</v>
      </c>
      <c r="AU226" s="229" t="s">
        <v>77</v>
      </c>
      <c r="AV226" s="13" t="s">
        <v>75</v>
      </c>
      <c r="AW226" s="13" t="s">
        <v>32</v>
      </c>
      <c r="AX226" s="13" t="s">
        <v>70</v>
      </c>
      <c r="AY226" s="229" t="s">
        <v>112</v>
      </c>
    </row>
    <row r="227" s="14" customFormat="1">
      <c r="A227" s="14"/>
      <c r="B227" s="230"/>
      <c r="C227" s="231"/>
      <c r="D227" s="221" t="s">
        <v>123</v>
      </c>
      <c r="E227" s="232" t="s">
        <v>19</v>
      </c>
      <c r="F227" s="233" t="s">
        <v>330</v>
      </c>
      <c r="G227" s="231"/>
      <c r="H227" s="234">
        <v>5.2800000000000002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0" t="s">
        <v>123</v>
      </c>
      <c r="AU227" s="240" t="s">
        <v>77</v>
      </c>
      <c r="AV227" s="14" t="s">
        <v>77</v>
      </c>
      <c r="AW227" s="14" t="s">
        <v>32</v>
      </c>
      <c r="AX227" s="14" t="s">
        <v>70</v>
      </c>
      <c r="AY227" s="240" t="s">
        <v>112</v>
      </c>
    </row>
    <row r="228" s="13" customFormat="1">
      <c r="A228" s="13"/>
      <c r="B228" s="219"/>
      <c r="C228" s="220"/>
      <c r="D228" s="221" t="s">
        <v>123</v>
      </c>
      <c r="E228" s="222" t="s">
        <v>19</v>
      </c>
      <c r="F228" s="223" t="s">
        <v>141</v>
      </c>
      <c r="G228" s="220"/>
      <c r="H228" s="222" t="s">
        <v>19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9" t="s">
        <v>123</v>
      </c>
      <c r="AU228" s="229" t="s">
        <v>77</v>
      </c>
      <c r="AV228" s="13" t="s">
        <v>75</v>
      </c>
      <c r="AW228" s="13" t="s">
        <v>32</v>
      </c>
      <c r="AX228" s="13" t="s">
        <v>70</v>
      </c>
      <c r="AY228" s="229" t="s">
        <v>112</v>
      </c>
    </row>
    <row r="229" s="14" customFormat="1">
      <c r="A229" s="14"/>
      <c r="B229" s="230"/>
      <c r="C229" s="231"/>
      <c r="D229" s="221" t="s">
        <v>123</v>
      </c>
      <c r="E229" s="232" t="s">
        <v>19</v>
      </c>
      <c r="F229" s="233" t="s">
        <v>142</v>
      </c>
      <c r="G229" s="231"/>
      <c r="H229" s="234">
        <v>0.68999999999999995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0" t="s">
        <v>123</v>
      </c>
      <c r="AU229" s="240" t="s">
        <v>77</v>
      </c>
      <c r="AV229" s="14" t="s">
        <v>77</v>
      </c>
      <c r="AW229" s="14" t="s">
        <v>32</v>
      </c>
      <c r="AX229" s="14" t="s">
        <v>70</v>
      </c>
      <c r="AY229" s="240" t="s">
        <v>112</v>
      </c>
    </row>
    <row r="230" s="16" customFormat="1">
      <c r="A230" s="16"/>
      <c r="B230" s="252"/>
      <c r="C230" s="253"/>
      <c r="D230" s="221" t="s">
        <v>123</v>
      </c>
      <c r="E230" s="254" t="s">
        <v>19</v>
      </c>
      <c r="F230" s="255" t="s">
        <v>143</v>
      </c>
      <c r="G230" s="253"/>
      <c r="H230" s="256">
        <v>5.9700000000000006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62" t="s">
        <v>123</v>
      </c>
      <c r="AU230" s="262" t="s">
        <v>77</v>
      </c>
      <c r="AV230" s="16" t="s">
        <v>113</v>
      </c>
      <c r="AW230" s="16" t="s">
        <v>32</v>
      </c>
      <c r="AX230" s="16" t="s">
        <v>70</v>
      </c>
      <c r="AY230" s="262" t="s">
        <v>112</v>
      </c>
    </row>
    <row r="231" s="13" customFormat="1">
      <c r="A231" s="13"/>
      <c r="B231" s="219"/>
      <c r="C231" s="220"/>
      <c r="D231" s="221" t="s">
        <v>123</v>
      </c>
      <c r="E231" s="222" t="s">
        <v>19</v>
      </c>
      <c r="F231" s="223" t="s">
        <v>144</v>
      </c>
      <c r="G231" s="220"/>
      <c r="H231" s="222" t="s">
        <v>19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29" t="s">
        <v>123</v>
      </c>
      <c r="AU231" s="229" t="s">
        <v>77</v>
      </c>
      <c r="AV231" s="13" t="s">
        <v>75</v>
      </c>
      <c r="AW231" s="13" t="s">
        <v>32</v>
      </c>
      <c r="AX231" s="13" t="s">
        <v>70</v>
      </c>
      <c r="AY231" s="229" t="s">
        <v>112</v>
      </c>
    </row>
    <row r="232" s="14" customFormat="1">
      <c r="A232" s="14"/>
      <c r="B232" s="230"/>
      <c r="C232" s="231"/>
      <c r="D232" s="221" t="s">
        <v>123</v>
      </c>
      <c r="E232" s="232" t="s">
        <v>19</v>
      </c>
      <c r="F232" s="233" t="s">
        <v>145</v>
      </c>
      <c r="G232" s="231"/>
      <c r="H232" s="234">
        <v>1.2150000000000001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0" t="s">
        <v>123</v>
      </c>
      <c r="AU232" s="240" t="s">
        <v>77</v>
      </c>
      <c r="AV232" s="14" t="s">
        <v>77</v>
      </c>
      <c r="AW232" s="14" t="s">
        <v>32</v>
      </c>
      <c r="AX232" s="14" t="s">
        <v>70</v>
      </c>
      <c r="AY232" s="240" t="s">
        <v>112</v>
      </c>
    </row>
    <row r="233" s="16" customFormat="1">
      <c r="A233" s="16"/>
      <c r="B233" s="252"/>
      <c r="C233" s="253"/>
      <c r="D233" s="221" t="s">
        <v>123</v>
      </c>
      <c r="E233" s="254" t="s">
        <v>19</v>
      </c>
      <c r="F233" s="255" t="s">
        <v>143</v>
      </c>
      <c r="G233" s="253"/>
      <c r="H233" s="256">
        <v>1.2150000000000001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2" t="s">
        <v>123</v>
      </c>
      <c r="AU233" s="262" t="s">
        <v>77</v>
      </c>
      <c r="AV233" s="16" t="s">
        <v>113</v>
      </c>
      <c r="AW233" s="16" t="s">
        <v>32</v>
      </c>
      <c r="AX233" s="16" t="s">
        <v>70</v>
      </c>
      <c r="AY233" s="262" t="s">
        <v>112</v>
      </c>
    </row>
    <row r="234" s="15" customFormat="1">
      <c r="A234" s="15"/>
      <c r="B234" s="241"/>
      <c r="C234" s="242"/>
      <c r="D234" s="221" t="s">
        <v>123</v>
      </c>
      <c r="E234" s="243" t="s">
        <v>19</v>
      </c>
      <c r="F234" s="244" t="s">
        <v>126</v>
      </c>
      <c r="G234" s="242"/>
      <c r="H234" s="245">
        <v>7.1850000000000005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1" t="s">
        <v>123</v>
      </c>
      <c r="AU234" s="251" t="s">
        <v>77</v>
      </c>
      <c r="AV234" s="15" t="s">
        <v>119</v>
      </c>
      <c r="AW234" s="15" t="s">
        <v>32</v>
      </c>
      <c r="AX234" s="15" t="s">
        <v>75</v>
      </c>
      <c r="AY234" s="251" t="s">
        <v>112</v>
      </c>
    </row>
    <row r="235" s="2" customFormat="1" ht="24.15" customHeight="1">
      <c r="A235" s="40"/>
      <c r="B235" s="41"/>
      <c r="C235" s="200" t="s">
        <v>331</v>
      </c>
      <c r="D235" s="200" t="s">
        <v>115</v>
      </c>
      <c r="E235" s="201" t="s">
        <v>332</v>
      </c>
      <c r="F235" s="202" t="s">
        <v>333</v>
      </c>
      <c r="G235" s="203" t="s">
        <v>138</v>
      </c>
      <c r="H235" s="204">
        <v>7.1849999999999996</v>
      </c>
      <c r="I235" s="205"/>
      <c r="J235" s="206">
        <f>ROUND(I235*H235,2)</f>
        <v>0</v>
      </c>
      <c r="K235" s="207"/>
      <c r="L235" s="46"/>
      <c r="M235" s="208" t="s">
        <v>19</v>
      </c>
      <c r="N235" s="209" t="s">
        <v>41</v>
      </c>
      <c r="O235" s="86"/>
      <c r="P235" s="210">
        <f>O235*H235</f>
        <v>0</v>
      </c>
      <c r="Q235" s="210">
        <v>0.00025999999999999998</v>
      </c>
      <c r="R235" s="210">
        <f>Q235*H235</f>
        <v>0.0018680999999999997</v>
      </c>
      <c r="S235" s="210">
        <v>0</v>
      </c>
      <c r="T235" s="211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2" t="s">
        <v>146</v>
      </c>
      <c r="AT235" s="212" t="s">
        <v>115</v>
      </c>
      <c r="AU235" s="212" t="s">
        <v>77</v>
      </c>
      <c r="AY235" s="19" t="s">
        <v>112</v>
      </c>
      <c r="BE235" s="213">
        <f>IF(N235="základní",J235,0)</f>
        <v>0</v>
      </c>
      <c r="BF235" s="213">
        <f>IF(N235="snížená",J235,0)</f>
        <v>0</v>
      </c>
      <c r="BG235" s="213">
        <f>IF(N235="zákl. přenesená",J235,0)</f>
        <v>0</v>
      </c>
      <c r="BH235" s="213">
        <f>IF(N235="sníž. přenesená",J235,0)</f>
        <v>0</v>
      </c>
      <c r="BI235" s="213">
        <f>IF(N235="nulová",J235,0)</f>
        <v>0</v>
      </c>
      <c r="BJ235" s="19" t="s">
        <v>75</v>
      </c>
      <c r="BK235" s="213">
        <f>ROUND(I235*H235,2)</f>
        <v>0</v>
      </c>
      <c r="BL235" s="19" t="s">
        <v>146</v>
      </c>
      <c r="BM235" s="212" t="s">
        <v>334</v>
      </c>
    </row>
    <row r="236" s="2" customFormat="1">
      <c r="A236" s="40"/>
      <c r="B236" s="41"/>
      <c r="C236" s="42"/>
      <c r="D236" s="214" t="s">
        <v>121</v>
      </c>
      <c r="E236" s="42"/>
      <c r="F236" s="215" t="s">
        <v>335</v>
      </c>
      <c r="G236" s="42"/>
      <c r="H236" s="42"/>
      <c r="I236" s="216"/>
      <c r="J236" s="42"/>
      <c r="K236" s="42"/>
      <c r="L236" s="46"/>
      <c r="M236" s="217"/>
      <c r="N236" s="218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121</v>
      </c>
      <c r="AU236" s="19" t="s">
        <v>77</v>
      </c>
    </row>
    <row r="237" s="13" customFormat="1">
      <c r="A237" s="13"/>
      <c r="B237" s="219"/>
      <c r="C237" s="220"/>
      <c r="D237" s="221" t="s">
        <v>123</v>
      </c>
      <c r="E237" s="222" t="s">
        <v>19</v>
      </c>
      <c r="F237" s="223" t="s">
        <v>124</v>
      </c>
      <c r="G237" s="220"/>
      <c r="H237" s="222" t="s">
        <v>19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123</v>
      </c>
      <c r="AU237" s="229" t="s">
        <v>77</v>
      </c>
      <c r="AV237" s="13" t="s">
        <v>75</v>
      </c>
      <c r="AW237" s="13" t="s">
        <v>32</v>
      </c>
      <c r="AX237" s="13" t="s">
        <v>70</v>
      </c>
      <c r="AY237" s="229" t="s">
        <v>112</v>
      </c>
    </row>
    <row r="238" s="14" customFormat="1">
      <c r="A238" s="14"/>
      <c r="B238" s="230"/>
      <c r="C238" s="231"/>
      <c r="D238" s="221" t="s">
        <v>123</v>
      </c>
      <c r="E238" s="232" t="s">
        <v>19</v>
      </c>
      <c r="F238" s="233" t="s">
        <v>330</v>
      </c>
      <c r="G238" s="231"/>
      <c r="H238" s="234">
        <v>5.2800000000000002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123</v>
      </c>
      <c r="AU238" s="240" t="s">
        <v>77</v>
      </c>
      <c r="AV238" s="14" t="s">
        <v>77</v>
      </c>
      <c r="AW238" s="14" t="s">
        <v>32</v>
      </c>
      <c r="AX238" s="14" t="s">
        <v>70</v>
      </c>
      <c r="AY238" s="240" t="s">
        <v>112</v>
      </c>
    </row>
    <row r="239" s="13" customFormat="1">
      <c r="A239" s="13"/>
      <c r="B239" s="219"/>
      <c r="C239" s="220"/>
      <c r="D239" s="221" t="s">
        <v>123</v>
      </c>
      <c r="E239" s="222" t="s">
        <v>19</v>
      </c>
      <c r="F239" s="223" t="s">
        <v>141</v>
      </c>
      <c r="G239" s="220"/>
      <c r="H239" s="222" t="s">
        <v>19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29" t="s">
        <v>123</v>
      </c>
      <c r="AU239" s="229" t="s">
        <v>77</v>
      </c>
      <c r="AV239" s="13" t="s">
        <v>75</v>
      </c>
      <c r="AW239" s="13" t="s">
        <v>32</v>
      </c>
      <c r="AX239" s="13" t="s">
        <v>70</v>
      </c>
      <c r="AY239" s="229" t="s">
        <v>112</v>
      </c>
    </row>
    <row r="240" s="14" customFormat="1">
      <c r="A240" s="14"/>
      <c r="B240" s="230"/>
      <c r="C240" s="231"/>
      <c r="D240" s="221" t="s">
        <v>123</v>
      </c>
      <c r="E240" s="232" t="s">
        <v>19</v>
      </c>
      <c r="F240" s="233" t="s">
        <v>142</v>
      </c>
      <c r="G240" s="231"/>
      <c r="H240" s="234">
        <v>0.68999999999999995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0" t="s">
        <v>123</v>
      </c>
      <c r="AU240" s="240" t="s">
        <v>77</v>
      </c>
      <c r="AV240" s="14" t="s">
        <v>77</v>
      </c>
      <c r="AW240" s="14" t="s">
        <v>32</v>
      </c>
      <c r="AX240" s="14" t="s">
        <v>70</v>
      </c>
      <c r="AY240" s="240" t="s">
        <v>112</v>
      </c>
    </row>
    <row r="241" s="16" customFormat="1">
      <c r="A241" s="16"/>
      <c r="B241" s="252"/>
      <c r="C241" s="253"/>
      <c r="D241" s="221" t="s">
        <v>123</v>
      </c>
      <c r="E241" s="254" t="s">
        <v>19</v>
      </c>
      <c r="F241" s="255" t="s">
        <v>143</v>
      </c>
      <c r="G241" s="253"/>
      <c r="H241" s="256">
        <v>5.9700000000000006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2" t="s">
        <v>123</v>
      </c>
      <c r="AU241" s="262" t="s">
        <v>77</v>
      </c>
      <c r="AV241" s="16" t="s">
        <v>113</v>
      </c>
      <c r="AW241" s="16" t="s">
        <v>32</v>
      </c>
      <c r="AX241" s="16" t="s">
        <v>70</v>
      </c>
      <c r="AY241" s="262" t="s">
        <v>112</v>
      </c>
    </row>
    <row r="242" s="13" customFormat="1">
      <c r="A242" s="13"/>
      <c r="B242" s="219"/>
      <c r="C242" s="220"/>
      <c r="D242" s="221" t="s">
        <v>123</v>
      </c>
      <c r="E242" s="222" t="s">
        <v>19</v>
      </c>
      <c r="F242" s="223" t="s">
        <v>144</v>
      </c>
      <c r="G242" s="220"/>
      <c r="H242" s="222" t="s">
        <v>19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9" t="s">
        <v>123</v>
      </c>
      <c r="AU242" s="229" t="s">
        <v>77</v>
      </c>
      <c r="AV242" s="13" t="s">
        <v>75</v>
      </c>
      <c r="AW242" s="13" t="s">
        <v>32</v>
      </c>
      <c r="AX242" s="13" t="s">
        <v>70</v>
      </c>
      <c r="AY242" s="229" t="s">
        <v>112</v>
      </c>
    </row>
    <row r="243" s="14" customFormat="1">
      <c r="A243" s="14"/>
      <c r="B243" s="230"/>
      <c r="C243" s="231"/>
      <c r="D243" s="221" t="s">
        <v>123</v>
      </c>
      <c r="E243" s="232" t="s">
        <v>19</v>
      </c>
      <c r="F243" s="233" t="s">
        <v>145</v>
      </c>
      <c r="G243" s="231"/>
      <c r="H243" s="234">
        <v>1.2150000000000001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0" t="s">
        <v>123</v>
      </c>
      <c r="AU243" s="240" t="s">
        <v>77</v>
      </c>
      <c r="AV243" s="14" t="s">
        <v>77</v>
      </c>
      <c r="AW243" s="14" t="s">
        <v>32</v>
      </c>
      <c r="AX243" s="14" t="s">
        <v>70</v>
      </c>
      <c r="AY243" s="240" t="s">
        <v>112</v>
      </c>
    </row>
    <row r="244" s="16" customFormat="1">
      <c r="A244" s="16"/>
      <c r="B244" s="252"/>
      <c r="C244" s="253"/>
      <c r="D244" s="221" t="s">
        <v>123</v>
      </c>
      <c r="E244" s="254" t="s">
        <v>19</v>
      </c>
      <c r="F244" s="255" t="s">
        <v>143</v>
      </c>
      <c r="G244" s="253"/>
      <c r="H244" s="256">
        <v>1.2150000000000001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62" t="s">
        <v>123</v>
      </c>
      <c r="AU244" s="262" t="s">
        <v>77</v>
      </c>
      <c r="AV244" s="16" t="s">
        <v>113</v>
      </c>
      <c r="AW244" s="16" t="s">
        <v>32</v>
      </c>
      <c r="AX244" s="16" t="s">
        <v>70</v>
      </c>
      <c r="AY244" s="262" t="s">
        <v>112</v>
      </c>
    </row>
    <row r="245" s="15" customFormat="1">
      <c r="A245" s="15"/>
      <c r="B245" s="241"/>
      <c r="C245" s="242"/>
      <c r="D245" s="221" t="s">
        <v>123</v>
      </c>
      <c r="E245" s="243" t="s">
        <v>19</v>
      </c>
      <c r="F245" s="244" t="s">
        <v>126</v>
      </c>
      <c r="G245" s="242"/>
      <c r="H245" s="245">
        <v>7.1850000000000005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1" t="s">
        <v>123</v>
      </c>
      <c r="AU245" s="251" t="s">
        <v>77</v>
      </c>
      <c r="AV245" s="15" t="s">
        <v>119</v>
      </c>
      <c r="AW245" s="15" t="s">
        <v>32</v>
      </c>
      <c r="AX245" s="15" t="s">
        <v>75</v>
      </c>
      <c r="AY245" s="251" t="s">
        <v>112</v>
      </c>
    </row>
    <row r="246" s="12" customFormat="1" ht="25.92" customHeight="1">
      <c r="A246" s="12"/>
      <c r="B246" s="184"/>
      <c r="C246" s="185"/>
      <c r="D246" s="186" t="s">
        <v>69</v>
      </c>
      <c r="E246" s="187" t="s">
        <v>336</v>
      </c>
      <c r="F246" s="187" t="s">
        <v>337</v>
      </c>
      <c r="G246" s="185"/>
      <c r="H246" s="185"/>
      <c r="I246" s="188"/>
      <c r="J246" s="189">
        <f>BK246</f>
        <v>0</v>
      </c>
      <c r="K246" s="185"/>
      <c r="L246" s="190"/>
      <c r="M246" s="191"/>
      <c r="N246" s="192"/>
      <c r="O246" s="192"/>
      <c r="P246" s="193">
        <f>P247+P250</f>
        <v>0</v>
      </c>
      <c r="Q246" s="192"/>
      <c r="R246" s="193">
        <f>R247+R250</f>
        <v>0</v>
      </c>
      <c r="S246" s="192"/>
      <c r="T246" s="194">
        <f>T247+T250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5" t="s">
        <v>157</v>
      </c>
      <c r="AT246" s="196" t="s">
        <v>69</v>
      </c>
      <c r="AU246" s="196" t="s">
        <v>70</v>
      </c>
      <c r="AY246" s="195" t="s">
        <v>112</v>
      </c>
      <c r="BK246" s="197">
        <f>BK247+BK250</f>
        <v>0</v>
      </c>
    </row>
    <row r="247" s="12" customFormat="1" ht="22.8" customHeight="1">
      <c r="A247" s="12"/>
      <c r="B247" s="184"/>
      <c r="C247" s="185"/>
      <c r="D247" s="186" t="s">
        <v>69</v>
      </c>
      <c r="E247" s="198" t="s">
        <v>338</v>
      </c>
      <c r="F247" s="198" t="s">
        <v>339</v>
      </c>
      <c r="G247" s="185"/>
      <c r="H247" s="185"/>
      <c r="I247" s="188"/>
      <c r="J247" s="199">
        <f>BK247</f>
        <v>0</v>
      </c>
      <c r="K247" s="185"/>
      <c r="L247" s="190"/>
      <c r="M247" s="191"/>
      <c r="N247" s="192"/>
      <c r="O247" s="192"/>
      <c r="P247" s="193">
        <f>SUM(P248:P249)</f>
        <v>0</v>
      </c>
      <c r="Q247" s="192"/>
      <c r="R247" s="193">
        <f>SUM(R248:R249)</f>
        <v>0</v>
      </c>
      <c r="S247" s="192"/>
      <c r="T247" s="194">
        <f>SUM(T248:T249)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95" t="s">
        <v>157</v>
      </c>
      <c r="AT247" s="196" t="s">
        <v>69</v>
      </c>
      <c r="AU247" s="196" t="s">
        <v>75</v>
      </c>
      <c r="AY247" s="195" t="s">
        <v>112</v>
      </c>
      <c r="BK247" s="197">
        <f>SUM(BK248:BK249)</f>
        <v>0</v>
      </c>
    </row>
    <row r="248" s="2" customFormat="1" ht="16.5" customHeight="1">
      <c r="A248" s="40"/>
      <c r="B248" s="41"/>
      <c r="C248" s="200" t="s">
        <v>340</v>
      </c>
      <c r="D248" s="200" t="s">
        <v>115</v>
      </c>
      <c r="E248" s="201" t="s">
        <v>341</v>
      </c>
      <c r="F248" s="202" t="s">
        <v>339</v>
      </c>
      <c r="G248" s="203" t="s">
        <v>342</v>
      </c>
      <c r="H248" s="204">
        <v>1</v>
      </c>
      <c r="I248" s="205"/>
      <c r="J248" s="206">
        <f>ROUND(I248*H248,2)</f>
        <v>0</v>
      </c>
      <c r="K248" s="207"/>
      <c r="L248" s="46"/>
      <c r="M248" s="208" t="s">
        <v>19</v>
      </c>
      <c r="N248" s="209" t="s">
        <v>41</v>
      </c>
      <c r="O248" s="86"/>
      <c r="P248" s="210">
        <f>O248*H248</f>
        <v>0</v>
      </c>
      <c r="Q248" s="210">
        <v>0</v>
      </c>
      <c r="R248" s="210">
        <f>Q248*H248</f>
        <v>0</v>
      </c>
      <c r="S248" s="210">
        <v>0</v>
      </c>
      <c r="T248" s="211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2" t="s">
        <v>343</v>
      </c>
      <c r="AT248" s="212" t="s">
        <v>115</v>
      </c>
      <c r="AU248" s="212" t="s">
        <v>77</v>
      </c>
      <c r="AY248" s="19" t="s">
        <v>112</v>
      </c>
      <c r="BE248" s="213">
        <f>IF(N248="základní",J248,0)</f>
        <v>0</v>
      </c>
      <c r="BF248" s="213">
        <f>IF(N248="snížená",J248,0)</f>
        <v>0</v>
      </c>
      <c r="BG248" s="213">
        <f>IF(N248="zákl. přenesená",J248,0)</f>
        <v>0</v>
      </c>
      <c r="BH248" s="213">
        <f>IF(N248="sníž. přenesená",J248,0)</f>
        <v>0</v>
      </c>
      <c r="BI248" s="213">
        <f>IF(N248="nulová",J248,0)</f>
        <v>0</v>
      </c>
      <c r="BJ248" s="19" t="s">
        <v>75</v>
      </c>
      <c r="BK248" s="213">
        <f>ROUND(I248*H248,2)</f>
        <v>0</v>
      </c>
      <c r="BL248" s="19" t="s">
        <v>343</v>
      </c>
      <c r="BM248" s="212" t="s">
        <v>344</v>
      </c>
    </row>
    <row r="249" s="2" customFormat="1">
      <c r="A249" s="40"/>
      <c r="B249" s="41"/>
      <c r="C249" s="42"/>
      <c r="D249" s="214" t="s">
        <v>121</v>
      </c>
      <c r="E249" s="42"/>
      <c r="F249" s="215" t="s">
        <v>345</v>
      </c>
      <c r="G249" s="42"/>
      <c r="H249" s="42"/>
      <c r="I249" s="216"/>
      <c r="J249" s="42"/>
      <c r="K249" s="42"/>
      <c r="L249" s="46"/>
      <c r="M249" s="217"/>
      <c r="N249" s="218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121</v>
      </c>
      <c r="AU249" s="19" t="s">
        <v>77</v>
      </c>
    </row>
    <row r="250" s="12" customFormat="1" ht="22.8" customHeight="1">
      <c r="A250" s="12"/>
      <c r="B250" s="184"/>
      <c r="C250" s="185"/>
      <c r="D250" s="186" t="s">
        <v>69</v>
      </c>
      <c r="E250" s="198" t="s">
        <v>346</v>
      </c>
      <c r="F250" s="198" t="s">
        <v>347</v>
      </c>
      <c r="G250" s="185"/>
      <c r="H250" s="185"/>
      <c r="I250" s="188"/>
      <c r="J250" s="199">
        <f>BK250</f>
        <v>0</v>
      </c>
      <c r="K250" s="185"/>
      <c r="L250" s="190"/>
      <c r="M250" s="191"/>
      <c r="N250" s="192"/>
      <c r="O250" s="192"/>
      <c r="P250" s="193">
        <f>SUM(P251:P252)</f>
        <v>0</v>
      </c>
      <c r="Q250" s="192"/>
      <c r="R250" s="193">
        <f>SUM(R251:R252)</f>
        <v>0</v>
      </c>
      <c r="S250" s="192"/>
      <c r="T250" s="194">
        <f>SUM(T251:T252)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5" t="s">
        <v>157</v>
      </c>
      <c r="AT250" s="196" t="s">
        <v>69</v>
      </c>
      <c r="AU250" s="196" t="s">
        <v>75</v>
      </c>
      <c r="AY250" s="195" t="s">
        <v>112</v>
      </c>
      <c r="BK250" s="197">
        <f>SUM(BK251:BK252)</f>
        <v>0</v>
      </c>
    </row>
    <row r="251" s="2" customFormat="1" ht="16.5" customHeight="1">
      <c r="A251" s="40"/>
      <c r="B251" s="41"/>
      <c r="C251" s="200" t="s">
        <v>348</v>
      </c>
      <c r="D251" s="200" t="s">
        <v>115</v>
      </c>
      <c r="E251" s="201" t="s">
        <v>349</v>
      </c>
      <c r="F251" s="202" t="s">
        <v>347</v>
      </c>
      <c r="G251" s="203" t="s">
        <v>342</v>
      </c>
      <c r="H251" s="204">
        <v>1</v>
      </c>
      <c r="I251" s="205"/>
      <c r="J251" s="206">
        <f>ROUND(I251*H251,2)</f>
        <v>0</v>
      </c>
      <c r="K251" s="207"/>
      <c r="L251" s="46"/>
      <c r="M251" s="208" t="s">
        <v>19</v>
      </c>
      <c r="N251" s="209" t="s">
        <v>41</v>
      </c>
      <c r="O251" s="86"/>
      <c r="P251" s="210">
        <f>O251*H251</f>
        <v>0</v>
      </c>
      <c r="Q251" s="210">
        <v>0</v>
      </c>
      <c r="R251" s="210">
        <f>Q251*H251</f>
        <v>0</v>
      </c>
      <c r="S251" s="210">
        <v>0</v>
      </c>
      <c r="T251" s="211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2" t="s">
        <v>343</v>
      </c>
      <c r="AT251" s="212" t="s">
        <v>115</v>
      </c>
      <c r="AU251" s="212" t="s">
        <v>77</v>
      </c>
      <c r="AY251" s="19" t="s">
        <v>112</v>
      </c>
      <c r="BE251" s="213">
        <f>IF(N251="základní",J251,0)</f>
        <v>0</v>
      </c>
      <c r="BF251" s="213">
        <f>IF(N251="snížená",J251,0)</f>
        <v>0</v>
      </c>
      <c r="BG251" s="213">
        <f>IF(N251="zákl. přenesená",J251,0)</f>
        <v>0</v>
      </c>
      <c r="BH251" s="213">
        <f>IF(N251="sníž. přenesená",J251,0)</f>
        <v>0</v>
      </c>
      <c r="BI251" s="213">
        <f>IF(N251="nulová",J251,0)</f>
        <v>0</v>
      </c>
      <c r="BJ251" s="19" t="s">
        <v>75</v>
      </c>
      <c r="BK251" s="213">
        <f>ROUND(I251*H251,2)</f>
        <v>0</v>
      </c>
      <c r="BL251" s="19" t="s">
        <v>343</v>
      </c>
      <c r="BM251" s="212" t="s">
        <v>350</v>
      </c>
    </row>
    <row r="252" s="2" customFormat="1">
      <c r="A252" s="40"/>
      <c r="B252" s="41"/>
      <c r="C252" s="42"/>
      <c r="D252" s="214" t="s">
        <v>121</v>
      </c>
      <c r="E252" s="42"/>
      <c r="F252" s="215" t="s">
        <v>351</v>
      </c>
      <c r="G252" s="42"/>
      <c r="H252" s="42"/>
      <c r="I252" s="216"/>
      <c r="J252" s="42"/>
      <c r="K252" s="42"/>
      <c r="L252" s="46"/>
      <c r="M252" s="274"/>
      <c r="N252" s="275"/>
      <c r="O252" s="276"/>
      <c r="P252" s="276"/>
      <c r="Q252" s="276"/>
      <c r="R252" s="276"/>
      <c r="S252" s="276"/>
      <c r="T252" s="27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121</v>
      </c>
      <c r="AU252" s="19" t="s">
        <v>77</v>
      </c>
    </row>
    <row r="253" s="2" customFormat="1" ht="6.96" customHeight="1">
      <c r="A253" s="40"/>
      <c r="B253" s="61"/>
      <c r="C253" s="62"/>
      <c r="D253" s="62"/>
      <c r="E253" s="62"/>
      <c r="F253" s="62"/>
      <c r="G253" s="62"/>
      <c r="H253" s="62"/>
      <c r="I253" s="62"/>
      <c r="J253" s="62"/>
      <c r="K253" s="62"/>
      <c r="L253" s="46"/>
      <c r="M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</row>
  </sheetData>
  <sheetProtection sheet="1" autoFilter="0" formatColumns="0" formatRows="0" objects="1" scenarios="1" spinCount="100000" saltValue="eP1f+e9Wp/6TxoKV0krCYbczZ1E7eZXMNYp0KAurnLgHyYUzT5PWs9ULZJJpuY9qxjnbkERHdjf9Zl0CUTv6QQ==" hashValue="Nk9K0CGgWecvz/sLyyl1YvEPy0HTGn+B7bgYnp11KwbTk5EZCz78i97PCqN8sfPK0R3LQ6HKZFTxEV/1dSzR8w==" algorithmName="SHA-512" password="CC35"/>
  <autoFilter ref="C86:K252"/>
  <mergeCells count="6">
    <mergeCell ref="E7:H7"/>
    <mergeCell ref="E16:H16"/>
    <mergeCell ref="E25:H25"/>
    <mergeCell ref="E46:H46"/>
    <mergeCell ref="E79:H79"/>
    <mergeCell ref="L2:V2"/>
  </mergeCells>
  <hyperlinks>
    <hyperlink ref="F91" r:id="rId1" display="https://podminky.urs.cz/item/CS_URS_2023_02/310239211"/>
    <hyperlink ref="F96" r:id="rId2" display="https://podminky.urs.cz/item/CS_URS_2023_02/331231115"/>
    <hyperlink ref="F102" r:id="rId3" display="https://podminky.urs.cz/item/CS_URS_2023_02/611325111"/>
    <hyperlink ref="F111" r:id="rId4" display="https://podminky.urs.cz/item/CS_URS_2023_02/611325121"/>
    <hyperlink ref="F120" r:id="rId5" display="https://podminky.urs.cz/item/CS_URS_2023_02/612325215"/>
    <hyperlink ref="F125" r:id="rId6" display="https://podminky.urs.cz/item/CS_URS_2023_02/612325225"/>
    <hyperlink ref="F128" r:id="rId7" display="https://podminky.urs.cz/item/CS_URS_2023_02/631311124"/>
    <hyperlink ref="F133" r:id="rId8" display="https://podminky.urs.cz/item/CS_URS_2023_02/631319012"/>
    <hyperlink ref="F136" r:id="rId9" display="https://podminky.urs.cz/item/CS_URS_2023_02/952901114"/>
    <hyperlink ref="F141" r:id="rId10" display="https://podminky.urs.cz/item/CS_URS_2023_02/962032231"/>
    <hyperlink ref="F146" r:id="rId11" display="https://podminky.urs.cz/item/CS_URS_2023_02/965043431"/>
    <hyperlink ref="F151" r:id="rId12" display="https://podminky.urs.cz/item/CS_URS_2023_02/968072455"/>
    <hyperlink ref="F158" r:id="rId13" display="https://podminky.urs.cz/item/CS_URS_2023_02/977211121"/>
    <hyperlink ref="F164" r:id="rId14" display="https://podminky.urs.cz/item/CS_URS_2023_02/997013214"/>
    <hyperlink ref="F166" r:id="rId15" display="https://podminky.urs.cz/item/CS_URS_2023_02/997013501"/>
    <hyperlink ref="F168" r:id="rId16" display="https://podminky.urs.cz/item/CS_URS_2023_02/997013509"/>
    <hyperlink ref="F173" r:id="rId17" display="https://podminky.urs.cz/item/CS_URS_2023_02/997013609"/>
    <hyperlink ref="F176" r:id="rId18" display="https://podminky.urs.cz/item/CS_URS_2023_02/998011003"/>
    <hyperlink ref="F180" r:id="rId19" display="https://podminky.urs.cz/item/CS_URS_2023_02/766691914"/>
    <hyperlink ref="F188" r:id="rId20" display="https://podminky.urs.cz/item/CS_URS_2023_02/771151026"/>
    <hyperlink ref="F191" r:id="rId21" display="https://podminky.urs.cz/item/CS_URS_2023_02/998771103"/>
    <hyperlink ref="F194" r:id="rId22" display="https://podminky.urs.cz/item/CS_URS_2023_02/776111112"/>
    <hyperlink ref="F196" r:id="rId23" display="https://podminky.urs.cz/item/CS_URS_2023_02/776111311"/>
    <hyperlink ref="F198" r:id="rId24" display="https://podminky.urs.cz/item/CS_URS_2023_02/776121112"/>
    <hyperlink ref="F200" r:id="rId25" display="https://podminky.urs.cz/item/CS_URS_2023_02/776201811"/>
    <hyperlink ref="F205" r:id="rId26" display="https://podminky.urs.cz/item/CS_URS_2023_02/776221211"/>
    <hyperlink ref="F209" r:id="rId27" display="https://podminky.urs.cz/item/CS_URS_2023_02/776411111"/>
    <hyperlink ref="F216" r:id="rId28" display="https://podminky.urs.cz/item/CS_URS_2023_02/776421312"/>
    <hyperlink ref="F222" r:id="rId29" display="https://podminky.urs.cz/item/CS_URS_2023_02/998776103"/>
    <hyperlink ref="F225" r:id="rId30" display="https://podminky.urs.cz/item/CS_URS_2023_02/784181104"/>
    <hyperlink ref="F236" r:id="rId31" display="https://podminky.urs.cz/item/CS_URS_2023_02/784211103"/>
    <hyperlink ref="F249" r:id="rId32" display="https://podminky.urs.cz/item/CS_URS_2023_02/030001000"/>
    <hyperlink ref="F252" r:id="rId33" display="https://podminky.urs.cz/item/CS_URS_2023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352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353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354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355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356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357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358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359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360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361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362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74</v>
      </c>
      <c r="F18" s="289" t="s">
        <v>363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364</v>
      </c>
      <c r="F19" s="289" t="s">
        <v>365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366</v>
      </c>
      <c r="F20" s="289" t="s">
        <v>367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368</v>
      </c>
      <c r="F21" s="289" t="s">
        <v>369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370</v>
      </c>
      <c r="F22" s="289" t="s">
        <v>371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372</v>
      </c>
      <c r="F23" s="289" t="s">
        <v>373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374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375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376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377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378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379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380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381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382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98</v>
      </c>
      <c r="F36" s="289"/>
      <c r="G36" s="289" t="s">
        <v>383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384</v>
      </c>
      <c r="F37" s="289"/>
      <c r="G37" s="289" t="s">
        <v>385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51</v>
      </c>
      <c r="F38" s="289"/>
      <c r="G38" s="289" t="s">
        <v>386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52</v>
      </c>
      <c r="F39" s="289"/>
      <c r="G39" s="289" t="s">
        <v>387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99</v>
      </c>
      <c r="F40" s="289"/>
      <c r="G40" s="289" t="s">
        <v>388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100</v>
      </c>
      <c r="F41" s="289"/>
      <c r="G41" s="289" t="s">
        <v>389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390</v>
      </c>
      <c r="F42" s="289"/>
      <c r="G42" s="289" t="s">
        <v>391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392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393</v>
      </c>
      <c r="F44" s="289"/>
      <c r="G44" s="289" t="s">
        <v>394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102</v>
      </c>
      <c r="F45" s="289"/>
      <c r="G45" s="289" t="s">
        <v>395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396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397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398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399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400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401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402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403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404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405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406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407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408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409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410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411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412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413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414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415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416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417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418</v>
      </c>
      <c r="D76" s="307"/>
      <c r="E76" s="307"/>
      <c r="F76" s="307" t="s">
        <v>419</v>
      </c>
      <c r="G76" s="308"/>
      <c r="H76" s="307" t="s">
        <v>52</v>
      </c>
      <c r="I76" s="307" t="s">
        <v>55</v>
      </c>
      <c r="J76" s="307" t="s">
        <v>420</v>
      </c>
      <c r="K76" s="306"/>
    </row>
    <row r="77" s="1" customFormat="1" ht="17.25" customHeight="1">
      <c r="B77" s="304"/>
      <c r="C77" s="309" t="s">
        <v>421</v>
      </c>
      <c r="D77" s="309"/>
      <c r="E77" s="309"/>
      <c r="F77" s="310" t="s">
        <v>422</v>
      </c>
      <c r="G77" s="311"/>
      <c r="H77" s="309"/>
      <c r="I77" s="309"/>
      <c r="J77" s="309" t="s">
        <v>423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51</v>
      </c>
      <c r="D79" s="314"/>
      <c r="E79" s="314"/>
      <c r="F79" s="315" t="s">
        <v>424</v>
      </c>
      <c r="G79" s="316"/>
      <c r="H79" s="292" t="s">
        <v>425</v>
      </c>
      <c r="I79" s="292" t="s">
        <v>426</v>
      </c>
      <c r="J79" s="292">
        <v>20</v>
      </c>
      <c r="K79" s="306"/>
    </row>
    <row r="80" s="1" customFormat="1" ht="15" customHeight="1">
      <c r="B80" s="304"/>
      <c r="C80" s="292" t="s">
        <v>427</v>
      </c>
      <c r="D80" s="292"/>
      <c r="E80" s="292"/>
      <c r="F80" s="315" t="s">
        <v>424</v>
      </c>
      <c r="G80" s="316"/>
      <c r="H80" s="292" t="s">
        <v>428</v>
      </c>
      <c r="I80" s="292" t="s">
        <v>426</v>
      </c>
      <c r="J80" s="292">
        <v>120</v>
      </c>
      <c r="K80" s="306"/>
    </row>
    <row r="81" s="1" customFormat="1" ht="15" customHeight="1">
      <c r="B81" s="317"/>
      <c r="C81" s="292" t="s">
        <v>429</v>
      </c>
      <c r="D81" s="292"/>
      <c r="E81" s="292"/>
      <c r="F81" s="315" t="s">
        <v>430</v>
      </c>
      <c r="G81" s="316"/>
      <c r="H81" s="292" t="s">
        <v>431</v>
      </c>
      <c r="I81" s="292" t="s">
        <v>426</v>
      </c>
      <c r="J81" s="292">
        <v>50</v>
      </c>
      <c r="K81" s="306"/>
    </row>
    <row r="82" s="1" customFormat="1" ht="15" customHeight="1">
      <c r="B82" s="317"/>
      <c r="C82" s="292" t="s">
        <v>432</v>
      </c>
      <c r="D82" s="292"/>
      <c r="E82" s="292"/>
      <c r="F82" s="315" t="s">
        <v>424</v>
      </c>
      <c r="G82" s="316"/>
      <c r="H82" s="292" t="s">
        <v>433</v>
      </c>
      <c r="I82" s="292" t="s">
        <v>434</v>
      </c>
      <c r="J82" s="292"/>
      <c r="K82" s="306"/>
    </row>
    <row r="83" s="1" customFormat="1" ht="15" customHeight="1">
      <c r="B83" s="317"/>
      <c r="C83" s="318" t="s">
        <v>435</v>
      </c>
      <c r="D83" s="318"/>
      <c r="E83" s="318"/>
      <c r="F83" s="319" t="s">
        <v>430</v>
      </c>
      <c r="G83" s="318"/>
      <c r="H83" s="318" t="s">
        <v>436</v>
      </c>
      <c r="I83" s="318" t="s">
        <v>426</v>
      </c>
      <c r="J83" s="318">
        <v>15</v>
      </c>
      <c r="K83" s="306"/>
    </row>
    <row r="84" s="1" customFormat="1" ht="15" customHeight="1">
      <c r="B84" s="317"/>
      <c r="C84" s="318" t="s">
        <v>437</v>
      </c>
      <c r="D84" s="318"/>
      <c r="E84" s="318"/>
      <c r="F84" s="319" t="s">
        <v>430</v>
      </c>
      <c r="G84" s="318"/>
      <c r="H84" s="318" t="s">
        <v>438</v>
      </c>
      <c r="I84" s="318" t="s">
        <v>426</v>
      </c>
      <c r="J84" s="318">
        <v>15</v>
      </c>
      <c r="K84" s="306"/>
    </row>
    <row r="85" s="1" customFormat="1" ht="15" customHeight="1">
      <c r="B85" s="317"/>
      <c r="C85" s="318" t="s">
        <v>439</v>
      </c>
      <c r="D85" s="318"/>
      <c r="E85" s="318"/>
      <c r="F85" s="319" t="s">
        <v>430</v>
      </c>
      <c r="G85" s="318"/>
      <c r="H85" s="318" t="s">
        <v>440</v>
      </c>
      <c r="I85" s="318" t="s">
        <v>426</v>
      </c>
      <c r="J85" s="318">
        <v>20</v>
      </c>
      <c r="K85" s="306"/>
    </row>
    <row r="86" s="1" customFormat="1" ht="15" customHeight="1">
      <c r="B86" s="317"/>
      <c r="C86" s="318" t="s">
        <v>441</v>
      </c>
      <c r="D86" s="318"/>
      <c r="E86" s="318"/>
      <c r="F86" s="319" t="s">
        <v>430</v>
      </c>
      <c r="G86" s="318"/>
      <c r="H86" s="318" t="s">
        <v>442</v>
      </c>
      <c r="I86" s="318" t="s">
        <v>426</v>
      </c>
      <c r="J86" s="318">
        <v>20</v>
      </c>
      <c r="K86" s="306"/>
    </row>
    <row r="87" s="1" customFormat="1" ht="15" customHeight="1">
      <c r="B87" s="317"/>
      <c r="C87" s="292" t="s">
        <v>443</v>
      </c>
      <c r="D87" s="292"/>
      <c r="E87" s="292"/>
      <c r="F87" s="315" t="s">
        <v>430</v>
      </c>
      <c r="G87" s="316"/>
      <c r="H87" s="292" t="s">
        <v>444</v>
      </c>
      <c r="I87" s="292" t="s">
        <v>426</v>
      </c>
      <c r="J87" s="292">
        <v>50</v>
      </c>
      <c r="K87" s="306"/>
    </row>
    <row r="88" s="1" customFormat="1" ht="15" customHeight="1">
      <c r="B88" s="317"/>
      <c r="C88" s="292" t="s">
        <v>445</v>
      </c>
      <c r="D88" s="292"/>
      <c r="E88" s="292"/>
      <c r="F88" s="315" t="s">
        <v>430</v>
      </c>
      <c r="G88" s="316"/>
      <c r="H88" s="292" t="s">
        <v>446</v>
      </c>
      <c r="I88" s="292" t="s">
        <v>426</v>
      </c>
      <c r="J88" s="292">
        <v>20</v>
      </c>
      <c r="K88" s="306"/>
    </row>
    <row r="89" s="1" customFormat="1" ht="15" customHeight="1">
      <c r="B89" s="317"/>
      <c r="C89" s="292" t="s">
        <v>447</v>
      </c>
      <c r="D89" s="292"/>
      <c r="E89" s="292"/>
      <c r="F89" s="315" t="s">
        <v>430</v>
      </c>
      <c r="G89" s="316"/>
      <c r="H89" s="292" t="s">
        <v>448</v>
      </c>
      <c r="I89" s="292" t="s">
        <v>426</v>
      </c>
      <c r="J89" s="292">
        <v>20</v>
      </c>
      <c r="K89" s="306"/>
    </row>
    <row r="90" s="1" customFormat="1" ht="15" customHeight="1">
      <c r="B90" s="317"/>
      <c r="C90" s="292" t="s">
        <v>449</v>
      </c>
      <c r="D90" s="292"/>
      <c r="E90" s="292"/>
      <c r="F90" s="315" t="s">
        <v>430</v>
      </c>
      <c r="G90" s="316"/>
      <c r="H90" s="292" t="s">
        <v>450</v>
      </c>
      <c r="I90" s="292" t="s">
        <v>426</v>
      </c>
      <c r="J90" s="292">
        <v>50</v>
      </c>
      <c r="K90" s="306"/>
    </row>
    <row r="91" s="1" customFormat="1" ht="15" customHeight="1">
      <c r="B91" s="317"/>
      <c r="C91" s="292" t="s">
        <v>451</v>
      </c>
      <c r="D91" s="292"/>
      <c r="E91" s="292"/>
      <c r="F91" s="315" t="s">
        <v>430</v>
      </c>
      <c r="G91" s="316"/>
      <c r="H91" s="292" t="s">
        <v>451</v>
      </c>
      <c r="I91" s="292" t="s">
        <v>426</v>
      </c>
      <c r="J91" s="292">
        <v>50</v>
      </c>
      <c r="K91" s="306"/>
    </row>
    <row r="92" s="1" customFormat="1" ht="15" customHeight="1">
      <c r="B92" s="317"/>
      <c r="C92" s="292" t="s">
        <v>452</v>
      </c>
      <c r="D92" s="292"/>
      <c r="E92" s="292"/>
      <c r="F92" s="315" t="s">
        <v>430</v>
      </c>
      <c r="G92" s="316"/>
      <c r="H92" s="292" t="s">
        <v>453</v>
      </c>
      <c r="I92" s="292" t="s">
        <v>426</v>
      </c>
      <c r="J92" s="292">
        <v>255</v>
      </c>
      <c r="K92" s="306"/>
    </row>
    <row r="93" s="1" customFormat="1" ht="15" customHeight="1">
      <c r="B93" s="317"/>
      <c r="C93" s="292" t="s">
        <v>454</v>
      </c>
      <c r="D93" s="292"/>
      <c r="E93" s="292"/>
      <c r="F93" s="315" t="s">
        <v>424</v>
      </c>
      <c r="G93" s="316"/>
      <c r="H93" s="292" t="s">
        <v>455</v>
      </c>
      <c r="I93" s="292" t="s">
        <v>456</v>
      </c>
      <c r="J93" s="292"/>
      <c r="K93" s="306"/>
    </row>
    <row r="94" s="1" customFormat="1" ht="15" customHeight="1">
      <c r="B94" s="317"/>
      <c r="C94" s="292" t="s">
        <v>457</v>
      </c>
      <c r="D94" s="292"/>
      <c r="E94" s="292"/>
      <c r="F94" s="315" t="s">
        <v>424</v>
      </c>
      <c r="G94" s="316"/>
      <c r="H94" s="292" t="s">
        <v>458</v>
      </c>
      <c r="I94" s="292" t="s">
        <v>459</v>
      </c>
      <c r="J94" s="292"/>
      <c r="K94" s="306"/>
    </row>
    <row r="95" s="1" customFormat="1" ht="15" customHeight="1">
      <c r="B95" s="317"/>
      <c r="C95" s="292" t="s">
        <v>460</v>
      </c>
      <c r="D95" s="292"/>
      <c r="E95" s="292"/>
      <c r="F95" s="315" t="s">
        <v>424</v>
      </c>
      <c r="G95" s="316"/>
      <c r="H95" s="292" t="s">
        <v>460</v>
      </c>
      <c r="I95" s="292" t="s">
        <v>459</v>
      </c>
      <c r="J95" s="292"/>
      <c r="K95" s="306"/>
    </row>
    <row r="96" s="1" customFormat="1" ht="15" customHeight="1">
      <c r="B96" s="317"/>
      <c r="C96" s="292" t="s">
        <v>36</v>
      </c>
      <c r="D96" s="292"/>
      <c r="E96" s="292"/>
      <c r="F96" s="315" t="s">
        <v>424</v>
      </c>
      <c r="G96" s="316"/>
      <c r="H96" s="292" t="s">
        <v>461</v>
      </c>
      <c r="I96" s="292" t="s">
        <v>459</v>
      </c>
      <c r="J96" s="292"/>
      <c r="K96" s="306"/>
    </row>
    <row r="97" s="1" customFormat="1" ht="15" customHeight="1">
      <c r="B97" s="317"/>
      <c r="C97" s="292" t="s">
        <v>46</v>
      </c>
      <c r="D97" s="292"/>
      <c r="E97" s="292"/>
      <c r="F97" s="315" t="s">
        <v>424</v>
      </c>
      <c r="G97" s="316"/>
      <c r="H97" s="292" t="s">
        <v>462</v>
      </c>
      <c r="I97" s="292" t="s">
        <v>459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463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418</v>
      </c>
      <c r="D103" s="307"/>
      <c r="E103" s="307"/>
      <c r="F103" s="307" t="s">
        <v>419</v>
      </c>
      <c r="G103" s="308"/>
      <c r="H103" s="307" t="s">
        <v>52</v>
      </c>
      <c r="I103" s="307" t="s">
        <v>55</v>
      </c>
      <c r="J103" s="307" t="s">
        <v>420</v>
      </c>
      <c r="K103" s="306"/>
    </row>
    <row r="104" s="1" customFormat="1" ht="17.25" customHeight="1">
      <c r="B104" s="304"/>
      <c r="C104" s="309" t="s">
        <v>421</v>
      </c>
      <c r="D104" s="309"/>
      <c r="E104" s="309"/>
      <c r="F104" s="310" t="s">
        <v>422</v>
      </c>
      <c r="G104" s="311"/>
      <c r="H104" s="309"/>
      <c r="I104" s="309"/>
      <c r="J104" s="309" t="s">
        <v>423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51</v>
      </c>
      <c r="D106" s="314"/>
      <c r="E106" s="314"/>
      <c r="F106" s="315" t="s">
        <v>424</v>
      </c>
      <c r="G106" s="292"/>
      <c r="H106" s="292" t="s">
        <v>464</v>
      </c>
      <c r="I106" s="292" t="s">
        <v>426</v>
      </c>
      <c r="J106" s="292">
        <v>20</v>
      </c>
      <c r="K106" s="306"/>
    </row>
    <row r="107" s="1" customFormat="1" ht="15" customHeight="1">
      <c r="B107" s="304"/>
      <c r="C107" s="292" t="s">
        <v>427</v>
      </c>
      <c r="D107" s="292"/>
      <c r="E107" s="292"/>
      <c r="F107" s="315" t="s">
        <v>424</v>
      </c>
      <c r="G107" s="292"/>
      <c r="H107" s="292" t="s">
        <v>464</v>
      </c>
      <c r="I107" s="292" t="s">
        <v>426</v>
      </c>
      <c r="J107" s="292">
        <v>120</v>
      </c>
      <c r="K107" s="306"/>
    </row>
    <row r="108" s="1" customFormat="1" ht="15" customHeight="1">
      <c r="B108" s="317"/>
      <c r="C108" s="292" t="s">
        <v>429</v>
      </c>
      <c r="D108" s="292"/>
      <c r="E108" s="292"/>
      <c r="F108" s="315" t="s">
        <v>430</v>
      </c>
      <c r="G108" s="292"/>
      <c r="H108" s="292" t="s">
        <v>464</v>
      </c>
      <c r="I108" s="292" t="s">
        <v>426</v>
      </c>
      <c r="J108" s="292">
        <v>50</v>
      </c>
      <c r="K108" s="306"/>
    </row>
    <row r="109" s="1" customFormat="1" ht="15" customHeight="1">
      <c r="B109" s="317"/>
      <c r="C109" s="292" t="s">
        <v>432</v>
      </c>
      <c r="D109" s="292"/>
      <c r="E109" s="292"/>
      <c r="F109" s="315" t="s">
        <v>424</v>
      </c>
      <c r="G109" s="292"/>
      <c r="H109" s="292" t="s">
        <v>464</v>
      </c>
      <c r="I109" s="292" t="s">
        <v>434</v>
      </c>
      <c r="J109" s="292"/>
      <c r="K109" s="306"/>
    </row>
    <row r="110" s="1" customFormat="1" ht="15" customHeight="1">
      <c r="B110" s="317"/>
      <c r="C110" s="292" t="s">
        <v>443</v>
      </c>
      <c r="D110" s="292"/>
      <c r="E110" s="292"/>
      <c r="F110" s="315" t="s">
        <v>430</v>
      </c>
      <c r="G110" s="292"/>
      <c r="H110" s="292" t="s">
        <v>464</v>
      </c>
      <c r="I110" s="292" t="s">
        <v>426</v>
      </c>
      <c r="J110" s="292">
        <v>50</v>
      </c>
      <c r="K110" s="306"/>
    </row>
    <row r="111" s="1" customFormat="1" ht="15" customHeight="1">
      <c r="B111" s="317"/>
      <c r="C111" s="292" t="s">
        <v>451</v>
      </c>
      <c r="D111" s="292"/>
      <c r="E111" s="292"/>
      <c r="F111" s="315" t="s">
        <v>430</v>
      </c>
      <c r="G111" s="292"/>
      <c r="H111" s="292" t="s">
        <v>464</v>
      </c>
      <c r="I111" s="292" t="s">
        <v>426</v>
      </c>
      <c r="J111" s="292">
        <v>50</v>
      </c>
      <c r="K111" s="306"/>
    </row>
    <row r="112" s="1" customFormat="1" ht="15" customHeight="1">
      <c r="B112" s="317"/>
      <c r="C112" s="292" t="s">
        <v>449</v>
      </c>
      <c r="D112" s="292"/>
      <c r="E112" s="292"/>
      <c r="F112" s="315" t="s">
        <v>430</v>
      </c>
      <c r="G112" s="292"/>
      <c r="H112" s="292" t="s">
        <v>464</v>
      </c>
      <c r="I112" s="292" t="s">
        <v>426</v>
      </c>
      <c r="J112" s="292">
        <v>50</v>
      </c>
      <c r="K112" s="306"/>
    </row>
    <row r="113" s="1" customFormat="1" ht="15" customHeight="1">
      <c r="B113" s="317"/>
      <c r="C113" s="292" t="s">
        <v>51</v>
      </c>
      <c r="D113" s="292"/>
      <c r="E113" s="292"/>
      <c r="F113" s="315" t="s">
        <v>424</v>
      </c>
      <c r="G113" s="292"/>
      <c r="H113" s="292" t="s">
        <v>465</v>
      </c>
      <c r="I113" s="292" t="s">
        <v>426</v>
      </c>
      <c r="J113" s="292">
        <v>20</v>
      </c>
      <c r="K113" s="306"/>
    </row>
    <row r="114" s="1" customFormat="1" ht="15" customHeight="1">
      <c r="B114" s="317"/>
      <c r="C114" s="292" t="s">
        <v>466</v>
      </c>
      <c r="D114" s="292"/>
      <c r="E114" s="292"/>
      <c r="F114" s="315" t="s">
        <v>424</v>
      </c>
      <c r="G114" s="292"/>
      <c r="H114" s="292" t="s">
        <v>467</v>
      </c>
      <c r="I114" s="292" t="s">
        <v>426</v>
      </c>
      <c r="J114" s="292">
        <v>120</v>
      </c>
      <c r="K114" s="306"/>
    </row>
    <row r="115" s="1" customFormat="1" ht="15" customHeight="1">
      <c r="B115" s="317"/>
      <c r="C115" s="292" t="s">
        <v>36</v>
      </c>
      <c r="D115" s="292"/>
      <c r="E115" s="292"/>
      <c r="F115" s="315" t="s">
        <v>424</v>
      </c>
      <c r="G115" s="292"/>
      <c r="H115" s="292" t="s">
        <v>468</v>
      </c>
      <c r="I115" s="292" t="s">
        <v>459</v>
      </c>
      <c r="J115" s="292"/>
      <c r="K115" s="306"/>
    </row>
    <row r="116" s="1" customFormat="1" ht="15" customHeight="1">
      <c r="B116" s="317"/>
      <c r="C116" s="292" t="s">
        <v>46</v>
      </c>
      <c r="D116" s="292"/>
      <c r="E116" s="292"/>
      <c r="F116" s="315" t="s">
        <v>424</v>
      </c>
      <c r="G116" s="292"/>
      <c r="H116" s="292" t="s">
        <v>469</v>
      </c>
      <c r="I116" s="292" t="s">
        <v>459</v>
      </c>
      <c r="J116" s="292"/>
      <c r="K116" s="306"/>
    </row>
    <row r="117" s="1" customFormat="1" ht="15" customHeight="1">
      <c r="B117" s="317"/>
      <c r="C117" s="292" t="s">
        <v>55</v>
      </c>
      <c r="D117" s="292"/>
      <c r="E117" s="292"/>
      <c r="F117" s="315" t="s">
        <v>424</v>
      </c>
      <c r="G117" s="292"/>
      <c r="H117" s="292" t="s">
        <v>470</v>
      </c>
      <c r="I117" s="292" t="s">
        <v>471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472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418</v>
      </c>
      <c r="D123" s="307"/>
      <c r="E123" s="307"/>
      <c r="F123" s="307" t="s">
        <v>419</v>
      </c>
      <c r="G123" s="308"/>
      <c r="H123" s="307" t="s">
        <v>52</v>
      </c>
      <c r="I123" s="307" t="s">
        <v>55</v>
      </c>
      <c r="J123" s="307" t="s">
        <v>420</v>
      </c>
      <c r="K123" s="336"/>
    </row>
    <row r="124" s="1" customFormat="1" ht="17.25" customHeight="1">
      <c r="B124" s="335"/>
      <c r="C124" s="309" t="s">
        <v>421</v>
      </c>
      <c r="D124" s="309"/>
      <c r="E124" s="309"/>
      <c r="F124" s="310" t="s">
        <v>422</v>
      </c>
      <c r="G124" s="311"/>
      <c r="H124" s="309"/>
      <c r="I124" s="309"/>
      <c r="J124" s="309" t="s">
        <v>423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427</v>
      </c>
      <c r="D126" s="314"/>
      <c r="E126" s="314"/>
      <c r="F126" s="315" t="s">
        <v>424</v>
      </c>
      <c r="G126" s="292"/>
      <c r="H126" s="292" t="s">
        <v>464</v>
      </c>
      <c r="I126" s="292" t="s">
        <v>426</v>
      </c>
      <c r="J126" s="292">
        <v>120</v>
      </c>
      <c r="K126" s="340"/>
    </row>
    <row r="127" s="1" customFormat="1" ht="15" customHeight="1">
      <c r="B127" s="337"/>
      <c r="C127" s="292" t="s">
        <v>473</v>
      </c>
      <c r="D127" s="292"/>
      <c r="E127" s="292"/>
      <c r="F127" s="315" t="s">
        <v>424</v>
      </c>
      <c r="G127" s="292"/>
      <c r="H127" s="292" t="s">
        <v>474</v>
      </c>
      <c r="I127" s="292" t="s">
        <v>426</v>
      </c>
      <c r="J127" s="292" t="s">
        <v>475</v>
      </c>
      <c r="K127" s="340"/>
    </row>
    <row r="128" s="1" customFormat="1" ht="15" customHeight="1">
      <c r="B128" s="337"/>
      <c r="C128" s="292" t="s">
        <v>372</v>
      </c>
      <c r="D128" s="292"/>
      <c r="E128" s="292"/>
      <c r="F128" s="315" t="s">
        <v>424</v>
      </c>
      <c r="G128" s="292"/>
      <c r="H128" s="292" t="s">
        <v>476</v>
      </c>
      <c r="I128" s="292" t="s">
        <v>426</v>
      </c>
      <c r="J128" s="292" t="s">
        <v>475</v>
      </c>
      <c r="K128" s="340"/>
    </row>
    <row r="129" s="1" customFormat="1" ht="15" customHeight="1">
      <c r="B129" s="337"/>
      <c r="C129" s="292" t="s">
        <v>435</v>
      </c>
      <c r="D129" s="292"/>
      <c r="E129" s="292"/>
      <c r="F129" s="315" t="s">
        <v>430</v>
      </c>
      <c r="G129" s="292"/>
      <c r="H129" s="292" t="s">
        <v>436</v>
      </c>
      <c r="I129" s="292" t="s">
        <v>426</v>
      </c>
      <c r="J129" s="292">
        <v>15</v>
      </c>
      <c r="K129" s="340"/>
    </row>
    <row r="130" s="1" customFormat="1" ht="15" customHeight="1">
      <c r="B130" s="337"/>
      <c r="C130" s="318" t="s">
        <v>437</v>
      </c>
      <c r="D130" s="318"/>
      <c r="E130" s="318"/>
      <c r="F130" s="319" t="s">
        <v>430</v>
      </c>
      <c r="G130" s="318"/>
      <c r="H130" s="318" t="s">
        <v>438</v>
      </c>
      <c r="I130" s="318" t="s">
        <v>426</v>
      </c>
      <c r="J130" s="318">
        <v>15</v>
      </c>
      <c r="K130" s="340"/>
    </row>
    <row r="131" s="1" customFormat="1" ht="15" customHeight="1">
      <c r="B131" s="337"/>
      <c r="C131" s="318" t="s">
        <v>439</v>
      </c>
      <c r="D131" s="318"/>
      <c r="E131" s="318"/>
      <c r="F131" s="319" t="s">
        <v>430</v>
      </c>
      <c r="G131" s="318"/>
      <c r="H131" s="318" t="s">
        <v>440</v>
      </c>
      <c r="I131" s="318" t="s">
        <v>426</v>
      </c>
      <c r="J131" s="318">
        <v>20</v>
      </c>
      <c r="K131" s="340"/>
    </row>
    <row r="132" s="1" customFormat="1" ht="15" customHeight="1">
      <c r="B132" s="337"/>
      <c r="C132" s="318" t="s">
        <v>441</v>
      </c>
      <c r="D132" s="318"/>
      <c r="E132" s="318"/>
      <c r="F132" s="319" t="s">
        <v>430</v>
      </c>
      <c r="G132" s="318"/>
      <c r="H132" s="318" t="s">
        <v>442</v>
      </c>
      <c r="I132" s="318" t="s">
        <v>426</v>
      </c>
      <c r="J132" s="318">
        <v>20</v>
      </c>
      <c r="K132" s="340"/>
    </row>
    <row r="133" s="1" customFormat="1" ht="15" customHeight="1">
      <c r="B133" s="337"/>
      <c r="C133" s="292" t="s">
        <v>429</v>
      </c>
      <c r="D133" s="292"/>
      <c r="E133" s="292"/>
      <c r="F133" s="315" t="s">
        <v>430</v>
      </c>
      <c r="G133" s="292"/>
      <c r="H133" s="292" t="s">
        <v>464</v>
      </c>
      <c r="I133" s="292" t="s">
        <v>426</v>
      </c>
      <c r="J133" s="292">
        <v>50</v>
      </c>
      <c r="K133" s="340"/>
    </row>
    <row r="134" s="1" customFormat="1" ht="15" customHeight="1">
      <c r="B134" s="337"/>
      <c r="C134" s="292" t="s">
        <v>443</v>
      </c>
      <c r="D134" s="292"/>
      <c r="E134" s="292"/>
      <c r="F134" s="315" t="s">
        <v>430</v>
      </c>
      <c r="G134" s="292"/>
      <c r="H134" s="292" t="s">
        <v>464</v>
      </c>
      <c r="I134" s="292" t="s">
        <v>426</v>
      </c>
      <c r="J134" s="292">
        <v>50</v>
      </c>
      <c r="K134" s="340"/>
    </row>
    <row r="135" s="1" customFormat="1" ht="15" customHeight="1">
      <c r="B135" s="337"/>
      <c r="C135" s="292" t="s">
        <v>449</v>
      </c>
      <c r="D135" s="292"/>
      <c r="E135" s="292"/>
      <c r="F135" s="315" t="s">
        <v>430</v>
      </c>
      <c r="G135" s="292"/>
      <c r="H135" s="292" t="s">
        <v>464</v>
      </c>
      <c r="I135" s="292" t="s">
        <v>426</v>
      </c>
      <c r="J135" s="292">
        <v>50</v>
      </c>
      <c r="K135" s="340"/>
    </row>
    <row r="136" s="1" customFormat="1" ht="15" customHeight="1">
      <c r="B136" s="337"/>
      <c r="C136" s="292" t="s">
        <v>451</v>
      </c>
      <c r="D136" s="292"/>
      <c r="E136" s="292"/>
      <c r="F136" s="315" t="s">
        <v>430</v>
      </c>
      <c r="G136" s="292"/>
      <c r="H136" s="292" t="s">
        <v>464</v>
      </c>
      <c r="I136" s="292" t="s">
        <v>426</v>
      </c>
      <c r="J136" s="292">
        <v>50</v>
      </c>
      <c r="K136" s="340"/>
    </row>
    <row r="137" s="1" customFormat="1" ht="15" customHeight="1">
      <c r="B137" s="337"/>
      <c r="C137" s="292" t="s">
        <v>452</v>
      </c>
      <c r="D137" s="292"/>
      <c r="E137" s="292"/>
      <c r="F137" s="315" t="s">
        <v>430</v>
      </c>
      <c r="G137" s="292"/>
      <c r="H137" s="292" t="s">
        <v>477</v>
      </c>
      <c r="I137" s="292" t="s">
        <v>426</v>
      </c>
      <c r="J137" s="292">
        <v>255</v>
      </c>
      <c r="K137" s="340"/>
    </row>
    <row r="138" s="1" customFormat="1" ht="15" customHeight="1">
      <c r="B138" s="337"/>
      <c r="C138" s="292" t="s">
        <v>454</v>
      </c>
      <c r="D138" s="292"/>
      <c r="E138" s="292"/>
      <c r="F138" s="315" t="s">
        <v>424</v>
      </c>
      <c r="G138" s="292"/>
      <c r="H138" s="292" t="s">
        <v>478</v>
      </c>
      <c r="I138" s="292" t="s">
        <v>456</v>
      </c>
      <c r="J138" s="292"/>
      <c r="K138" s="340"/>
    </row>
    <row r="139" s="1" customFormat="1" ht="15" customHeight="1">
      <c r="B139" s="337"/>
      <c r="C139" s="292" t="s">
        <v>457</v>
      </c>
      <c r="D139" s="292"/>
      <c r="E139" s="292"/>
      <c r="F139" s="315" t="s">
        <v>424</v>
      </c>
      <c r="G139" s="292"/>
      <c r="H139" s="292" t="s">
        <v>479</v>
      </c>
      <c r="I139" s="292" t="s">
        <v>459</v>
      </c>
      <c r="J139" s="292"/>
      <c r="K139" s="340"/>
    </row>
    <row r="140" s="1" customFormat="1" ht="15" customHeight="1">
      <c r="B140" s="337"/>
      <c r="C140" s="292" t="s">
        <v>460</v>
      </c>
      <c r="D140" s="292"/>
      <c r="E140" s="292"/>
      <c r="F140" s="315" t="s">
        <v>424</v>
      </c>
      <c r="G140" s="292"/>
      <c r="H140" s="292" t="s">
        <v>460</v>
      </c>
      <c r="I140" s="292" t="s">
        <v>459</v>
      </c>
      <c r="J140" s="292"/>
      <c r="K140" s="340"/>
    </row>
    <row r="141" s="1" customFormat="1" ht="15" customHeight="1">
      <c r="B141" s="337"/>
      <c r="C141" s="292" t="s">
        <v>36</v>
      </c>
      <c r="D141" s="292"/>
      <c r="E141" s="292"/>
      <c r="F141" s="315" t="s">
        <v>424</v>
      </c>
      <c r="G141" s="292"/>
      <c r="H141" s="292" t="s">
        <v>480</v>
      </c>
      <c r="I141" s="292" t="s">
        <v>459</v>
      </c>
      <c r="J141" s="292"/>
      <c r="K141" s="340"/>
    </row>
    <row r="142" s="1" customFormat="1" ht="15" customHeight="1">
      <c r="B142" s="337"/>
      <c r="C142" s="292" t="s">
        <v>481</v>
      </c>
      <c r="D142" s="292"/>
      <c r="E142" s="292"/>
      <c r="F142" s="315" t="s">
        <v>424</v>
      </c>
      <c r="G142" s="292"/>
      <c r="H142" s="292" t="s">
        <v>482</v>
      </c>
      <c r="I142" s="292" t="s">
        <v>459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483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418</v>
      </c>
      <c r="D148" s="307"/>
      <c r="E148" s="307"/>
      <c r="F148" s="307" t="s">
        <v>419</v>
      </c>
      <c r="G148" s="308"/>
      <c r="H148" s="307" t="s">
        <v>52</v>
      </c>
      <c r="I148" s="307" t="s">
        <v>55</v>
      </c>
      <c r="J148" s="307" t="s">
        <v>420</v>
      </c>
      <c r="K148" s="306"/>
    </row>
    <row r="149" s="1" customFormat="1" ht="17.25" customHeight="1">
      <c r="B149" s="304"/>
      <c r="C149" s="309" t="s">
        <v>421</v>
      </c>
      <c r="D149" s="309"/>
      <c r="E149" s="309"/>
      <c r="F149" s="310" t="s">
        <v>422</v>
      </c>
      <c r="G149" s="311"/>
      <c r="H149" s="309"/>
      <c r="I149" s="309"/>
      <c r="J149" s="309" t="s">
        <v>423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427</v>
      </c>
      <c r="D151" s="292"/>
      <c r="E151" s="292"/>
      <c r="F151" s="345" t="s">
        <v>424</v>
      </c>
      <c r="G151" s="292"/>
      <c r="H151" s="344" t="s">
        <v>464</v>
      </c>
      <c r="I151" s="344" t="s">
        <v>426</v>
      </c>
      <c r="J151" s="344">
        <v>120</v>
      </c>
      <c r="K151" s="340"/>
    </row>
    <row r="152" s="1" customFormat="1" ht="15" customHeight="1">
      <c r="B152" s="317"/>
      <c r="C152" s="344" t="s">
        <v>473</v>
      </c>
      <c r="D152" s="292"/>
      <c r="E152" s="292"/>
      <c r="F152" s="345" t="s">
        <v>424</v>
      </c>
      <c r="G152" s="292"/>
      <c r="H152" s="344" t="s">
        <v>484</v>
      </c>
      <c r="I152" s="344" t="s">
        <v>426</v>
      </c>
      <c r="J152" s="344" t="s">
        <v>475</v>
      </c>
      <c r="K152" s="340"/>
    </row>
    <row r="153" s="1" customFormat="1" ht="15" customHeight="1">
      <c r="B153" s="317"/>
      <c r="C153" s="344" t="s">
        <v>372</v>
      </c>
      <c r="D153" s="292"/>
      <c r="E153" s="292"/>
      <c r="F153" s="345" t="s">
        <v>424</v>
      </c>
      <c r="G153" s="292"/>
      <c r="H153" s="344" t="s">
        <v>485</v>
      </c>
      <c r="I153" s="344" t="s">
        <v>426</v>
      </c>
      <c r="J153" s="344" t="s">
        <v>475</v>
      </c>
      <c r="K153" s="340"/>
    </row>
    <row r="154" s="1" customFormat="1" ht="15" customHeight="1">
      <c r="B154" s="317"/>
      <c r="C154" s="344" t="s">
        <v>429</v>
      </c>
      <c r="D154" s="292"/>
      <c r="E154" s="292"/>
      <c r="F154" s="345" t="s">
        <v>430</v>
      </c>
      <c r="G154" s="292"/>
      <c r="H154" s="344" t="s">
        <v>464</v>
      </c>
      <c r="I154" s="344" t="s">
        <v>426</v>
      </c>
      <c r="J154" s="344">
        <v>50</v>
      </c>
      <c r="K154" s="340"/>
    </row>
    <row r="155" s="1" customFormat="1" ht="15" customHeight="1">
      <c r="B155" s="317"/>
      <c r="C155" s="344" t="s">
        <v>432</v>
      </c>
      <c r="D155" s="292"/>
      <c r="E155" s="292"/>
      <c r="F155" s="345" t="s">
        <v>424</v>
      </c>
      <c r="G155" s="292"/>
      <c r="H155" s="344" t="s">
        <v>464</v>
      </c>
      <c r="I155" s="344" t="s">
        <v>434</v>
      </c>
      <c r="J155" s="344"/>
      <c r="K155" s="340"/>
    </row>
    <row r="156" s="1" customFormat="1" ht="15" customHeight="1">
      <c r="B156" s="317"/>
      <c r="C156" s="344" t="s">
        <v>443</v>
      </c>
      <c r="D156" s="292"/>
      <c r="E156" s="292"/>
      <c r="F156" s="345" t="s">
        <v>430</v>
      </c>
      <c r="G156" s="292"/>
      <c r="H156" s="344" t="s">
        <v>464</v>
      </c>
      <c r="I156" s="344" t="s">
        <v>426</v>
      </c>
      <c r="J156" s="344">
        <v>50</v>
      </c>
      <c r="K156" s="340"/>
    </row>
    <row r="157" s="1" customFormat="1" ht="15" customHeight="1">
      <c r="B157" s="317"/>
      <c r="C157" s="344" t="s">
        <v>451</v>
      </c>
      <c r="D157" s="292"/>
      <c r="E157" s="292"/>
      <c r="F157" s="345" t="s">
        <v>430</v>
      </c>
      <c r="G157" s="292"/>
      <c r="H157" s="344" t="s">
        <v>464</v>
      </c>
      <c r="I157" s="344" t="s">
        <v>426</v>
      </c>
      <c r="J157" s="344">
        <v>50</v>
      </c>
      <c r="K157" s="340"/>
    </row>
    <row r="158" s="1" customFormat="1" ht="15" customHeight="1">
      <c r="B158" s="317"/>
      <c r="C158" s="344" t="s">
        <v>449</v>
      </c>
      <c r="D158" s="292"/>
      <c r="E158" s="292"/>
      <c r="F158" s="345" t="s">
        <v>430</v>
      </c>
      <c r="G158" s="292"/>
      <c r="H158" s="344" t="s">
        <v>464</v>
      </c>
      <c r="I158" s="344" t="s">
        <v>426</v>
      </c>
      <c r="J158" s="344">
        <v>50</v>
      </c>
      <c r="K158" s="340"/>
    </row>
    <row r="159" s="1" customFormat="1" ht="15" customHeight="1">
      <c r="B159" s="317"/>
      <c r="C159" s="344" t="s">
        <v>80</v>
      </c>
      <c r="D159" s="292"/>
      <c r="E159" s="292"/>
      <c r="F159" s="345" t="s">
        <v>424</v>
      </c>
      <c r="G159" s="292"/>
      <c r="H159" s="344" t="s">
        <v>486</v>
      </c>
      <c r="I159" s="344" t="s">
        <v>426</v>
      </c>
      <c r="J159" s="344" t="s">
        <v>487</v>
      </c>
      <c r="K159" s="340"/>
    </row>
    <row r="160" s="1" customFormat="1" ht="15" customHeight="1">
      <c r="B160" s="317"/>
      <c r="C160" s="344" t="s">
        <v>488</v>
      </c>
      <c r="D160" s="292"/>
      <c r="E160" s="292"/>
      <c r="F160" s="345" t="s">
        <v>424</v>
      </c>
      <c r="G160" s="292"/>
      <c r="H160" s="344" t="s">
        <v>489</v>
      </c>
      <c r="I160" s="344" t="s">
        <v>459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490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418</v>
      </c>
      <c r="D166" s="307"/>
      <c r="E166" s="307"/>
      <c r="F166" s="307" t="s">
        <v>419</v>
      </c>
      <c r="G166" s="349"/>
      <c r="H166" s="350" t="s">
        <v>52</v>
      </c>
      <c r="I166" s="350" t="s">
        <v>55</v>
      </c>
      <c r="J166" s="307" t="s">
        <v>420</v>
      </c>
      <c r="K166" s="284"/>
    </row>
    <row r="167" s="1" customFormat="1" ht="17.25" customHeight="1">
      <c r="B167" s="285"/>
      <c r="C167" s="309" t="s">
        <v>421</v>
      </c>
      <c r="D167" s="309"/>
      <c r="E167" s="309"/>
      <c r="F167" s="310" t="s">
        <v>422</v>
      </c>
      <c r="G167" s="351"/>
      <c r="H167" s="352"/>
      <c r="I167" s="352"/>
      <c r="J167" s="309" t="s">
        <v>423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427</v>
      </c>
      <c r="D169" s="292"/>
      <c r="E169" s="292"/>
      <c r="F169" s="315" t="s">
        <v>424</v>
      </c>
      <c r="G169" s="292"/>
      <c r="H169" s="292" t="s">
        <v>464</v>
      </c>
      <c r="I169" s="292" t="s">
        <v>426</v>
      </c>
      <c r="J169" s="292">
        <v>120</v>
      </c>
      <c r="K169" s="340"/>
    </row>
    <row r="170" s="1" customFormat="1" ht="15" customHeight="1">
      <c r="B170" s="317"/>
      <c r="C170" s="292" t="s">
        <v>473</v>
      </c>
      <c r="D170" s="292"/>
      <c r="E170" s="292"/>
      <c r="F170" s="315" t="s">
        <v>424</v>
      </c>
      <c r="G170" s="292"/>
      <c r="H170" s="292" t="s">
        <v>474</v>
      </c>
      <c r="I170" s="292" t="s">
        <v>426</v>
      </c>
      <c r="J170" s="292" t="s">
        <v>475</v>
      </c>
      <c r="K170" s="340"/>
    </row>
    <row r="171" s="1" customFormat="1" ht="15" customHeight="1">
      <c r="B171" s="317"/>
      <c r="C171" s="292" t="s">
        <v>372</v>
      </c>
      <c r="D171" s="292"/>
      <c r="E171" s="292"/>
      <c r="F171" s="315" t="s">
        <v>424</v>
      </c>
      <c r="G171" s="292"/>
      <c r="H171" s="292" t="s">
        <v>491</v>
      </c>
      <c r="I171" s="292" t="s">
        <v>426</v>
      </c>
      <c r="J171" s="292" t="s">
        <v>475</v>
      </c>
      <c r="K171" s="340"/>
    </row>
    <row r="172" s="1" customFormat="1" ht="15" customHeight="1">
      <c r="B172" s="317"/>
      <c r="C172" s="292" t="s">
        <v>429</v>
      </c>
      <c r="D172" s="292"/>
      <c r="E172" s="292"/>
      <c r="F172" s="315" t="s">
        <v>430</v>
      </c>
      <c r="G172" s="292"/>
      <c r="H172" s="292" t="s">
        <v>491</v>
      </c>
      <c r="I172" s="292" t="s">
        <v>426</v>
      </c>
      <c r="J172" s="292">
        <v>50</v>
      </c>
      <c r="K172" s="340"/>
    </row>
    <row r="173" s="1" customFormat="1" ht="15" customHeight="1">
      <c r="B173" s="317"/>
      <c r="C173" s="292" t="s">
        <v>432</v>
      </c>
      <c r="D173" s="292"/>
      <c r="E173" s="292"/>
      <c r="F173" s="315" t="s">
        <v>424</v>
      </c>
      <c r="G173" s="292"/>
      <c r="H173" s="292" t="s">
        <v>491</v>
      </c>
      <c r="I173" s="292" t="s">
        <v>434</v>
      </c>
      <c r="J173" s="292"/>
      <c r="K173" s="340"/>
    </row>
    <row r="174" s="1" customFormat="1" ht="15" customHeight="1">
      <c r="B174" s="317"/>
      <c r="C174" s="292" t="s">
        <v>443</v>
      </c>
      <c r="D174" s="292"/>
      <c r="E174" s="292"/>
      <c r="F174" s="315" t="s">
        <v>430</v>
      </c>
      <c r="G174" s="292"/>
      <c r="H174" s="292" t="s">
        <v>491</v>
      </c>
      <c r="I174" s="292" t="s">
        <v>426</v>
      </c>
      <c r="J174" s="292">
        <v>50</v>
      </c>
      <c r="K174" s="340"/>
    </row>
    <row r="175" s="1" customFormat="1" ht="15" customHeight="1">
      <c r="B175" s="317"/>
      <c r="C175" s="292" t="s">
        <v>451</v>
      </c>
      <c r="D175" s="292"/>
      <c r="E175" s="292"/>
      <c r="F175" s="315" t="s">
        <v>430</v>
      </c>
      <c r="G175" s="292"/>
      <c r="H175" s="292" t="s">
        <v>491</v>
      </c>
      <c r="I175" s="292" t="s">
        <v>426</v>
      </c>
      <c r="J175" s="292">
        <v>50</v>
      </c>
      <c r="K175" s="340"/>
    </row>
    <row r="176" s="1" customFormat="1" ht="15" customHeight="1">
      <c r="B176" s="317"/>
      <c r="C176" s="292" t="s">
        <v>449</v>
      </c>
      <c r="D176" s="292"/>
      <c r="E176" s="292"/>
      <c r="F176" s="315" t="s">
        <v>430</v>
      </c>
      <c r="G176" s="292"/>
      <c r="H176" s="292" t="s">
        <v>491</v>
      </c>
      <c r="I176" s="292" t="s">
        <v>426</v>
      </c>
      <c r="J176" s="292">
        <v>50</v>
      </c>
      <c r="K176" s="340"/>
    </row>
    <row r="177" s="1" customFormat="1" ht="15" customHeight="1">
      <c r="B177" s="317"/>
      <c r="C177" s="292" t="s">
        <v>98</v>
      </c>
      <c r="D177" s="292"/>
      <c r="E177" s="292"/>
      <c r="F177" s="315" t="s">
        <v>424</v>
      </c>
      <c r="G177" s="292"/>
      <c r="H177" s="292" t="s">
        <v>492</v>
      </c>
      <c r="I177" s="292" t="s">
        <v>493</v>
      </c>
      <c r="J177" s="292"/>
      <c r="K177" s="340"/>
    </row>
    <row r="178" s="1" customFormat="1" ht="15" customHeight="1">
      <c r="B178" s="317"/>
      <c r="C178" s="292" t="s">
        <v>55</v>
      </c>
      <c r="D178" s="292"/>
      <c r="E178" s="292"/>
      <c r="F178" s="315" t="s">
        <v>424</v>
      </c>
      <c r="G178" s="292"/>
      <c r="H178" s="292" t="s">
        <v>494</v>
      </c>
      <c r="I178" s="292" t="s">
        <v>495</v>
      </c>
      <c r="J178" s="292">
        <v>1</v>
      </c>
      <c r="K178" s="340"/>
    </row>
    <row r="179" s="1" customFormat="1" ht="15" customHeight="1">
      <c r="B179" s="317"/>
      <c r="C179" s="292" t="s">
        <v>51</v>
      </c>
      <c r="D179" s="292"/>
      <c r="E179" s="292"/>
      <c r="F179" s="315" t="s">
        <v>424</v>
      </c>
      <c r="G179" s="292"/>
      <c r="H179" s="292" t="s">
        <v>496</v>
      </c>
      <c r="I179" s="292" t="s">
        <v>426</v>
      </c>
      <c r="J179" s="292">
        <v>20</v>
      </c>
      <c r="K179" s="340"/>
    </row>
    <row r="180" s="1" customFormat="1" ht="15" customHeight="1">
      <c r="B180" s="317"/>
      <c r="C180" s="292" t="s">
        <v>52</v>
      </c>
      <c r="D180" s="292"/>
      <c r="E180" s="292"/>
      <c r="F180" s="315" t="s">
        <v>424</v>
      </c>
      <c r="G180" s="292"/>
      <c r="H180" s="292" t="s">
        <v>497</v>
      </c>
      <c r="I180" s="292" t="s">
        <v>426</v>
      </c>
      <c r="J180" s="292">
        <v>255</v>
      </c>
      <c r="K180" s="340"/>
    </row>
    <row r="181" s="1" customFormat="1" ht="15" customHeight="1">
      <c r="B181" s="317"/>
      <c r="C181" s="292" t="s">
        <v>99</v>
      </c>
      <c r="D181" s="292"/>
      <c r="E181" s="292"/>
      <c r="F181" s="315" t="s">
        <v>424</v>
      </c>
      <c r="G181" s="292"/>
      <c r="H181" s="292" t="s">
        <v>388</v>
      </c>
      <c r="I181" s="292" t="s">
        <v>426</v>
      </c>
      <c r="J181" s="292">
        <v>10</v>
      </c>
      <c r="K181" s="340"/>
    </row>
    <row r="182" s="1" customFormat="1" ht="15" customHeight="1">
      <c r="B182" s="317"/>
      <c r="C182" s="292" t="s">
        <v>100</v>
      </c>
      <c r="D182" s="292"/>
      <c r="E182" s="292"/>
      <c r="F182" s="315" t="s">
        <v>424</v>
      </c>
      <c r="G182" s="292"/>
      <c r="H182" s="292" t="s">
        <v>498</v>
      </c>
      <c r="I182" s="292" t="s">
        <v>459</v>
      </c>
      <c r="J182" s="292"/>
      <c r="K182" s="340"/>
    </row>
    <row r="183" s="1" customFormat="1" ht="15" customHeight="1">
      <c r="B183" s="317"/>
      <c r="C183" s="292" t="s">
        <v>499</v>
      </c>
      <c r="D183" s="292"/>
      <c r="E183" s="292"/>
      <c r="F183" s="315" t="s">
        <v>424</v>
      </c>
      <c r="G183" s="292"/>
      <c r="H183" s="292" t="s">
        <v>500</v>
      </c>
      <c r="I183" s="292" t="s">
        <v>459</v>
      </c>
      <c r="J183" s="292"/>
      <c r="K183" s="340"/>
    </row>
    <row r="184" s="1" customFormat="1" ht="15" customHeight="1">
      <c r="B184" s="317"/>
      <c r="C184" s="292" t="s">
        <v>488</v>
      </c>
      <c r="D184" s="292"/>
      <c r="E184" s="292"/>
      <c r="F184" s="315" t="s">
        <v>424</v>
      </c>
      <c r="G184" s="292"/>
      <c r="H184" s="292" t="s">
        <v>501</v>
      </c>
      <c r="I184" s="292" t="s">
        <v>459</v>
      </c>
      <c r="J184" s="292"/>
      <c r="K184" s="340"/>
    </row>
    <row r="185" s="1" customFormat="1" ht="15" customHeight="1">
      <c r="B185" s="317"/>
      <c r="C185" s="292" t="s">
        <v>102</v>
      </c>
      <c r="D185" s="292"/>
      <c r="E185" s="292"/>
      <c r="F185" s="315" t="s">
        <v>430</v>
      </c>
      <c r="G185" s="292"/>
      <c r="H185" s="292" t="s">
        <v>502</v>
      </c>
      <c r="I185" s="292" t="s">
        <v>426</v>
      </c>
      <c r="J185" s="292">
        <v>50</v>
      </c>
      <c r="K185" s="340"/>
    </row>
    <row r="186" s="1" customFormat="1" ht="15" customHeight="1">
      <c r="B186" s="317"/>
      <c r="C186" s="292" t="s">
        <v>503</v>
      </c>
      <c r="D186" s="292"/>
      <c r="E186" s="292"/>
      <c r="F186" s="315" t="s">
        <v>430</v>
      </c>
      <c r="G186" s="292"/>
      <c r="H186" s="292" t="s">
        <v>504</v>
      </c>
      <c r="I186" s="292" t="s">
        <v>505</v>
      </c>
      <c r="J186" s="292"/>
      <c r="K186" s="340"/>
    </row>
    <row r="187" s="1" customFormat="1" ht="15" customHeight="1">
      <c r="B187" s="317"/>
      <c r="C187" s="292" t="s">
        <v>506</v>
      </c>
      <c r="D187" s="292"/>
      <c r="E187" s="292"/>
      <c r="F187" s="315" t="s">
        <v>430</v>
      </c>
      <c r="G187" s="292"/>
      <c r="H187" s="292" t="s">
        <v>507</v>
      </c>
      <c r="I187" s="292" t="s">
        <v>505</v>
      </c>
      <c r="J187" s="292"/>
      <c r="K187" s="340"/>
    </row>
    <row r="188" s="1" customFormat="1" ht="15" customHeight="1">
      <c r="B188" s="317"/>
      <c r="C188" s="292" t="s">
        <v>508</v>
      </c>
      <c r="D188" s="292"/>
      <c r="E188" s="292"/>
      <c r="F188" s="315" t="s">
        <v>430</v>
      </c>
      <c r="G188" s="292"/>
      <c r="H188" s="292" t="s">
        <v>509</v>
      </c>
      <c r="I188" s="292" t="s">
        <v>505</v>
      </c>
      <c r="J188" s="292"/>
      <c r="K188" s="340"/>
    </row>
    <row r="189" s="1" customFormat="1" ht="15" customHeight="1">
      <c r="B189" s="317"/>
      <c r="C189" s="353" t="s">
        <v>510</v>
      </c>
      <c r="D189" s="292"/>
      <c r="E189" s="292"/>
      <c r="F189" s="315" t="s">
        <v>430</v>
      </c>
      <c r="G189" s="292"/>
      <c r="H189" s="292" t="s">
        <v>511</v>
      </c>
      <c r="I189" s="292" t="s">
        <v>512</v>
      </c>
      <c r="J189" s="354" t="s">
        <v>513</v>
      </c>
      <c r="K189" s="340"/>
    </row>
    <row r="190" s="1" customFormat="1" ht="15" customHeight="1">
      <c r="B190" s="317"/>
      <c r="C190" s="353" t="s">
        <v>40</v>
      </c>
      <c r="D190" s="292"/>
      <c r="E190" s="292"/>
      <c r="F190" s="315" t="s">
        <v>424</v>
      </c>
      <c r="G190" s="292"/>
      <c r="H190" s="289" t="s">
        <v>514</v>
      </c>
      <c r="I190" s="292" t="s">
        <v>515</v>
      </c>
      <c r="J190" s="292"/>
      <c r="K190" s="340"/>
    </row>
    <row r="191" s="1" customFormat="1" ht="15" customHeight="1">
      <c r="B191" s="317"/>
      <c r="C191" s="353" t="s">
        <v>516</v>
      </c>
      <c r="D191" s="292"/>
      <c r="E191" s="292"/>
      <c r="F191" s="315" t="s">
        <v>424</v>
      </c>
      <c r="G191" s="292"/>
      <c r="H191" s="292" t="s">
        <v>517</v>
      </c>
      <c r="I191" s="292" t="s">
        <v>459</v>
      </c>
      <c r="J191" s="292"/>
      <c r="K191" s="340"/>
    </row>
    <row r="192" s="1" customFormat="1" ht="15" customHeight="1">
      <c r="B192" s="317"/>
      <c r="C192" s="353" t="s">
        <v>518</v>
      </c>
      <c r="D192" s="292"/>
      <c r="E192" s="292"/>
      <c r="F192" s="315" t="s">
        <v>424</v>
      </c>
      <c r="G192" s="292"/>
      <c r="H192" s="292" t="s">
        <v>519</v>
      </c>
      <c r="I192" s="292" t="s">
        <v>459</v>
      </c>
      <c r="J192" s="292"/>
      <c r="K192" s="340"/>
    </row>
    <row r="193" s="1" customFormat="1" ht="15" customHeight="1">
      <c r="B193" s="317"/>
      <c r="C193" s="353" t="s">
        <v>520</v>
      </c>
      <c r="D193" s="292"/>
      <c r="E193" s="292"/>
      <c r="F193" s="315" t="s">
        <v>430</v>
      </c>
      <c r="G193" s="292"/>
      <c r="H193" s="292" t="s">
        <v>521</v>
      </c>
      <c r="I193" s="292" t="s">
        <v>459</v>
      </c>
      <c r="J193" s="292"/>
      <c r="K193" s="340"/>
    </row>
    <row r="194" s="1" customFormat="1" ht="15" customHeight="1">
      <c r="B194" s="346"/>
      <c r="C194" s="355"/>
      <c r="D194" s="326"/>
      <c r="E194" s="326"/>
      <c r="F194" s="326"/>
      <c r="G194" s="326"/>
      <c r="H194" s="326"/>
      <c r="I194" s="326"/>
      <c r="J194" s="326"/>
      <c r="K194" s="347"/>
    </row>
    <row r="195" s="1" customFormat="1" ht="18.75" customHeight="1">
      <c r="B195" s="328"/>
      <c r="C195" s="338"/>
      <c r="D195" s="338"/>
      <c r="E195" s="338"/>
      <c r="F195" s="348"/>
      <c r="G195" s="338"/>
      <c r="H195" s="338"/>
      <c r="I195" s="338"/>
      <c r="J195" s="338"/>
      <c r="K195" s="328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522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6" t="s">
        <v>523</v>
      </c>
      <c r="D200" s="356"/>
      <c r="E200" s="356"/>
      <c r="F200" s="356" t="s">
        <v>524</v>
      </c>
      <c r="G200" s="357"/>
      <c r="H200" s="356" t="s">
        <v>525</v>
      </c>
      <c r="I200" s="356"/>
      <c r="J200" s="356"/>
      <c r="K200" s="284"/>
    </row>
    <row r="201" s="1" customFormat="1" ht="5.25" customHeight="1">
      <c r="B201" s="317"/>
      <c r="C201" s="312"/>
      <c r="D201" s="312"/>
      <c r="E201" s="312"/>
      <c r="F201" s="312"/>
      <c r="G201" s="338"/>
      <c r="H201" s="312"/>
      <c r="I201" s="312"/>
      <c r="J201" s="312"/>
      <c r="K201" s="340"/>
    </row>
    <row r="202" s="1" customFormat="1" ht="15" customHeight="1">
      <c r="B202" s="317"/>
      <c r="C202" s="292" t="s">
        <v>515</v>
      </c>
      <c r="D202" s="292"/>
      <c r="E202" s="292"/>
      <c r="F202" s="315" t="s">
        <v>41</v>
      </c>
      <c r="G202" s="292"/>
      <c r="H202" s="292" t="s">
        <v>526</v>
      </c>
      <c r="I202" s="292"/>
      <c r="J202" s="292"/>
      <c r="K202" s="340"/>
    </row>
    <row r="203" s="1" customFormat="1" ht="15" customHeight="1">
      <c r="B203" s="317"/>
      <c r="C203" s="292"/>
      <c r="D203" s="292"/>
      <c r="E203" s="292"/>
      <c r="F203" s="315" t="s">
        <v>42</v>
      </c>
      <c r="G203" s="292"/>
      <c r="H203" s="292" t="s">
        <v>527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528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43</v>
      </c>
      <c r="G205" s="292"/>
      <c r="H205" s="292" t="s">
        <v>529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44</v>
      </c>
      <c r="G206" s="292"/>
      <c r="H206" s="292" t="s">
        <v>530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/>
      <c r="G207" s="292"/>
      <c r="H207" s="292"/>
      <c r="I207" s="292"/>
      <c r="J207" s="292"/>
      <c r="K207" s="340"/>
    </row>
    <row r="208" s="1" customFormat="1" ht="15" customHeight="1">
      <c r="B208" s="317"/>
      <c r="C208" s="292" t="s">
        <v>471</v>
      </c>
      <c r="D208" s="292"/>
      <c r="E208" s="292"/>
      <c r="F208" s="315" t="s">
        <v>74</v>
      </c>
      <c r="G208" s="292"/>
      <c r="H208" s="292" t="s">
        <v>531</v>
      </c>
      <c r="I208" s="292"/>
      <c r="J208" s="292"/>
      <c r="K208" s="340"/>
    </row>
    <row r="209" s="1" customFormat="1" ht="15" customHeight="1">
      <c r="B209" s="317"/>
      <c r="C209" s="292"/>
      <c r="D209" s="292"/>
      <c r="E209" s="292"/>
      <c r="F209" s="315" t="s">
        <v>366</v>
      </c>
      <c r="G209" s="292"/>
      <c r="H209" s="292" t="s">
        <v>367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364</v>
      </c>
      <c r="G210" s="292"/>
      <c r="H210" s="292" t="s">
        <v>532</v>
      </c>
      <c r="I210" s="292"/>
      <c r="J210" s="292"/>
      <c r="K210" s="340"/>
    </row>
    <row r="211" s="1" customFormat="1" ht="15" customHeight="1">
      <c r="B211" s="358"/>
      <c r="C211" s="292"/>
      <c r="D211" s="292"/>
      <c r="E211" s="292"/>
      <c r="F211" s="315" t="s">
        <v>368</v>
      </c>
      <c r="G211" s="353"/>
      <c r="H211" s="344" t="s">
        <v>369</v>
      </c>
      <c r="I211" s="344"/>
      <c r="J211" s="344"/>
      <c r="K211" s="359"/>
    </row>
    <row r="212" s="1" customFormat="1" ht="15" customHeight="1">
      <c r="B212" s="358"/>
      <c r="C212" s="292"/>
      <c r="D212" s="292"/>
      <c r="E212" s="292"/>
      <c r="F212" s="315" t="s">
        <v>370</v>
      </c>
      <c r="G212" s="353"/>
      <c r="H212" s="344" t="s">
        <v>533</v>
      </c>
      <c r="I212" s="344"/>
      <c r="J212" s="344"/>
      <c r="K212" s="359"/>
    </row>
    <row r="213" s="1" customFormat="1" ht="15" customHeight="1">
      <c r="B213" s="358"/>
      <c r="C213" s="292"/>
      <c r="D213" s="292"/>
      <c r="E213" s="292"/>
      <c r="F213" s="315"/>
      <c r="G213" s="353"/>
      <c r="H213" s="344"/>
      <c r="I213" s="344"/>
      <c r="J213" s="344"/>
      <c r="K213" s="359"/>
    </row>
    <row r="214" s="1" customFormat="1" ht="15" customHeight="1">
      <c r="B214" s="358"/>
      <c r="C214" s="292" t="s">
        <v>495</v>
      </c>
      <c r="D214" s="292"/>
      <c r="E214" s="292"/>
      <c r="F214" s="315">
        <v>1</v>
      </c>
      <c r="G214" s="353"/>
      <c r="H214" s="344" t="s">
        <v>534</v>
      </c>
      <c r="I214" s="344"/>
      <c r="J214" s="344"/>
      <c r="K214" s="359"/>
    </row>
    <row r="215" s="1" customFormat="1" ht="15" customHeight="1">
      <c r="B215" s="358"/>
      <c r="C215" s="292"/>
      <c r="D215" s="292"/>
      <c r="E215" s="292"/>
      <c r="F215" s="315">
        <v>2</v>
      </c>
      <c r="G215" s="353"/>
      <c r="H215" s="344" t="s">
        <v>535</v>
      </c>
      <c r="I215" s="344"/>
      <c r="J215" s="344"/>
      <c r="K215" s="359"/>
    </row>
    <row r="216" s="1" customFormat="1" ht="15" customHeight="1">
      <c r="B216" s="358"/>
      <c r="C216" s="292"/>
      <c r="D216" s="292"/>
      <c r="E216" s="292"/>
      <c r="F216" s="315">
        <v>3</v>
      </c>
      <c r="G216" s="353"/>
      <c r="H216" s="344" t="s">
        <v>536</v>
      </c>
      <c r="I216" s="344"/>
      <c r="J216" s="344"/>
      <c r="K216" s="359"/>
    </row>
    <row r="217" s="1" customFormat="1" ht="15" customHeight="1">
      <c r="B217" s="358"/>
      <c r="C217" s="292"/>
      <c r="D217" s="292"/>
      <c r="E217" s="292"/>
      <c r="F217" s="315">
        <v>4</v>
      </c>
      <c r="G217" s="353"/>
      <c r="H217" s="344" t="s">
        <v>537</v>
      </c>
      <c r="I217" s="344"/>
      <c r="J217" s="344"/>
      <c r="K217" s="359"/>
    </row>
    <row r="218" s="1" customFormat="1" ht="12.75" customHeight="1">
      <c r="B218" s="360"/>
      <c r="C218" s="361"/>
      <c r="D218" s="361"/>
      <c r="E218" s="361"/>
      <c r="F218" s="361"/>
      <c r="G218" s="361"/>
      <c r="H218" s="361"/>
      <c r="I218" s="361"/>
      <c r="J218" s="361"/>
      <c r="K218" s="36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Zeman Jakub, Ing.</dc:creator>
  <cp:lastModifiedBy>Zeman Jakub, Ing.</cp:lastModifiedBy>
  <dcterms:created xsi:type="dcterms:W3CDTF">2023-12-05T14:03:19Z</dcterms:created>
  <dcterms:modified xsi:type="dcterms:W3CDTF">2023-12-05T14:03:22Z</dcterms:modified>
</cp:coreProperties>
</file>