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37708\Desktop\Veřejné zakázky\2025\Y-D chlazení krčku\VZ\"/>
    </mc:Choice>
  </mc:AlternateContent>
  <xr:revisionPtr revIDLastSave="0" documentId="13_ncr:1_{B737B53E-9D01-4949-A13B-264B3E08F2E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D.1.2.4 - Chlazení, vytápění" sheetId="3" r:id="rId1"/>
  </sheets>
  <definedNames>
    <definedName name="_xlnm._FilterDatabase" localSheetId="0" hidden="1">'D.1.2.4 - Chlazení, vytápění'!$C$118:$K$200</definedName>
    <definedName name="_xlnm.Print_Titles" localSheetId="0">'D.1.2.4 - Chlazení, vytápění'!$118:$118</definedName>
    <definedName name="_xlnm.Print_Area" localSheetId="0">'D.1.2.4 - Chlazení, vytápění'!$C$4:$J$76,'D.1.2.4 - Chlazení, vytápění'!$C$82:$J$100,'D.1.2.4 - Chlazení, vytápění'!$C$106:$K$200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J35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3" i="3"/>
  <c r="E111" i="3"/>
  <c r="F89" i="3"/>
  <c r="E87" i="3"/>
  <c r="J116" i="3"/>
  <c r="J115" i="3"/>
  <c r="J113" i="3"/>
  <c r="E109" i="3"/>
  <c r="BK170" i="3"/>
  <c r="J142" i="3"/>
  <c r="BK176" i="3"/>
  <c r="J149" i="3"/>
  <c r="J190" i="3"/>
  <c r="BK137" i="3"/>
  <c r="J157" i="3"/>
  <c r="BK129" i="3"/>
  <c r="BK192" i="3"/>
  <c r="BK163" i="3"/>
  <c r="J191" i="3"/>
  <c r="BK197" i="3"/>
  <c r="J196" i="3"/>
  <c r="J145" i="3"/>
  <c r="J163" i="3"/>
  <c r="J192" i="3"/>
  <c r="J138" i="3"/>
  <c r="J168" i="3"/>
  <c r="J123" i="3"/>
  <c r="J170" i="3"/>
  <c r="J188" i="3"/>
  <c r="BK159" i="3"/>
  <c r="J194" i="3"/>
  <c r="J143" i="3"/>
  <c r="BK160" i="3"/>
  <c r="BK127" i="3"/>
  <c r="J151" i="3"/>
  <c r="J127" i="3"/>
  <c r="BK182" i="3"/>
  <c r="BK131" i="3"/>
  <c r="J176" i="3"/>
  <c r="BK193" i="3"/>
  <c r="BK153" i="3"/>
  <c r="BK121" i="3"/>
  <c r="BK151" i="3"/>
  <c r="BK123" i="3"/>
  <c r="J184" i="3"/>
  <c r="BK145" i="3"/>
  <c r="J135" i="3"/>
  <c r="BK157" i="3"/>
  <c r="BK161" i="3"/>
  <c r="J186" i="3"/>
  <c r="J147" i="3"/>
  <c r="J198" i="3"/>
  <c r="J139" i="3"/>
  <c r="BK199" i="3"/>
  <c r="J182" i="3"/>
  <c r="BK195" i="3"/>
  <c r="BK172" i="3"/>
  <c r="J133" i="3"/>
  <c r="J153" i="3"/>
  <c r="BK188" i="3"/>
  <c r="J166" i="3"/>
  <c r="J195" i="3"/>
  <c r="BK165" i="3"/>
  <c r="J197" i="3"/>
  <c r="BK174" i="3"/>
  <c r="BK125" i="3"/>
  <c r="BK168" i="3"/>
  <c r="BK147" i="3"/>
  <c r="BK135" i="3"/>
  <c r="BK143" i="3"/>
  <c r="BK166" i="3"/>
  <c r="BK139" i="3"/>
  <c r="J125" i="3"/>
  <c r="J165" i="3"/>
  <c r="BK142" i="3"/>
  <c r="J199" i="3"/>
  <c r="BK178" i="3"/>
  <c r="J129" i="3"/>
  <c r="J150" i="3"/>
  <c r="BK180" i="3"/>
  <c r="J172" i="3"/>
  <c r="J137" i="3"/>
  <c r="BK133" i="3"/>
  <c r="J180" i="3"/>
  <c r="BK198" i="3"/>
  <c r="J161" i="3"/>
  <c r="BK140" i="3"/>
  <c r="BK191" i="3"/>
  <c r="BK150" i="3"/>
  <c r="J160" i="3"/>
  <c r="BK186" i="3"/>
  <c r="BK184" i="3"/>
  <c r="J140" i="3"/>
  <c r="J159" i="3"/>
  <c r="J174" i="3"/>
  <c r="BK149" i="3"/>
  <c r="J131" i="3"/>
  <c r="J121" i="3"/>
  <c r="BK190" i="3"/>
  <c r="BK138" i="3"/>
  <c r="BK194" i="3"/>
  <c r="J155" i="3"/>
  <c r="BK196" i="3"/>
  <c r="J178" i="3"/>
  <c r="J193" i="3"/>
  <c r="BK155" i="3"/>
  <c r="P136" i="3" l="1"/>
  <c r="T179" i="3"/>
  <c r="T120" i="3"/>
  <c r="BK120" i="3"/>
  <c r="J120" i="3"/>
  <c r="J97" i="3"/>
  <c r="R179" i="3"/>
  <c r="BK179" i="3"/>
  <c r="J179" i="3"/>
  <c r="J99" i="3" s="1"/>
  <c r="R120" i="3"/>
  <c r="BK136" i="3"/>
  <c r="J136" i="3" s="1"/>
  <c r="J98" i="3" s="1"/>
  <c r="T136" i="3"/>
  <c r="P120" i="3"/>
  <c r="P179" i="3"/>
  <c r="R136" i="3"/>
  <c r="F116" i="3"/>
  <c r="BE147" i="3"/>
  <c r="BE159" i="3"/>
  <c r="BE165" i="3"/>
  <c r="BE157" i="3"/>
  <c r="BE160" i="3"/>
  <c r="BE191" i="3"/>
  <c r="BE172" i="3"/>
  <c r="BE184" i="3"/>
  <c r="BE174" i="3"/>
  <c r="BE176" i="3"/>
  <c r="BE188" i="3"/>
  <c r="BE137" i="3"/>
  <c r="BE142" i="3"/>
  <c r="BE151" i="3"/>
  <c r="BE195" i="3"/>
  <c r="BE193" i="3"/>
  <c r="BE170" i="3"/>
  <c r="BE121" i="3"/>
  <c r="BE135" i="3"/>
  <c r="BE149" i="3"/>
  <c r="BE198" i="3"/>
  <c r="BE199" i="3"/>
  <c r="BE133" i="3"/>
  <c r="BE138" i="3"/>
  <c r="BE143" i="3"/>
  <c r="BE182" i="3"/>
  <c r="BE131" i="3"/>
  <c r="BE140" i="3"/>
  <c r="BE145" i="3"/>
  <c r="BE153" i="3"/>
  <c r="BE192" i="3"/>
  <c r="BE194" i="3"/>
  <c r="F115" i="3"/>
  <c r="BE127" i="3"/>
  <c r="BE150" i="3"/>
  <c r="BE196" i="3"/>
  <c r="BE125" i="3"/>
  <c r="BE163" i="3"/>
  <c r="BE166" i="3"/>
  <c r="BE178" i="3"/>
  <c r="BE186" i="3"/>
  <c r="BE197" i="3"/>
  <c r="BE123" i="3"/>
  <c r="BE129" i="3"/>
  <c r="BE139" i="3"/>
  <c r="BE190" i="3"/>
  <c r="BE155" i="3"/>
  <c r="BE161" i="3"/>
  <c r="BE168" i="3"/>
  <c r="BE180" i="3"/>
  <c r="F37" i="3"/>
  <c r="F34" i="3"/>
  <c r="F35" i="3"/>
  <c r="J34" i="3"/>
  <c r="F36" i="3"/>
  <c r="BK119" i="3" l="1"/>
  <c r="J119" i="3" s="1"/>
  <c r="J96" i="3" s="1"/>
  <c r="T119" i="3"/>
  <c r="R119" i="3"/>
  <c r="P119" i="3"/>
  <c r="J30" i="3"/>
  <c r="F33" i="3"/>
  <c r="J33" i="3"/>
  <c r="J39" i="3" l="1"/>
</calcChain>
</file>

<file path=xl/sharedStrings.xml><?xml version="1.0" encoding="utf-8"?>
<sst xmlns="http://schemas.openxmlformats.org/spreadsheetml/2006/main" count="976" uniqueCount="276">
  <si>
    <t/>
  </si>
  <si>
    <t>False</t>
  </si>
  <si>
    <t>&gt;&gt;  skryté sloupce  &lt;&lt;</t>
  </si>
  <si>
    <t>21</t>
  </si>
  <si>
    <t>12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</si>
  <si>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</si>
  <si>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</si>
  <si>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</si>
  <si>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</si>
  <si>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</si>
  <si>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</si>
  <si>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</si>
  <si>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</si>
  <si>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</si>
  <si>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</si>
  <si>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</si>
  <si>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</si>
  <si>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</si>
  <si>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</si>
  <si>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</si>
  <si>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</si>
  <si>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</si>
  <si>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</si>
  <si>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</si>
  <si>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</si>
  <si>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</si>
  <si>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</si>
  <si>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</si>
  <si>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</si>
  <si>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</si>
  <si>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</si>
  <si>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</si>
  <si>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</si>
  <si>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</si>
  <si>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</si>
  <si>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</si>
  <si>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</si>
  <si>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</si>
  <si>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</si>
  <si>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</si>
  <si>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</si>
  <si>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</si>
  <si>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</si>
  <si>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</si>
  <si>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2</t>
  </si>
  <si>
    <t>{f5601a48-1a4c-4caf-a79e-02340ce1b762}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</si>
  <si>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</si>
  <si>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</si>
  <si>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</si>
  <si>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</si>
  <si>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</si>
  <si>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</si>
  <si>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</si>
  <si>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</si>
  <si>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</si>
  <si>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</si>
  <si>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</si>
  <si>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</si>
  <si>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</si>
  <si>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</si>
  <si>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</si>
  <si>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</si>
  <si>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</si>
  <si>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</si>
  <si>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</si>
  <si>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</si>
  <si>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</si>
  <si>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6</t>
  </si>
  <si>
    <t>K</t>
  </si>
  <si>
    <t>m2</t>
  </si>
  <si>
    <t>4</t>
  </si>
  <si>
    <t>9</t>
  </si>
  <si>
    <t>3</t>
  </si>
  <si>
    <t>soubor</t>
  </si>
  <si>
    <t>5</t>
  </si>
  <si>
    <t>7</t>
  </si>
  <si>
    <t>8</t>
  </si>
  <si>
    <t>10</t>
  </si>
  <si>
    <t>11</t>
  </si>
  <si>
    <t>13</t>
  </si>
  <si>
    <t>14</t>
  </si>
  <si>
    <t>m</t>
  </si>
  <si>
    <t>16</t>
  </si>
  <si>
    <t>15</t>
  </si>
  <si>
    <t>18</t>
  </si>
  <si>
    <t>17</t>
  </si>
  <si>
    <t>19</t>
  </si>
  <si>
    <t>20</t>
  </si>
  <si>
    <t>22</t>
  </si>
  <si>
    <t>kus</t>
  </si>
  <si>
    <t>23</t>
  </si>
  <si>
    <t>32</t>
  </si>
  <si>
    <t>24</t>
  </si>
  <si>
    <t>25</t>
  </si>
  <si>
    <t>26</t>
  </si>
  <si>
    <t>27</t>
  </si>
  <si>
    <t>28</t>
  </si>
  <si>
    <t>29</t>
  </si>
  <si>
    <t>30</t>
  </si>
  <si>
    <t>31</t>
  </si>
  <si>
    <t>D.1.2.4 - Chlazení, vytápění</t>
  </si>
  <si>
    <t>A.1 - DISTRIBUCE CHLADICÍ VODY - Potrubí</t>
  </si>
  <si>
    <t>A.2 - DISTRIBUCE CHLADICÍ VODY - Armatury a doplňkové prvky</t>
  </si>
  <si>
    <t>A.3 - DISTRIBUCE CHLADICÍ VODY -  Izolace</t>
  </si>
  <si>
    <t>A.1</t>
  </si>
  <si>
    <t>DISTRIBUCE CHLADICÍ VODY - Potrubí</t>
  </si>
  <si>
    <t>733163102R00</t>
  </si>
  <si>
    <t>Potrubí pro vytápění a chlazení z trubek měděných spojovaných svařováním nebo lepením pájení pomocí kapilárních pájecích tvarovek, D 15 mm, s 1,0 mm</t>
  </si>
  <si>
    <t>RTS 25/ I</t>
  </si>
  <si>
    <t>P</t>
  </si>
  <si>
    <t>Poznámka k položce:_x000D_
montáž a dodávka trubek a tvarovek, s montážním lešením, bez zednické přípomoci, bez kotvení_x000D_
Potrubí možno spojovat lisováním.</t>
  </si>
  <si>
    <t>733163104R00</t>
  </si>
  <si>
    <t>Potrubí pro vytápění a chlazení z trubek měděných spojovaných svařováním nebo lepením pájení pomocí kapilárních pájecích tvarovek, D 22 mm, s 1,0 mm</t>
  </si>
  <si>
    <t>733163105R00</t>
  </si>
  <si>
    <t>Potrubí pro vytápění a chlazení z trubek měděných spojovaných svařováním nebo lepením pájení pomocí kapilárních pájecích tvarovek, D 28 mm, s 1,5 mm</t>
  </si>
  <si>
    <t>733163106R00</t>
  </si>
  <si>
    <t>Potrubí pro vytápění a chlazení z trubek měděných spojovaných svařováním nebo lepením pájení pomocí kapilárních pájecích tvarovek, D 35 mm, s 1,5 mm</t>
  </si>
  <si>
    <t>733163110R00</t>
  </si>
  <si>
    <t>Potrubí pro vytápění a chlazení z trubek měděných spojovaných svařováním nebo lepením pájení pomocí kapilárních pájecích tvarovek, D 76,1 mm, s 2,0 mm</t>
  </si>
  <si>
    <t>733190306R00</t>
  </si>
  <si>
    <t>Tlaková zkouška potrubí ocelových závitových, plastových, měděných do D 35</t>
  </si>
  <si>
    <t>Poznámka k položce:_x000D_
Včetně dodávky vody, uzavření a zabezpečení konců potrubí._x000D_
Odkaz na mn. položky pořadí 1 : 52,00000_x000D_
Odkaz na mn. položky pořadí 2 : 32,00000_x000D_
Odkaz na mn. položky pořadí 3 : 64,00000_x000D_
Odkaz na mn. položky pořadí 4 : 40,00000</t>
  </si>
  <si>
    <t>733190308R00</t>
  </si>
  <si>
    <t>Tlaková zkouška potrubí měděného do D 108</t>
  </si>
  <si>
    <t>Poznámka k položce:_x000D_
Včetně dodávky vody, uzavření a zabezpečení konců potrubí._x000D_
Odkaz na mn. položky pořadí 5 : 4,00000</t>
  </si>
  <si>
    <t>998733201R00</t>
  </si>
  <si>
    <t>Přesun hmot pro rozvody potrubí v objektech výšky do 6 m</t>
  </si>
  <si>
    <t>%</t>
  </si>
  <si>
    <t>A.2</t>
  </si>
  <si>
    <t>DISTRIBUCE CHLADICÍ VODY - Armatury a doplňkové prvky</t>
  </si>
  <si>
    <t>941955004R00</t>
  </si>
  <si>
    <t>Lešení lehké pracovní pomocné pomocné, o výšce lešeňové podlahy přes 2,5 do 3,5 m</t>
  </si>
  <si>
    <t>732199100RM1</t>
  </si>
  <si>
    <t>Montáž orientačních štítků s dodávkou orientačního štítku</t>
  </si>
  <si>
    <t>734235121R00</t>
  </si>
  <si>
    <t>Kohout kulový, mosazný, DN 15, PN 42, vnitřní-vnitřní, včetně dodávky materiálu</t>
  </si>
  <si>
    <t>734235123R00</t>
  </si>
  <si>
    <t>Kohout kulový, mosazný, DN 25, PN 35, vnitřní-vnitřní, včetně dodávky materiálu</t>
  </si>
  <si>
    <t>Poznámka k položce:_x000D_
K návarkům pro čidla MaR (dle specifikace MaR)</t>
  </si>
  <si>
    <t>734235124R00</t>
  </si>
  <si>
    <t>Kohout kulový, mosazný, DN 32, PN 35, vnitřní-vnitřní, včetně dodávky materiálu</t>
  </si>
  <si>
    <t>734261223R00</t>
  </si>
  <si>
    <t>Šroubení topenářské, přímé, mosazné, DN 15, PN 10, včetně dodávky materiálu</t>
  </si>
  <si>
    <t>Poznámka k položce:_x000D_
A.2.2 : 5*2_x000D_
A.2.3 : 5*2</t>
  </si>
  <si>
    <t>734261225R00</t>
  </si>
  <si>
    <t>Šroubení topenářské, přímé, mosazné, DN 25, PN 10, včetně dodávky materiálu</t>
  </si>
  <si>
    <t>Poznámka k položce:_x000D_
A.2.6 : 1*2</t>
  </si>
  <si>
    <t>734261226R00</t>
  </si>
  <si>
    <t>Šroubení topenářské, přímé, mosazné, DN 32, PN 10, včetně dodávky materiálu</t>
  </si>
  <si>
    <t>Poznámka k položce:_x000D_
A.2.2 : 2*2_x000D_
A.2.5 : 1*2</t>
  </si>
  <si>
    <t>734295321R00</t>
  </si>
  <si>
    <t>Kohout kulový, napouštěcí a vypouštěcí, mosazný, DN 15, PN 10, včetně dodávky materiálu</t>
  </si>
  <si>
    <t>34</t>
  </si>
  <si>
    <t>734295214R00</t>
  </si>
  <si>
    <t>Filtr mosazný, DN 32, PN 20, vnitřní-vnitřní závit, včetně dodávky materiálu</t>
  </si>
  <si>
    <t>36</t>
  </si>
  <si>
    <t>734494215R00</t>
  </si>
  <si>
    <t>Návarek s trubkovým závitem G 1", včetně dodávky materiálu</t>
  </si>
  <si>
    <t>38</t>
  </si>
  <si>
    <t>Poznámka k položce:_x000D_
Návarky pro čidla MaR</t>
  </si>
  <si>
    <t>A.2.1</t>
  </si>
  <si>
    <t>D+M Teplovodní konvektor pro chlazení vzduchu pro instalaci do podhledu, kazetový fancoil pro montáž do standardního  podhledového rastru 600x600mm, pro 4 trubkové systémy</t>
  </si>
  <si>
    <t>ks</t>
  </si>
  <si>
    <t>Vlastní</t>
  </si>
  <si>
    <t>40</t>
  </si>
  <si>
    <t>Poznámka k položce:_x000D_
(1 tepelný výměn0ík chlazení, 1x tepelný výměník vytápění) pro řízení pomocí externí MaR plynule signálem 0-10V - invertor (řízen bude plynule stupeň otáček ventilátoru), včetně designového podhledového krytu. Popis jednotky: čelní deska s lamealimi pro výdech vzduchu, nasávací mřížka, rámeček a nastavitelné výdechové lamely z plastu, barva bílá. Panel elektroinstalace a regulace na vnější straně, filtr vstupního vzduchu. Vetnilátor ovládaný spojitým řídícím signálem 0-10V (EC). Invertor řídící otáčky motoru napájen napětím 1x230V. Samostatné výměníky tepla pro chladicí a topnou vodu, připojení 1/2", odvzdušnění 1/8", min PN10. Vanička kondenzátu, čerpadlo kondenzátu spínáno výškou hladiny ve vaničce kondenzátu. Příkon motoru 18W. Pracovní podmínky chlazení: voda 8/14°C, teplota vzduchu na vstupu 26°C, vlhkost 50%, otáčky max., výkon chlazení celkový 1,5kW, výkon chlazení citelný 1,2kW, průtok vody 219l/h, dP=5kPa. Pracovní podmínky topení: voda 50/40°C, teplota vzduchu na vstupu 22°C, vlhkost 50%, otáčky max., výkon topení 1,3kW, průtok vody 116l/h, dP=3kPa.  Akustický výkon Lw (max.) 46dB(A)-maximální otáčky, průtok vzduchu maximální 600m3/h-maximální otáčky. Označení v PD: FC1B. Referenční zařízení: AERMEC FCLI34VL (čtyřtrubkové provedení) DN15</t>
  </si>
  <si>
    <t>A.2.10</t>
  </si>
  <si>
    <t>Přesun (demontáž a opětovná montáž na novém umístění) stávající regulace tlakové diference tvořené, ručním vyvažovacím ventilem a regulátorem tlakové diference do DN65, součástí přesunu nové šroubení</t>
  </si>
  <si>
    <t>kpl</t>
  </si>
  <si>
    <t>42</t>
  </si>
  <si>
    <t>Poznámka k položce:_x000D_
nebo protipřírub, dle materiálu a spojovacího systému rozvodů (předpoklad potrubí měděné pájené, nebo lisované, nutno ověřit před realizcí) posun do 5m</t>
  </si>
  <si>
    <t>A.2.14</t>
  </si>
  <si>
    <t>D+M Protipožární uzávěr stavební konstrukcí na nehořlavé (měděné) izolované potrubí DN32, (izolace syntetický kaučuk) - například speciální kaučuková izolace se strukturou uzavřených buněk</t>
  </si>
  <si>
    <t>44</t>
  </si>
  <si>
    <t>Poznámka k položce:_x000D_
s intumescentní ohnivzdornou složkou zajišťující protipožární a tepelnou izolaci EI120, protipožární manžety, nebo jiný adekvátní způsob zajišťující neporušení požadovaných vlastností tepelné izolace. Zhotovit oprávněnou osobou, včetně zapravení prostupu (protipožární malta, protipožární tmel) a označení identifikačním štítkem. Značení DN rozvodu.</t>
  </si>
  <si>
    <t>A.2.3</t>
  </si>
  <si>
    <t>D+M Kulový kohout závitový s integrovaným filtrem v kouli DN15 s možností čištění filtrační, vložky při uzavření, PN25 (mosazný s povrchovou úpravou chromováním, síto filtru nezezavějící ocel)</t>
  </si>
  <si>
    <t>46</t>
  </si>
  <si>
    <t>A.2.4</t>
  </si>
  <si>
    <t>D+M Připojení FCU - zatrubkování, flexibilní připojovací hadice min. PN16, potřebné garnitury pro připojení FCU se šroubením, do DN25</t>
  </si>
  <si>
    <t>48</t>
  </si>
  <si>
    <t>A.2.6</t>
  </si>
  <si>
    <t>D+M Ruční vyvažovací ventil DN 25 závitový PN25 se samotěsnícími měřícími vsuvkami pro měření, průtoků tlaků a teploty, plynulé nastavení kv hodnoty, aretované přednastavení, uzavírání</t>
  </si>
  <si>
    <t>50</t>
  </si>
  <si>
    <t>Poznámka k položce:_x000D_
max. pracovní teplota 120°C</t>
  </si>
  <si>
    <t>A.2.7</t>
  </si>
  <si>
    <t>D+M Kombinovaný regulační a vyvažovací ventil DN15 LF pro malé koncové jednotky - tlakově nezávislý, 2cestný regulační a vyvažovací ventil závitový, DN 15LF s měřicími vsuvkami, PN16, rozsah nastavení</t>
  </si>
  <si>
    <t>52</t>
  </si>
  <si>
    <t>Poznámka k položce:_x000D_
omezovače maximálního průtoku 44-245 l/h, minimální tlaková ztráta ventilu pro provoz max. 15kPa, maximální diferenční tlak min. 400kPa, rozsah pracovních teplot -10+90°C, zdvih 4,0mm, včetně termoelektrického ovládacího pohonu 230V~/ON-OFF/NC (bez napětí uzavřeno) 2,5W, včetně přednastavení, včetně šroubení dle spojovacího systému rozvodů. Referenční zařízení: TA-Compact-P DN15LF + EMO T 230V~ 2,5W NC</t>
  </si>
  <si>
    <t>A.2.9</t>
  </si>
  <si>
    <t>D+M Automatický odvzdušňovací ventil 3/4" s plovákem řízeným bezúkapovým odvzdušňovacím ventilem, (automatické odvzdušňování při provozu a plnění, automatické zavzdušňování při vypouštění)</t>
  </si>
  <si>
    <t>54</t>
  </si>
  <si>
    <t>767990010RA0</t>
  </si>
  <si>
    <t>Ostatní atypické kovové prvky do 5 kg/kus</t>
  </si>
  <si>
    <t>kg</t>
  </si>
  <si>
    <t>56</t>
  </si>
  <si>
    <t>Poznámka k položce:_x000D_
Doplňkové konstrukce ocelové - stavebnicové prvky / atypické včetně protikorozního nátěru, nebo zinkované - ve venkovním prostředí žárový zinek (uložení potrubí a rozdělovačů, podpěry čerpadel)</t>
  </si>
  <si>
    <t>904      R01</t>
  </si>
  <si>
    <t>Hzs-zkousky v ramci montaz.praci, Komplexni vyzkouseni</t>
  </si>
  <si>
    <t>h</t>
  </si>
  <si>
    <t>58</t>
  </si>
  <si>
    <t>Poznámka k položce:_x000D_
HZS zaregulování systému - chladicí zkouška</t>
  </si>
  <si>
    <t>60</t>
  </si>
  <si>
    <t>Poznámka k položce:_x000D_
Hydraulické vyvážení chladicího systému</t>
  </si>
  <si>
    <t>62</t>
  </si>
  <si>
    <t>Poznámka k položce:_x000D_
Zprovoznění (v kooperaci s MaR)</t>
  </si>
  <si>
    <t>64</t>
  </si>
  <si>
    <t>Poznámka k položce:_x000D_
Prvotní naplnění a odvzdušnění systému.</t>
  </si>
  <si>
    <t>33</t>
  </si>
  <si>
    <t>909      R00</t>
  </si>
  <si>
    <t>Hzs-nezmeritelne stavebni prace</t>
  </si>
  <si>
    <t>66</t>
  </si>
  <si>
    <t>Poznámka k položce:_x000D_
Stavební přípomoci, včetně vrtání prostrupů a zapravení.</t>
  </si>
  <si>
    <t>998734201R00</t>
  </si>
  <si>
    <t>Přesun hmot pro armatury v objektech výšky do 6 m</t>
  </si>
  <si>
    <t>68</t>
  </si>
  <si>
    <t>A.3</t>
  </si>
  <si>
    <t>DISTRIBUCE CHLADICÍ VODY -  Izolace</t>
  </si>
  <si>
    <t>35</t>
  </si>
  <si>
    <t>A.3.1a</t>
  </si>
  <si>
    <t>D+M Izolační trubice ze syntetického kaučuku se strukturou uzavřených buněk pro izolování rozvodů, chlazení D15 zabraňující kondenzaci, teplotní rozsah min. -40 ~ +85°C, součinitel tepelné</t>
  </si>
  <si>
    <t>70</t>
  </si>
  <si>
    <t>Poznámka k položce:_x000D_
vodivosti  při 0°C lambda=0,040W/mK, součinitel difuzního odporu difuze vodních par m=7000, stupeň hořlavosti B1-s1, d0, těžce hořlavý, samozhášivý, nešířící plamen, nekapající, nízká hustota kouře, jmenovitá tl. izolace min. 19mm (značení vnější průměr potrubí, nutno ověřit skutečný venkovní rozměr rozvodu) - není-li požadovaný rozměr izolace jako trubice, nutno zhotovit z plošné izolace, v této položce nutno počítat i s izolováním potrubních spojek a tvarovek - izolace spojek a tvarovek není zpočítána v položce A.3.2 Izolace plošná</t>
  </si>
  <si>
    <t>A.3.1b</t>
  </si>
  <si>
    <t>D+M Izolační trubice ze syntetického kaučuku se strukturou uzavřených buněk pro izolování rozvodů, chlazení D22 zabraňující kondenzaci, teplotní rozsah min. -40 ~ +85°C, součinitel tepelné</t>
  </si>
  <si>
    <t>72</t>
  </si>
  <si>
    <t>37</t>
  </si>
  <si>
    <t>A.3.1c</t>
  </si>
  <si>
    <t>D+M Izolační trubice ze syntetického kaučuku se strukturou uzavřených buněk pro izolování rozvodů, chlazení D28 zabraňující kondenzaci, teplotní rozsah min. -40 ~ +85°C, součinitel tepelné</t>
  </si>
  <si>
    <t>74</t>
  </si>
  <si>
    <t>A.3.1d</t>
  </si>
  <si>
    <t>D+M Izolační trubice ze syntetického kaučuku se strukturou uzavřených buněk pro izolování rozvodů, chlazení D35 zabraňující kondenzaci, teplotní rozsah min. -40 ~ +85°C, součinitel tepelné</t>
  </si>
  <si>
    <t>76</t>
  </si>
  <si>
    <t>39</t>
  </si>
  <si>
    <t>A.3.1e</t>
  </si>
  <si>
    <t>D+M Izolační trubice ze syntetického kaučuku se strukturou uzavřených buněk pro izolování rozvodů, chlazení D76 zabraňující kondenzaci, teplotní rozsah min. -40 ~ +85°C, součinitel tepelné</t>
  </si>
  <si>
    <t>78</t>
  </si>
  <si>
    <t>A.3.2</t>
  </si>
  <si>
    <t>D+M Izolace plošná ze syntetického kaučuku pro izolování těles (čerpadla, armatury, nádrže), parametry dle požadavků izolačních trubic, tloušťka min. 19mm</t>
  </si>
  <si>
    <t>80</t>
  </si>
  <si>
    <t>41</t>
  </si>
  <si>
    <t>A.3.3a</t>
  </si>
  <si>
    <t>D+M Izolační chladové objímky pro mechanické kotvení rozvodů D15, jmenovitá tloušťka izolace 19 mm, (značení venkovní průměr potrubí, nutno ověřit skutečný venkovní rozměr rozvodu)</t>
  </si>
  <si>
    <t>82</t>
  </si>
  <si>
    <t>A.3.3b</t>
  </si>
  <si>
    <t>D+M Izolační chladové objímky pro mechanické kotvení rozvodů D22, jmenovitá tloušťka izolace 19 mm, (značení venkovní průměr potrubí, nutno ověřit skutečný venkovní rozměr rozvodu)</t>
  </si>
  <si>
    <t>84</t>
  </si>
  <si>
    <t>43</t>
  </si>
  <si>
    <t>A.3.3c</t>
  </si>
  <si>
    <t>D+M Izolační chladové objímky pro mechanické kotvení rozvodů D28, jmenovitá tloušťka izolace 19 mm, (značení venkovní průměr potrubí, nutno ověřit skutečný venkovní rozměr rozvodu)</t>
  </si>
  <si>
    <t>86</t>
  </si>
  <si>
    <t>A.3.3d</t>
  </si>
  <si>
    <t>D+M Izolační chladové objímky pro mechanické kotvení rozvodů D35, jmenovitá tloušťka izolace 19 mm, (značení venkovní průměr potrubí, nutno ověřit skutečný venkovní rozměr rozvodu)</t>
  </si>
  <si>
    <t>88</t>
  </si>
  <si>
    <t>45</t>
  </si>
  <si>
    <t>A.3.3e</t>
  </si>
  <si>
    <t>D+M Izolační chladové objímky pro mechanické kotvení rozvodů D76, jmenovitá tloušťka izolace 19 mm, (značení venkovní průměr potrubí, nutno ověřit skutečný venkovní rozměr rozvodu)</t>
  </si>
  <si>
    <t>90</t>
  </si>
  <si>
    <t>A.3.4</t>
  </si>
  <si>
    <t>Neoprenové lepidlo 1l</t>
  </si>
  <si>
    <t>l</t>
  </si>
  <si>
    <t>92</t>
  </si>
  <si>
    <t>47</t>
  </si>
  <si>
    <t>A.3.5</t>
  </si>
  <si>
    <t>Čistič lepidla 1l</t>
  </si>
  <si>
    <t>94</t>
  </si>
  <si>
    <t>A.3.6</t>
  </si>
  <si>
    <t>Samolepicí páska 3mm x 50mm x 15 m</t>
  </si>
  <si>
    <t>96</t>
  </si>
  <si>
    <t>49</t>
  </si>
  <si>
    <t>998713201R00</t>
  </si>
  <si>
    <t>Přesun hmot pro izolace tepelné v objektech výšky do 6 m</t>
  </si>
  <si>
    <t>98</t>
  </si>
  <si>
    <t>Poznámka k položce:_x000D_
50 m vodorovně</t>
  </si>
  <si>
    <t>FNOL</t>
  </si>
  <si>
    <t>Dochlazení krčku mezi D 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</si>
</sst>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4" fontId="14" fillId="0" borderId="0" xfId="0" applyNumberFormat="1" applyFont="1"/>
    <xf numFmtId="166" fontId="17" fillId="0" borderId="12" xfId="0" applyNumberFormat="1" applyFont="1" applyBorder="1"/>
    <xf numFmtId="166" fontId="17" fillId="0" borderId="13" xfId="0" applyNumberFormat="1" applyFont="1" applyBorder="1"/>
    <xf numFmtId="4" fontId="18" fillId="0" borderId="0" xfId="0" applyNumberFormat="1" applyFont="1" applyAlignment="1">
      <alignment vertical="center"/>
    </xf>
    <xf numFmtId="0" fontId="6" fillId="0" borderId="3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4" fontId="5" fillId="0" borderId="0" xfId="0" applyNumberFormat="1" applyFont="1"/>
    <xf numFmtId="0" fontId="6" fillId="0" borderId="14" xfId="0" applyFont="1" applyBorder="1"/>
    <xf numFmtId="166" fontId="6" fillId="0" borderId="0" xfId="0" applyNumberFormat="1" applyFont="1"/>
    <xf numFmtId="166" fontId="6" fillId="0" borderId="15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49" fontId="12" fillId="0" borderId="22" xfId="0" applyNumberFormat="1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67" fontId="12" fillId="0" borderId="22" xfId="0" applyNumberFormat="1" applyFont="1" applyBorder="1" applyAlignment="1" applyProtection="1">
      <alignment vertical="center"/>
      <protection locked="0"/>
    </xf>
    <xf numFmtId="4" fontId="12" fillId="3" borderId="22" xfId="0" applyNumberFormat="1" applyFont="1" applyFill="1" applyBorder="1" applyAlignment="1" applyProtection="1">
      <alignment vertical="center"/>
      <protection locked="0"/>
    </xf>
    <xf numFmtId="4" fontId="12" fillId="0" borderId="22" xfId="0" applyNumberFormat="1" applyFont="1" applyBorder="1" applyAlignment="1" applyProtection="1">
      <alignment vertical="center"/>
      <protection locked="0"/>
    </xf>
    <xf numFmtId="0" fontId="13" fillId="3" borderId="14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166" fontId="1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20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12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1"/>
  <sheetViews>
    <sheetView showGridLines="0" tabSelected="1" topLeftCell="A47" workbookViewId="0">
      <selection activeCell="E7" sqref="E7:H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00" t="s">
        <v>2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AT2" s="6" t="s">
        <v>45</v>
      </c>
    </row>
    <row r="3" spans="2:46" ht="6.9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44</v>
      </c>
    </row>
    <row r="4" spans="2:46" ht="24.9" customHeight="1" x14ac:dyDescent="0.2">
      <c r="B4" s="9"/>
      <c r="D4" s="10" t="s">
        <v>46</v>
      </c>
      <c r="L4" s="9"/>
      <c r="M4" s="36" t="s">
        <v>5</v>
      </c>
      <c r="AT4" s="6" t="s">
        <v>1</v>
      </c>
    </row>
    <row r="5" spans="2:46" ht="6.9" customHeight="1" x14ac:dyDescent="0.2">
      <c r="B5" s="9"/>
      <c r="L5" s="9"/>
    </row>
    <row r="6" spans="2:46" ht="12" customHeight="1" x14ac:dyDescent="0.2">
      <c r="B6" s="9"/>
      <c r="D6" s="12" t="s">
        <v>6</v>
      </c>
      <c r="L6" s="9"/>
    </row>
    <row r="7" spans="2:46" ht="16.5" customHeight="1" x14ac:dyDescent="0.2">
      <c r="B7" s="9"/>
      <c r="E7" s="98" t="s">
        <v>275</v>
      </c>
      <c r="F7" s="99"/>
      <c r="G7" s="99"/>
      <c r="H7" s="99"/>
      <c r="L7" s="9"/>
    </row>
    <row r="8" spans="2:46" s="1" customFormat="1" ht="12" customHeight="1" x14ac:dyDescent="0.2">
      <c r="B8" s="15"/>
      <c r="D8" s="12" t="s">
        <v>47</v>
      </c>
      <c r="L8" s="15"/>
    </row>
    <row r="9" spans="2:46" s="1" customFormat="1" ht="16.5" customHeight="1" x14ac:dyDescent="0.2">
      <c r="B9" s="15"/>
      <c r="E9" s="96" t="s">
        <v>100</v>
      </c>
      <c r="F9" s="97"/>
      <c r="G9" s="97"/>
      <c r="H9" s="97"/>
      <c r="L9" s="15"/>
    </row>
    <row r="10" spans="2:46" s="1" customFormat="1" x14ac:dyDescent="0.2">
      <c r="B10" s="15"/>
      <c r="L10" s="15"/>
    </row>
    <row r="11" spans="2:46" s="1" customFormat="1" ht="12" customHeight="1" x14ac:dyDescent="0.2">
      <c r="B11" s="15"/>
      <c r="D11" s="12" t="s">
        <v>7</v>
      </c>
      <c r="F11" s="11" t="s">
        <v>0</v>
      </c>
      <c r="I11" s="12" t="s">
        <v>8</v>
      </c>
      <c r="J11" s="11" t="s">
        <v>0</v>
      </c>
      <c r="L11" s="15"/>
    </row>
    <row r="12" spans="2:46" s="1" customFormat="1" ht="12" customHeight="1" x14ac:dyDescent="0.2">
      <c r="B12" s="15"/>
      <c r="D12" s="12" t="s">
        <v>9</v>
      </c>
      <c r="F12" s="11" t="s">
        <v>10</v>
      </c>
      <c r="I12" s="12" t="s">
        <v>11</v>
      </c>
      <c r="J12" s="25">
        <v>45713</v>
      </c>
      <c r="L12" s="15"/>
    </row>
    <row r="13" spans="2:46" s="1" customFormat="1" ht="10.65" customHeight="1" x14ac:dyDescent="0.2">
      <c r="B13" s="15"/>
      <c r="L13" s="15"/>
    </row>
    <row r="14" spans="2:46" s="1" customFormat="1" ht="12" customHeight="1" x14ac:dyDescent="0.2">
      <c r="B14" s="15"/>
      <c r="D14" s="12" t="s">
        <v>12</v>
      </c>
      <c r="I14" s="12" t="s">
        <v>13</v>
      </c>
      <c r="J14" s="11"/>
      <c r="L14" s="15"/>
    </row>
    <row r="15" spans="2:46" s="1" customFormat="1" ht="18" customHeight="1" x14ac:dyDescent="0.2">
      <c r="B15" s="15"/>
      <c r="E15" s="11" t="s">
        <v>274</v>
      </c>
      <c r="I15" s="12" t="s">
        <v>14</v>
      </c>
      <c r="J15" s="11"/>
      <c r="L15" s="15"/>
    </row>
    <row r="16" spans="2:46" s="1" customFormat="1" ht="6.9" customHeight="1" x14ac:dyDescent="0.2">
      <c r="B16" s="15"/>
      <c r="L16" s="15"/>
    </row>
    <row r="17" spans="2:12" s="1" customFormat="1" ht="12" customHeight="1" x14ac:dyDescent="0.2">
      <c r="B17" s="15"/>
      <c r="D17" s="12" t="s">
        <v>15</v>
      </c>
      <c r="I17" s="12" t="s">
        <v>13</v>
      </c>
      <c r="J17" s="13"/>
      <c r="L17" s="15"/>
    </row>
    <row r="18" spans="2:12" s="1" customFormat="1" ht="18" customHeight="1" x14ac:dyDescent="0.2">
      <c r="B18" s="15"/>
      <c r="E18" s="102"/>
      <c r="F18" s="103"/>
      <c r="G18" s="103"/>
      <c r="H18" s="103"/>
      <c r="I18" s="12" t="s">
        <v>14</v>
      </c>
      <c r="J18" s="13"/>
      <c r="L18" s="15"/>
    </row>
    <row r="19" spans="2:12" s="1" customFormat="1" ht="6.9" customHeight="1" x14ac:dyDescent="0.2">
      <c r="B19" s="15"/>
      <c r="L19" s="15"/>
    </row>
    <row r="20" spans="2:12" s="1" customFormat="1" ht="12" customHeight="1" x14ac:dyDescent="0.2">
      <c r="B20" s="15"/>
      <c r="D20" s="12" t="s">
        <v>16</v>
      </c>
      <c r="I20" s="12" t="s">
        <v>13</v>
      </c>
      <c r="J20" s="11"/>
      <c r="L20" s="15"/>
    </row>
    <row r="21" spans="2:12" s="1" customFormat="1" ht="18" customHeight="1" x14ac:dyDescent="0.2">
      <c r="B21" s="15"/>
      <c r="E21" s="11"/>
      <c r="I21" s="12" t="s">
        <v>14</v>
      </c>
      <c r="J21" s="11"/>
      <c r="L21" s="15"/>
    </row>
    <row r="22" spans="2:12" s="1" customFormat="1" ht="6.9" customHeight="1" x14ac:dyDescent="0.2">
      <c r="B22" s="15"/>
      <c r="L22" s="15"/>
    </row>
    <row r="23" spans="2:12" s="1" customFormat="1" ht="12" customHeight="1" x14ac:dyDescent="0.2">
      <c r="B23" s="15"/>
      <c r="D23" s="12" t="s">
        <v>17</v>
      </c>
      <c r="I23" s="12" t="s">
        <v>13</v>
      </c>
      <c r="J23" s="11"/>
      <c r="L23" s="15"/>
    </row>
    <row r="24" spans="2:12" s="1" customFormat="1" ht="18" customHeight="1" x14ac:dyDescent="0.2">
      <c r="B24" s="15"/>
      <c r="E24" s="11"/>
      <c r="I24" s="12" t="s">
        <v>14</v>
      </c>
      <c r="J24" s="11"/>
      <c r="L24" s="15"/>
    </row>
    <row r="25" spans="2:12" s="1" customFormat="1" ht="6.9" customHeight="1" x14ac:dyDescent="0.2">
      <c r="B25" s="15"/>
      <c r="L25" s="15"/>
    </row>
    <row r="26" spans="2:12" s="1" customFormat="1" ht="12" customHeight="1" x14ac:dyDescent="0.2">
      <c r="B26" s="15"/>
      <c r="D26" s="12" t="s">
        <v>18</v>
      </c>
      <c r="L26" s="15"/>
    </row>
    <row r="27" spans="2:12" s="2" customFormat="1" ht="16.5" customHeight="1" x14ac:dyDescent="0.2">
      <c r="B27" s="37"/>
      <c r="E27" s="104" t="s">
        <v>0</v>
      </c>
      <c r="F27" s="104"/>
      <c r="G27" s="104"/>
      <c r="H27" s="104"/>
      <c r="L27" s="37"/>
    </row>
    <row r="28" spans="2:12" s="1" customFormat="1" ht="6.9" customHeight="1" x14ac:dyDescent="0.2">
      <c r="B28" s="15"/>
      <c r="L28" s="15"/>
    </row>
    <row r="29" spans="2:12" s="1" customFormat="1" ht="6.9" customHeight="1" x14ac:dyDescent="0.2">
      <c r="B29" s="15"/>
      <c r="D29" s="26"/>
      <c r="E29" s="26"/>
      <c r="F29" s="26"/>
      <c r="G29" s="26"/>
      <c r="H29" s="26"/>
      <c r="I29" s="26"/>
      <c r="J29" s="26"/>
      <c r="K29" s="26"/>
      <c r="L29" s="15"/>
    </row>
    <row r="30" spans="2:12" s="1" customFormat="1" ht="25.35" customHeight="1" x14ac:dyDescent="0.2">
      <c r="B30" s="15"/>
      <c r="D30" s="38" t="s">
        <v>19</v>
      </c>
      <c r="J30" s="35">
        <f>ROUND(J119, 2)</f>
        <v>0</v>
      </c>
      <c r="L30" s="15"/>
    </row>
    <row r="31" spans="2:12" s="1" customFormat="1" ht="6.9" customHeight="1" x14ac:dyDescent="0.2">
      <c r="B31" s="15"/>
      <c r="D31" s="26"/>
      <c r="E31" s="26"/>
      <c r="F31" s="26"/>
      <c r="G31" s="26"/>
      <c r="H31" s="26"/>
      <c r="I31" s="26"/>
      <c r="J31" s="26"/>
      <c r="K31" s="26"/>
      <c r="L31" s="15"/>
    </row>
    <row r="32" spans="2:12" s="1" customFormat="1" ht="14.4" customHeight="1" x14ac:dyDescent="0.2">
      <c r="B32" s="15"/>
      <c r="F32" s="17" t="s">
        <v>21</v>
      </c>
      <c r="I32" s="17" t="s">
        <v>20</v>
      </c>
      <c r="J32" s="17" t="s">
        <v>22</v>
      </c>
      <c r="L32" s="15"/>
    </row>
    <row r="33" spans="2:12" s="1" customFormat="1" ht="14.4" customHeight="1" x14ac:dyDescent="0.2">
      <c r="B33" s="15"/>
      <c r="D33" s="27" t="s">
        <v>23</v>
      </c>
      <c r="E33" s="12" t="s">
        <v>24</v>
      </c>
      <c r="F33" s="39">
        <f>ROUND((SUM(BE119:BE200)),  2)</f>
        <v>0</v>
      </c>
      <c r="I33" s="40">
        <v>0.21</v>
      </c>
      <c r="J33" s="39">
        <f>ROUND(((SUM(BE119:BE200))*I33),  2)</f>
        <v>0</v>
      </c>
      <c r="L33" s="15"/>
    </row>
    <row r="34" spans="2:12" s="1" customFormat="1" ht="14.4" customHeight="1" x14ac:dyDescent="0.2">
      <c r="B34" s="15"/>
      <c r="E34" s="12" t="s">
        <v>25</v>
      </c>
      <c r="F34" s="39">
        <f>ROUND((SUM(BF119:BF200)),  2)</f>
        <v>0</v>
      </c>
      <c r="I34" s="40">
        <v>0.12</v>
      </c>
      <c r="J34" s="39">
        <f>ROUND(((SUM(BF119:BF200))*I34),  2)</f>
        <v>0</v>
      </c>
      <c r="L34" s="15"/>
    </row>
    <row r="35" spans="2:12" s="1" customFormat="1" ht="14.4" hidden="1" customHeight="1" x14ac:dyDescent="0.2">
      <c r="B35" s="15"/>
      <c r="E35" s="12" t="s">
        <v>26</v>
      </c>
      <c r="F35" s="39">
        <f>ROUND((SUM(BG119:BG200)),  2)</f>
        <v>0</v>
      </c>
      <c r="I35" s="40">
        <v>0.21</v>
      </c>
      <c r="J35" s="39">
        <f>0</f>
        <v>0</v>
      </c>
      <c r="L35" s="15"/>
    </row>
    <row r="36" spans="2:12" s="1" customFormat="1" ht="14.4" hidden="1" customHeight="1" x14ac:dyDescent="0.2">
      <c r="B36" s="15"/>
      <c r="E36" s="12" t="s">
        <v>27</v>
      </c>
      <c r="F36" s="39">
        <f>ROUND((SUM(BH119:BH200)),  2)</f>
        <v>0</v>
      </c>
      <c r="I36" s="40">
        <v>0.12</v>
      </c>
      <c r="J36" s="39">
        <f>0</f>
        <v>0</v>
      </c>
      <c r="L36" s="15"/>
    </row>
    <row r="37" spans="2:12" s="1" customFormat="1" ht="14.4" hidden="1" customHeight="1" x14ac:dyDescent="0.2">
      <c r="B37" s="15"/>
      <c r="E37" s="12" t="s">
        <v>28</v>
      </c>
      <c r="F37" s="39">
        <f>ROUND((SUM(BI119:BI200)),  2)</f>
        <v>0</v>
      </c>
      <c r="I37" s="40">
        <v>0</v>
      </c>
      <c r="J37" s="39">
        <f>0</f>
        <v>0</v>
      </c>
      <c r="L37" s="15"/>
    </row>
    <row r="38" spans="2:12" s="1" customFormat="1" ht="6.9" customHeight="1" x14ac:dyDescent="0.2">
      <c r="B38" s="15"/>
      <c r="L38" s="15"/>
    </row>
    <row r="39" spans="2:12" s="1" customFormat="1" ht="25.35" customHeight="1" x14ac:dyDescent="0.2">
      <c r="B39" s="15"/>
      <c r="C39" s="41"/>
      <c r="D39" s="42" t="s">
        <v>29</v>
      </c>
      <c r="E39" s="29"/>
      <c r="F39" s="29"/>
      <c r="G39" s="43" t="s">
        <v>30</v>
      </c>
      <c r="H39" s="44" t="s">
        <v>31</v>
      </c>
      <c r="I39" s="29"/>
      <c r="J39" s="45">
        <f>SUM(J30:J37)</f>
        <v>0</v>
      </c>
      <c r="K39" s="46"/>
      <c r="L39" s="15"/>
    </row>
    <row r="40" spans="2:12" s="1" customFormat="1" ht="14.4" customHeight="1" x14ac:dyDescent="0.2">
      <c r="B40" s="15"/>
      <c r="L40" s="15"/>
    </row>
    <row r="41" spans="2:12" ht="14.4" customHeight="1" x14ac:dyDescent="0.2">
      <c r="B41" s="9"/>
      <c r="L41" s="9"/>
    </row>
    <row r="42" spans="2:12" ht="14.4" customHeight="1" x14ac:dyDescent="0.2">
      <c r="B42" s="9"/>
      <c r="L42" s="9"/>
    </row>
    <row r="43" spans="2:12" ht="14.4" customHeight="1" x14ac:dyDescent="0.2">
      <c r="B43" s="9"/>
      <c r="L43" s="9"/>
    </row>
    <row r="44" spans="2:12" ht="14.4" customHeight="1" x14ac:dyDescent="0.2">
      <c r="B44" s="9"/>
      <c r="L44" s="9"/>
    </row>
    <row r="45" spans="2:12" ht="14.4" customHeight="1" x14ac:dyDescent="0.2">
      <c r="B45" s="9"/>
      <c r="L45" s="9"/>
    </row>
    <row r="46" spans="2:12" ht="14.4" customHeight="1" x14ac:dyDescent="0.2">
      <c r="B46" s="9"/>
      <c r="L46" s="9"/>
    </row>
    <row r="47" spans="2:12" ht="14.4" customHeight="1" x14ac:dyDescent="0.2">
      <c r="B47" s="9"/>
      <c r="L47" s="9"/>
    </row>
    <row r="48" spans="2:12" ht="14.4" customHeight="1" x14ac:dyDescent="0.2">
      <c r="B48" s="9"/>
      <c r="L48" s="9"/>
    </row>
    <row r="49" spans="2:12" ht="14.4" customHeight="1" x14ac:dyDescent="0.2">
      <c r="B49" s="9"/>
      <c r="L49" s="9"/>
    </row>
    <row r="50" spans="2:12" s="1" customFormat="1" ht="14.4" customHeight="1" x14ac:dyDescent="0.2">
      <c r="B50" s="15"/>
      <c r="D50" s="18" t="s">
        <v>32</v>
      </c>
      <c r="E50" s="19"/>
      <c r="F50" s="19"/>
      <c r="G50" s="18" t="s">
        <v>33</v>
      </c>
      <c r="H50" s="19"/>
      <c r="I50" s="19"/>
      <c r="J50" s="19"/>
      <c r="K50" s="19"/>
      <c r="L50" s="15"/>
    </row>
    <row r="51" spans="2:12" x14ac:dyDescent="0.2">
      <c r="B51" s="9"/>
      <c r="L51" s="9"/>
    </row>
    <row r="52" spans="2:12" x14ac:dyDescent="0.2">
      <c r="B52" s="9"/>
      <c r="L52" s="9"/>
    </row>
    <row r="53" spans="2:12" x14ac:dyDescent="0.2">
      <c r="B53" s="9"/>
      <c r="L53" s="9"/>
    </row>
    <row r="54" spans="2:12" x14ac:dyDescent="0.2">
      <c r="B54" s="9"/>
      <c r="L54" s="9"/>
    </row>
    <row r="55" spans="2:12" x14ac:dyDescent="0.2">
      <c r="B55" s="9"/>
      <c r="L55" s="9"/>
    </row>
    <row r="56" spans="2:12" x14ac:dyDescent="0.2">
      <c r="B56" s="9"/>
      <c r="L56" s="9"/>
    </row>
    <row r="57" spans="2:12" x14ac:dyDescent="0.2">
      <c r="B57" s="9"/>
      <c r="L57" s="9"/>
    </row>
    <row r="58" spans="2:12" x14ac:dyDescent="0.2">
      <c r="B58" s="9"/>
      <c r="L58" s="9"/>
    </row>
    <row r="59" spans="2:12" x14ac:dyDescent="0.2">
      <c r="B59" s="9"/>
      <c r="L59" s="9"/>
    </row>
    <row r="60" spans="2:12" x14ac:dyDescent="0.2">
      <c r="B60" s="9"/>
      <c r="L60" s="9"/>
    </row>
    <row r="61" spans="2:12" s="1" customFormat="1" ht="13.2" x14ac:dyDescent="0.2">
      <c r="B61" s="15"/>
      <c r="D61" s="20" t="s">
        <v>34</v>
      </c>
      <c r="E61" s="16"/>
      <c r="F61" s="47" t="s">
        <v>35</v>
      </c>
      <c r="G61" s="20" t="s">
        <v>34</v>
      </c>
      <c r="H61" s="16"/>
      <c r="I61" s="16"/>
      <c r="J61" s="48" t="s">
        <v>35</v>
      </c>
      <c r="K61" s="16"/>
      <c r="L61" s="15"/>
    </row>
    <row r="62" spans="2:12" x14ac:dyDescent="0.2">
      <c r="B62" s="9"/>
      <c r="L62" s="9"/>
    </row>
    <row r="63" spans="2:12" x14ac:dyDescent="0.2">
      <c r="B63" s="9"/>
      <c r="L63" s="9"/>
    </row>
    <row r="64" spans="2:12" x14ac:dyDescent="0.2">
      <c r="B64" s="9"/>
      <c r="L64" s="9"/>
    </row>
    <row r="65" spans="2:12" s="1" customFormat="1" ht="13.2" x14ac:dyDescent="0.2">
      <c r="B65" s="15"/>
      <c r="D65" s="18" t="s">
        <v>36</v>
      </c>
      <c r="E65" s="19"/>
      <c r="F65" s="19"/>
      <c r="G65" s="18" t="s">
        <v>37</v>
      </c>
      <c r="H65" s="19"/>
      <c r="I65" s="19"/>
      <c r="J65" s="19"/>
      <c r="K65" s="19"/>
      <c r="L65" s="15"/>
    </row>
    <row r="66" spans="2:12" x14ac:dyDescent="0.2">
      <c r="B66" s="9"/>
      <c r="L66" s="9"/>
    </row>
    <row r="67" spans="2:12" x14ac:dyDescent="0.2">
      <c r="B67" s="9"/>
      <c r="L67" s="9"/>
    </row>
    <row r="68" spans="2:12" x14ac:dyDescent="0.2">
      <c r="B68" s="9"/>
      <c r="L68" s="9"/>
    </row>
    <row r="69" spans="2:12" x14ac:dyDescent="0.2">
      <c r="B69" s="9"/>
      <c r="L69" s="9"/>
    </row>
    <row r="70" spans="2:12" x14ac:dyDescent="0.2">
      <c r="B70" s="9"/>
      <c r="L70" s="9"/>
    </row>
    <row r="71" spans="2:12" x14ac:dyDescent="0.2">
      <c r="B71" s="9"/>
      <c r="L71" s="9"/>
    </row>
    <row r="72" spans="2:12" x14ac:dyDescent="0.2">
      <c r="B72" s="9"/>
      <c r="L72" s="9"/>
    </row>
    <row r="73" spans="2:12" x14ac:dyDescent="0.2">
      <c r="B73" s="9"/>
      <c r="L73" s="9"/>
    </row>
    <row r="74" spans="2:12" x14ac:dyDescent="0.2">
      <c r="B74" s="9"/>
      <c r="L74" s="9"/>
    </row>
    <row r="75" spans="2:12" x14ac:dyDescent="0.2">
      <c r="B75" s="9"/>
      <c r="L75" s="9"/>
    </row>
    <row r="76" spans="2:12" s="1" customFormat="1" ht="13.2" x14ac:dyDescent="0.2">
      <c r="B76" s="15"/>
      <c r="D76" s="20" t="s">
        <v>34</v>
      </c>
      <c r="E76" s="16"/>
      <c r="F76" s="47" t="s">
        <v>35</v>
      </c>
      <c r="G76" s="20" t="s">
        <v>34</v>
      </c>
      <c r="H76" s="16"/>
      <c r="I76" s="16"/>
      <c r="J76" s="48" t="s">
        <v>35</v>
      </c>
      <c r="K76" s="16"/>
      <c r="L76" s="15"/>
    </row>
    <row r="77" spans="2:12" s="1" customFormat="1" ht="14.4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15"/>
    </row>
    <row r="81" spans="2:47" s="1" customFormat="1" ht="6.9" customHeight="1" x14ac:dyDescent="0.2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15"/>
    </row>
    <row r="82" spans="2:47" s="1" customFormat="1" ht="24.9" customHeight="1" x14ac:dyDescent="0.2">
      <c r="B82" s="15"/>
      <c r="C82" s="10" t="s">
        <v>48</v>
      </c>
      <c r="L82" s="15"/>
    </row>
    <row r="83" spans="2:47" s="1" customFormat="1" ht="6.9" customHeight="1" x14ac:dyDescent="0.2">
      <c r="B83" s="15"/>
      <c r="L83" s="15"/>
    </row>
    <row r="84" spans="2:47" s="1" customFormat="1" ht="12" customHeight="1" x14ac:dyDescent="0.2">
      <c r="B84" s="15"/>
      <c r="C84" s="12" t="s">
        <v>6</v>
      </c>
      <c r="L84" s="15"/>
    </row>
    <row r="85" spans="2:47" s="1" customFormat="1" ht="16.5" customHeight="1" x14ac:dyDescent="0.2">
      <c r="B85" s="15"/>
      <c r="E85" s="98" t="s">
        <v>275</v>
      </c>
      <c r="F85" s="99"/>
      <c r="G85" s="99"/>
      <c r="H85" s="99"/>
      <c r="L85" s="15"/>
    </row>
    <row r="86" spans="2:47" s="1" customFormat="1" ht="12" customHeight="1" x14ac:dyDescent="0.2">
      <c r="B86" s="15"/>
      <c r="C86" s="12" t="s">
        <v>47</v>
      </c>
      <c r="L86" s="15"/>
    </row>
    <row r="87" spans="2:47" s="1" customFormat="1" ht="16.5" customHeight="1" x14ac:dyDescent="0.2">
      <c r="B87" s="15"/>
      <c r="E87" s="96" t="str">
        <f>E9</f>
        <v>D.1.2.4 - Chlazení, vytápění</v>
      </c>
      <c r="F87" s="97"/>
      <c r="G87" s="97"/>
      <c r="H87" s="97"/>
      <c r="L87" s="15"/>
    </row>
    <row r="88" spans="2:47" s="1" customFormat="1" ht="6.9" customHeight="1" x14ac:dyDescent="0.2">
      <c r="B88" s="15"/>
      <c r="L88" s="15"/>
    </row>
    <row r="89" spans="2:47" s="1" customFormat="1" ht="12" customHeight="1" x14ac:dyDescent="0.2">
      <c r="B89" s="15"/>
      <c r="C89" s="12" t="s">
        <v>9</v>
      </c>
      <c r="F89" s="11" t="str">
        <f>F12</f>
        <v xml:space="preserve"> </v>
      </c>
      <c r="I89" s="12" t="s">
        <v>11</v>
      </c>
      <c r="J89" s="25">
        <v>45713</v>
      </c>
      <c r="L89" s="15"/>
    </row>
    <row r="90" spans="2:47" s="1" customFormat="1" ht="6.9" customHeight="1" x14ac:dyDescent="0.2">
      <c r="B90" s="15"/>
      <c r="L90" s="15"/>
    </row>
    <row r="91" spans="2:47" s="1" customFormat="1" ht="15.15" customHeight="1" x14ac:dyDescent="0.2">
      <c r="B91" s="15"/>
      <c r="C91" s="12" t="s">
        <v>12</v>
      </c>
      <c r="F91" s="11" t="s">
        <v>274</v>
      </c>
      <c r="I91" s="12" t="s">
        <v>16</v>
      </c>
      <c r="J91" s="14"/>
      <c r="L91" s="15"/>
    </row>
    <row r="92" spans="2:47" s="1" customFormat="1" ht="15.15" customHeight="1" x14ac:dyDescent="0.2">
      <c r="B92" s="15"/>
      <c r="C92" s="12" t="s">
        <v>15</v>
      </c>
      <c r="F92" s="11"/>
      <c r="I92" s="12" t="s">
        <v>17</v>
      </c>
      <c r="J92" s="14"/>
      <c r="L92" s="15"/>
    </row>
    <row r="93" spans="2:47" s="1" customFormat="1" ht="10.35" customHeight="1" x14ac:dyDescent="0.2">
      <c r="B93" s="15"/>
      <c r="L93" s="15"/>
    </row>
    <row r="94" spans="2:47" s="1" customFormat="1" ht="29.25" customHeight="1" x14ac:dyDescent="0.2">
      <c r="B94" s="15"/>
      <c r="C94" s="49" t="s">
        <v>49</v>
      </c>
      <c r="D94" s="41"/>
      <c r="E94" s="41"/>
      <c r="F94" s="41"/>
      <c r="G94" s="41"/>
      <c r="H94" s="41"/>
      <c r="I94" s="41"/>
      <c r="J94" s="50" t="s">
        <v>50</v>
      </c>
      <c r="K94" s="41"/>
      <c r="L94" s="15"/>
    </row>
    <row r="95" spans="2:47" s="1" customFormat="1" ht="10.35" customHeight="1" x14ac:dyDescent="0.2">
      <c r="B95" s="15"/>
      <c r="L95" s="15"/>
    </row>
    <row r="96" spans="2:47" s="1" customFormat="1" ht="22.65" customHeight="1" x14ac:dyDescent="0.2">
      <c r="B96" s="15"/>
      <c r="C96" s="51" t="s">
        <v>51</v>
      </c>
      <c r="J96" s="35">
        <f>J119</f>
        <v>0</v>
      </c>
      <c r="L96" s="15"/>
      <c r="AU96" s="6" t="s">
        <v>52</v>
      </c>
    </row>
    <row r="97" spans="2:12" s="3" customFormat="1" ht="24.9" customHeight="1" x14ac:dyDescent="0.2">
      <c r="B97" s="52"/>
      <c r="D97" s="53" t="s">
        <v>101</v>
      </c>
      <c r="E97" s="54"/>
      <c r="F97" s="54"/>
      <c r="G97" s="54"/>
      <c r="H97" s="54"/>
      <c r="I97" s="54"/>
      <c r="J97" s="55">
        <f>J120</f>
        <v>0</v>
      </c>
      <c r="L97" s="52"/>
    </row>
    <row r="98" spans="2:12" s="3" customFormat="1" ht="24.9" customHeight="1" x14ac:dyDescent="0.2">
      <c r="B98" s="52"/>
      <c r="D98" s="53" t="s">
        <v>102</v>
      </c>
      <c r="E98" s="54"/>
      <c r="F98" s="54"/>
      <c r="G98" s="54"/>
      <c r="H98" s="54"/>
      <c r="I98" s="54"/>
      <c r="J98" s="55">
        <f>J136</f>
        <v>0</v>
      </c>
      <c r="L98" s="52"/>
    </row>
    <row r="99" spans="2:12" s="3" customFormat="1" ht="24.9" customHeight="1" x14ac:dyDescent="0.2">
      <c r="B99" s="52"/>
      <c r="D99" s="53" t="s">
        <v>103</v>
      </c>
      <c r="E99" s="54"/>
      <c r="F99" s="54"/>
      <c r="G99" s="54"/>
      <c r="H99" s="54"/>
      <c r="I99" s="54"/>
      <c r="J99" s="55">
        <f>J179</f>
        <v>0</v>
      </c>
      <c r="L99" s="52"/>
    </row>
    <row r="100" spans="2:12" s="1" customFormat="1" ht="21.75" customHeight="1" x14ac:dyDescent="0.2">
      <c r="B100" s="15"/>
      <c r="L100" s="15"/>
    </row>
    <row r="101" spans="2:12" s="1" customFormat="1" ht="6.9" customHeight="1" x14ac:dyDescent="0.2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15"/>
    </row>
    <row r="105" spans="2:12" s="1" customFormat="1" ht="6.9" customHeight="1" x14ac:dyDescent="0.2"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15"/>
    </row>
    <row r="106" spans="2:12" s="1" customFormat="1" ht="24.9" customHeight="1" x14ac:dyDescent="0.2">
      <c r="B106" s="15"/>
      <c r="C106" s="10" t="s">
        <v>53</v>
      </c>
      <c r="L106" s="15"/>
    </row>
    <row r="107" spans="2:12" s="1" customFormat="1" ht="6.9" customHeight="1" x14ac:dyDescent="0.2">
      <c r="B107" s="15"/>
      <c r="L107" s="15"/>
    </row>
    <row r="108" spans="2:12" s="1" customFormat="1" ht="12" customHeight="1" x14ac:dyDescent="0.2">
      <c r="B108" s="15"/>
      <c r="C108" s="12" t="s">
        <v>6</v>
      </c>
      <c r="L108" s="15"/>
    </row>
    <row r="109" spans="2:12" s="1" customFormat="1" ht="16.5" customHeight="1" x14ac:dyDescent="0.2">
      <c r="B109" s="15"/>
      <c r="E109" s="98" t="str">
        <f>E7</f>
        <v>Dochlazení krčku mezi D a Y</v>
      </c>
      <c r="F109" s="99"/>
      <c r="G109" s="99"/>
      <c r="H109" s="99"/>
      <c r="L109" s="15"/>
    </row>
    <row r="110" spans="2:12" s="1" customFormat="1" ht="12" customHeight="1" x14ac:dyDescent="0.2">
      <c r="B110" s="15"/>
      <c r="C110" s="12" t="s">
        <v>47</v>
      </c>
      <c r="L110" s="15"/>
    </row>
    <row r="111" spans="2:12" s="1" customFormat="1" ht="16.5" customHeight="1" x14ac:dyDescent="0.2">
      <c r="B111" s="15"/>
      <c r="E111" s="96" t="str">
        <f>E9</f>
        <v>D.1.2.4 - Chlazení, vytápění</v>
      </c>
      <c r="F111" s="97"/>
      <c r="G111" s="97"/>
      <c r="H111" s="97"/>
      <c r="L111" s="15"/>
    </row>
    <row r="112" spans="2:12" s="1" customFormat="1" ht="6.9" customHeight="1" x14ac:dyDescent="0.2">
      <c r="B112" s="15"/>
      <c r="L112" s="15"/>
    </row>
    <row r="113" spans="2:65" s="1" customFormat="1" ht="12" customHeight="1" x14ac:dyDescent="0.2">
      <c r="B113" s="15"/>
      <c r="C113" s="12" t="s">
        <v>9</v>
      </c>
      <c r="F113" s="11" t="str">
        <f>F12</f>
        <v xml:space="preserve"> </v>
      </c>
      <c r="I113" s="12" t="s">
        <v>11</v>
      </c>
      <c r="J113" s="25">
        <f>IF(J12="","",J12)</f>
        <v>45713</v>
      </c>
      <c r="L113" s="15"/>
    </row>
    <row r="114" spans="2:65" s="1" customFormat="1" ht="6.9" customHeight="1" x14ac:dyDescent="0.2">
      <c r="B114" s="15"/>
      <c r="L114" s="15"/>
    </row>
    <row r="115" spans="2:65" s="1" customFormat="1" ht="15.15" customHeight="1" x14ac:dyDescent="0.2">
      <c r="B115" s="15"/>
      <c r="C115" s="12" t="s">
        <v>12</v>
      </c>
      <c r="F115" s="11" t="str">
        <f>E15</f>
        <v>FNOL</v>
      </c>
      <c r="I115" s="12" t="s">
        <v>16</v>
      </c>
      <c r="J115" s="14">
        <f>E21</f>
        <v>0</v>
      </c>
      <c r="L115" s="15"/>
    </row>
    <row r="116" spans="2:65" s="1" customFormat="1" ht="15.15" customHeight="1" x14ac:dyDescent="0.2">
      <c r="B116" s="15"/>
      <c r="C116" s="12" t="s">
        <v>15</v>
      </c>
      <c r="F116" s="11" t="str">
        <f>IF(E18="","",E18)</f>
        <v/>
      </c>
      <c r="I116" s="12" t="s">
        <v>17</v>
      </c>
      <c r="J116" s="14">
        <f>E24</f>
        <v>0</v>
      </c>
      <c r="L116" s="15"/>
    </row>
    <row r="117" spans="2:65" s="1" customFormat="1" ht="10.35" customHeight="1" x14ac:dyDescent="0.2">
      <c r="B117" s="15"/>
      <c r="L117" s="15"/>
    </row>
    <row r="118" spans="2:65" s="4" customFormat="1" ht="29.25" customHeight="1" x14ac:dyDescent="0.2">
      <c r="B118" s="56"/>
      <c r="C118" s="57" t="s">
        <v>54</v>
      </c>
      <c r="D118" s="58" t="s">
        <v>40</v>
      </c>
      <c r="E118" s="58" t="s">
        <v>38</v>
      </c>
      <c r="F118" s="58" t="s">
        <v>39</v>
      </c>
      <c r="G118" s="58" t="s">
        <v>55</v>
      </c>
      <c r="H118" s="58" t="s">
        <v>56</v>
      </c>
      <c r="I118" s="58" t="s">
        <v>57</v>
      </c>
      <c r="J118" s="58" t="s">
        <v>50</v>
      </c>
      <c r="K118" s="59" t="s">
        <v>58</v>
      </c>
      <c r="L118" s="56"/>
      <c r="M118" s="30" t="s">
        <v>0</v>
      </c>
      <c r="N118" s="31" t="s">
        <v>23</v>
      </c>
      <c r="O118" s="31" t="s">
        <v>59</v>
      </c>
      <c r="P118" s="31" t="s">
        <v>60</v>
      </c>
      <c r="Q118" s="31" t="s">
        <v>61</v>
      </c>
      <c r="R118" s="31" t="s">
        <v>62</v>
      </c>
      <c r="S118" s="31" t="s">
        <v>63</v>
      </c>
      <c r="T118" s="32" t="s">
        <v>64</v>
      </c>
    </row>
    <row r="119" spans="2:65" s="1" customFormat="1" ht="22.65" customHeight="1" x14ac:dyDescent="0.3">
      <c r="B119" s="15"/>
      <c r="C119" s="34" t="s">
        <v>65</v>
      </c>
      <c r="J119" s="60">
        <f>BK119</f>
        <v>0</v>
      </c>
      <c r="L119" s="15"/>
      <c r="M119" s="33"/>
      <c r="N119" s="26"/>
      <c r="O119" s="26"/>
      <c r="P119" s="61">
        <f>P120+P136+P179</f>
        <v>0</v>
      </c>
      <c r="Q119" s="26"/>
      <c r="R119" s="61">
        <f>R120+R136+R179</f>
        <v>0</v>
      </c>
      <c r="S119" s="26"/>
      <c r="T119" s="62">
        <f>T120+T136+T179</f>
        <v>0</v>
      </c>
      <c r="AT119" s="6" t="s">
        <v>41</v>
      </c>
      <c r="AU119" s="6" t="s">
        <v>52</v>
      </c>
      <c r="BK119" s="63">
        <f>BK120+BK136+BK179</f>
        <v>0</v>
      </c>
    </row>
    <row r="120" spans="2:65" s="5" customFormat="1" ht="25.95" customHeight="1" x14ac:dyDescent="0.25">
      <c r="B120" s="64"/>
      <c r="D120" s="65" t="s">
        <v>41</v>
      </c>
      <c r="E120" s="66" t="s">
        <v>104</v>
      </c>
      <c r="F120" s="66" t="s">
        <v>105</v>
      </c>
      <c r="I120" s="67"/>
      <c r="J120" s="68">
        <f>BK120</f>
        <v>0</v>
      </c>
      <c r="L120" s="64"/>
      <c r="M120" s="69"/>
      <c r="P120" s="70">
        <f>SUM(P121:P135)</f>
        <v>0</v>
      </c>
      <c r="R120" s="70">
        <f>SUM(R121:R135)</f>
        <v>0</v>
      </c>
      <c r="T120" s="71">
        <f>SUM(T121:T135)</f>
        <v>0</v>
      </c>
      <c r="AR120" s="65" t="s">
        <v>43</v>
      </c>
      <c r="AT120" s="72" t="s">
        <v>41</v>
      </c>
      <c r="AU120" s="72" t="s">
        <v>42</v>
      </c>
      <c r="AY120" s="65" t="s">
        <v>66</v>
      </c>
      <c r="BK120" s="73">
        <f>SUM(BK121:BK135)</f>
        <v>0</v>
      </c>
    </row>
    <row r="121" spans="2:65" s="1" customFormat="1" ht="44.25" customHeight="1" x14ac:dyDescent="0.2">
      <c r="B121" s="74"/>
      <c r="C121" s="75" t="s">
        <v>43</v>
      </c>
      <c r="D121" s="75" t="s">
        <v>68</v>
      </c>
      <c r="E121" s="76" t="s">
        <v>106</v>
      </c>
      <c r="F121" s="77" t="s">
        <v>107</v>
      </c>
      <c r="G121" s="78" t="s">
        <v>81</v>
      </c>
      <c r="H121" s="79">
        <v>52</v>
      </c>
      <c r="I121" s="80"/>
      <c r="J121" s="81">
        <f>ROUND(I121*H121,2)</f>
        <v>0</v>
      </c>
      <c r="K121" s="77" t="s">
        <v>108</v>
      </c>
      <c r="L121" s="15"/>
      <c r="M121" s="82" t="s">
        <v>0</v>
      </c>
      <c r="N121" s="83" t="s">
        <v>24</v>
      </c>
      <c r="P121" s="84">
        <f>O121*H121</f>
        <v>0</v>
      </c>
      <c r="Q121" s="84">
        <v>0</v>
      </c>
      <c r="R121" s="84">
        <f>Q121*H121</f>
        <v>0</v>
      </c>
      <c r="S121" s="84">
        <v>0</v>
      </c>
      <c r="T121" s="85">
        <f>S121*H121</f>
        <v>0</v>
      </c>
      <c r="AR121" s="86" t="s">
        <v>70</v>
      </c>
      <c r="AT121" s="86" t="s">
        <v>68</v>
      </c>
      <c r="AU121" s="86" t="s">
        <v>43</v>
      </c>
      <c r="AY121" s="6" t="s">
        <v>66</v>
      </c>
      <c r="BE121" s="87">
        <f>IF(N121="základní",J121,0)</f>
        <v>0</v>
      </c>
      <c r="BF121" s="87">
        <f>IF(N121="snížená",J121,0)</f>
        <v>0</v>
      </c>
      <c r="BG121" s="87">
        <f>IF(N121="zákl. přenesená",J121,0)</f>
        <v>0</v>
      </c>
      <c r="BH121" s="87">
        <f>IF(N121="sníž. přenesená",J121,0)</f>
        <v>0</v>
      </c>
      <c r="BI121" s="87">
        <f>IF(N121="nulová",J121,0)</f>
        <v>0</v>
      </c>
      <c r="BJ121" s="6" t="s">
        <v>43</v>
      </c>
      <c r="BK121" s="87">
        <f>ROUND(I121*H121,2)</f>
        <v>0</v>
      </c>
      <c r="BL121" s="6" t="s">
        <v>70</v>
      </c>
      <c r="BM121" s="86" t="s">
        <v>44</v>
      </c>
    </row>
    <row r="122" spans="2:65" s="1" customFormat="1" ht="38.4" x14ac:dyDescent="0.2">
      <c r="B122" s="15"/>
      <c r="D122" s="88" t="s">
        <v>109</v>
      </c>
      <c r="F122" s="90" t="s">
        <v>110</v>
      </c>
      <c r="I122" s="91"/>
      <c r="L122" s="15"/>
      <c r="M122" s="92"/>
      <c r="T122" s="28"/>
      <c r="AT122" s="6" t="s">
        <v>109</v>
      </c>
      <c r="AU122" s="6" t="s">
        <v>43</v>
      </c>
    </row>
    <row r="123" spans="2:65" s="1" customFormat="1" ht="44.25" customHeight="1" x14ac:dyDescent="0.2">
      <c r="B123" s="74"/>
      <c r="C123" s="75" t="s">
        <v>44</v>
      </c>
      <c r="D123" s="75" t="s">
        <v>68</v>
      </c>
      <c r="E123" s="76" t="s">
        <v>111</v>
      </c>
      <c r="F123" s="77" t="s">
        <v>112</v>
      </c>
      <c r="G123" s="78" t="s">
        <v>81</v>
      </c>
      <c r="H123" s="79">
        <v>32</v>
      </c>
      <c r="I123" s="80"/>
      <c r="J123" s="81">
        <f>ROUND(I123*H123,2)</f>
        <v>0</v>
      </c>
      <c r="K123" s="77" t="s">
        <v>108</v>
      </c>
      <c r="L123" s="15"/>
      <c r="M123" s="82" t="s">
        <v>0</v>
      </c>
      <c r="N123" s="83" t="s">
        <v>24</v>
      </c>
      <c r="P123" s="84">
        <f>O123*H123</f>
        <v>0</v>
      </c>
      <c r="Q123" s="84">
        <v>0</v>
      </c>
      <c r="R123" s="84">
        <f>Q123*H123</f>
        <v>0</v>
      </c>
      <c r="S123" s="84">
        <v>0</v>
      </c>
      <c r="T123" s="85">
        <f>S123*H123</f>
        <v>0</v>
      </c>
      <c r="AR123" s="86" t="s">
        <v>70</v>
      </c>
      <c r="AT123" s="86" t="s">
        <v>68</v>
      </c>
      <c r="AU123" s="86" t="s">
        <v>43</v>
      </c>
      <c r="AY123" s="6" t="s">
        <v>66</v>
      </c>
      <c r="BE123" s="87">
        <f>IF(N123="základní",J123,0)</f>
        <v>0</v>
      </c>
      <c r="BF123" s="87">
        <f>IF(N123="snížená",J123,0)</f>
        <v>0</v>
      </c>
      <c r="BG123" s="87">
        <f>IF(N123="zákl. přenesená",J123,0)</f>
        <v>0</v>
      </c>
      <c r="BH123" s="87">
        <f>IF(N123="sníž. přenesená",J123,0)</f>
        <v>0</v>
      </c>
      <c r="BI123" s="87">
        <f>IF(N123="nulová",J123,0)</f>
        <v>0</v>
      </c>
      <c r="BJ123" s="6" t="s">
        <v>43</v>
      </c>
      <c r="BK123" s="87">
        <f>ROUND(I123*H123,2)</f>
        <v>0</v>
      </c>
      <c r="BL123" s="6" t="s">
        <v>70</v>
      </c>
      <c r="BM123" s="86" t="s">
        <v>70</v>
      </c>
    </row>
    <row r="124" spans="2:65" s="1" customFormat="1" ht="38.4" x14ac:dyDescent="0.2">
      <c r="B124" s="15"/>
      <c r="D124" s="88" t="s">
        <v>109</v>
      </c>
      <c r="F124" s="90" t="s">
        <v>110</v>
      </c>
      <c r="I124" s="91"/>
      <c r="L124" s="15"/>
      <c r="M124" s="92"/>
      <c r="T124" s="28"/>
      <c r="AT124" s="6" t="s">
        <v>109</v>
      </c>
      <c r="AU124" s="6" t="s">
        <v>43</v>
      </c>
    </row>
    <row r="125" spans="2:65" s="1" customFormat="1" ht="44.25" customHeight="1" x14ac:dyDescent="0.2">
      <c r="B125" s="74"/>
      <c r="C125" s="75" t="s">
        <v>72</v>
      </c>
      <c r="D125" s="75" t="s">
        <v>68</v>
      </c>
      <c r="E125" s="76" t="s">
        <v>113</v>
      </c>
      <c r="F125" s="77" t="s">
        <v>114</v>
      </c>
      <c r="G125" s="78" t="s">
        <v>81</v>
      </c>
      <c r="H125" s="79">
        <v>64</v>
      </c>
      <c r="I125" s="80"/>
      <c r="J125" s="81">
        <f>ROUND(I125*H125,2)</f>
        <v>0</v>
      </c>
      <c r="K125" s="77" t="s">
        <v>108</v>
      </c>
      <c r="L125" s="15"/>
      <c r="M125" s="82" t="s">
        <v>0</v>
      </c>
      <c r="N125" s="83" t="s">
        <v>24</v>
      </c>
      <c r="P125" s="84">
        <f>O125*H125</f>
        <v>0</v>
      </c>
      <c r="Q125" s="84">
        <v>0</v>
      </c>
      <c r="R125" s="84">
        <f>Q125*H125</f>
        <v>0</v>
      </c>
      <c r="S125" s="84">
        <v>0</v>
      </c>
      <c r="T125" s="85">
        <f>S125*H125</f>
        <v>0</v>
      </c>
      <c r="AR125" s="86" t="s">
        <v>70</v>
      </c>
      <c r="AT125" s="86" t="s">
        <v>68</v>
      </c>
      <c r="AU125" s="86" t="s">
        <v>43</v>
      </c>
      <c r="AY125" s="6" t="s">
        <v>66</v>
      </c>
      <c r="BE125" s="87">
        <f>IF(N125="základní",J125,0)</f>
        <v>0</v>
      </c>
      <c r="BF125" s="87">
        <f>IF(N125="snížená",J125,0)</f>
        <v>0</v>
      </c>
      <c r="BG125" s="87">
        <f>IF(N125="zákl. přenesená",J125,0)</f>
        <v>0</v>
      </c>
      <c r="BH125" s="87">
        <f>IF(N125="sníž. přenesená",J125,0)</f>
        <v>0</v>
      </c>
      <c r="BI125" s="87">
        <f>IF(N125="nulová",J125,0)</f>
        <v>0</v>
      </c>
      <c r="BJ125" s="6" t="s">
        <v>43</v>
      </c>
      <c r="BK125" s="87">
        <f>ROUND(I125*H125,2)</f>
        <v>0</v>
      </c>
      <c r="BL125" s="6" t="s">
        <v>70</v>
      </c>
      <c r="BM125" s="86" t="s">
        <v>67</v>
      </c>
    </row>
    <row r="126" spans="2:65" s="1" customFormat="1" ht="38.4" x14ac:dyDescent="0.2">
      <c r="B126" s="15"/>
      <c r="D126" s="88" t="s">
        <v>109</v>
      </c>
      <c r="F126" s="90" t="s">
        <v>110</v>
      </c>
      <c r="I126" s="91"/>
      <c r="L126" s="15"/>
      <c r="M126" s="92"/>
      <c r="T126" s="28"/>
      <c r="AT126" s="6" t="s">
        <v>109</v>
      </c>
      <c r="AU126" s="6" t="s">
        <v>43</v>
      </c>
    </row>
    <row r="127" spans="2:65" s="1" customFormat="1" ht="44.25" customHeight="1" x14ac:dyDescent="0.2">
      <c r="B127" s="74"/>
      <c r="C127" s="75" t="s">
        <v>70</v>
      </c>
      <c r="D127" s="75" t="s">
        <v>68</v>
      </c>
      <c r="E127" s="76" t="s">
        <v>115</v>
      </c>
      <c r="F127" s="77" t="s">
        <v>116</v>
      </c>
      <c r="G127" s="78" t="s">
        <v>81</v>
      </c>
      <c r="H127" s="79">
        <v>40</v>
      </c>
      <c r="I127" s="80"/>
      <c r="J127" s="81">
        <f>ROUND(I127*H127,2)</f>
        <v>0</v>
      </c>
      <c r="K127" s="77" t="s">
        <v>108</v>
      </c>
      <c r="L127" s="15"/>
      <c r="M127" s="82" t="s">
        <v>0</v>
      </c>
      <c r="N127" s="83" t="s">
        <v>24</v>
      </c>
      <c r="P127" s="84">
        <f>O127*H127</f>
        <v>0</v>
      </c>
      <c r="Q127" s="84">
        <v>0</v>
      </c>
      <c r="R127" s="84">
        <f>Q127*H127</f>
        <v>0</v>
      </c>
      <c r="S127" s="84">
        <v>0</v>
      </c>
      <c r="T127" s="85">
        <f>S127*H127</f>
        <v>0</v>
      </c>
      <c r="AR127" s="86" t="s">
        <v>70</v>
      </c>
      <c r="AT127" s="86" t="s">
        <v>68</v>
      </c>
      <c r="AU127" s="86" t="s">
        <v>43</v>
      </c>
      <c r="AY127" s="6" t="s">
        <v>66</v>
      </c>
      <c r="BE127" s="87">
        <f>IF(N127="základní",J127,0)</f>
        <v>0</v>
      </c>
      <c r="BF127" s="87">
        <f>IF(N127="snížená",J127,0)</f>
        <v>0</v>
      </c>
      <c r="BG127" s="87">
        <f>IF(N127="zákl. přenesená",J127,0)</f>
        <v>0</v>
      </c>
      <c r="BH127" s="87">
        <f>IF(N127="sníž. přenesená",J127,0)</f>
        <v>0</v>
      </c>
      <c r="BI127" s="87">
        <f>IF(N127="nulová",J127,0)</f>
        <v>0</v>
      </c>
      <c r="BJ127" s="6" t="s">
        <v>43</v>
      </c>
      <c r="BK127" s="87">
        <f>ROUND(I127*H127,2)</f>
        <v>0</v>
      </c>
      <c r="BL127" s="6" t="s">
        <v>70</v>
      </c>
      <c r="BM127" s="86" t="s">
        <v>76</v>
      </c>
    </row>
    <row r="128" spans="2:65" s="1" customFormat="1" ht="38.4" x14ac:dyDescent="0.2">
      <c r="B128" s="15"/>
      <c r="D128" s="88" t="s">
        <v>109</v>
      </c>
      <c r="F128" s="90" t="s">
        <v>110</v>
      </c>
      <c r="I128" s="91"/>
      <c r="L128" s="15"/>
      <c r="M128" s="92"/>
      <c r="T128" s="28"/>
      <c r="AT128" s="6" t="s">
        <v>109</v>
      </c>
      <c r="AU128" s="6" t="s">
        <v>43</v>
      </c>
    </row>
    <row r="129" spans="2:65" s="1" customFormat="1" ht="44.25" customHeight="1" x14ac:dyDescent="0.2">
      <c r="B129" s="74"/>
      <c r="C129" s="75" t="s">
        <v>74</v>
      </c>
      <c r="D129" s="75" t="s">
        <v>68</v>
      </c>
      <c r="E129" s="76" t="s">
        <v>117</v>
      </c>
      <c r="F129" s="77" t="s">
        <v>118</v>
      </c>
      <c r="G129" s="78" t="s">
        <v>81</v>
      </c>
      <c r="H129" s="79">
        <v>4</v>
      </c>
      <c r="I129" s="80"/>
      <c r="J129" s="81">
        <f>ROUND(I129*H129,2)</f>
        <v>0</v>
      </c>
      <c r="K129" s="77" t="s">
        <v>108</v>
      </c>
      <c r="L129" s="15"/>
      <c r="M129" s="82" t="s">
        <v>0</v>
      </c>
      <c r="N129" s="83" t="s">
        <v>24</v>
      </c>
      <c r="P129" s="84">
        <f>O129*H129</f>
        <v>0</v>
      </c>
      <c r="Q129" s="84">
        <v>0</v>
      </c>
      <c r="R129" s="84">
        <f>Q129*H129</f>
        <v>0</v>
      </c>
      <c r="S129" s="84">
        <v>0</v>
      </c>
      <c r="T129" s="85">
        <f>S129*H129</f>
        <v>0</v>
      </c>
      <c r="AR129" s="86" t="s">
        <v>70</v>
      </c>
      <c r="AT129" s="86" t="s">
        <v>68</v>
      </c>
      <c r="AU129" s="86" t="s">
        <v>43</v>
      </c>
      <c r="AY129" s="6" t="s">
        <v>66</v>
      </c>
      <c r="BE129" s="87">
        <f>IF(N129="základní",J129,0)</f>
        <v>0</v>
      </c>
      <c r="BF129" s="87">
        <f>IF(N129="snížená",J129,0)</f>
        <v>0</v>
      </c>
      <c r="BG129" s="87">
        <f>IF(N129="zákl. přenesená",J129,0)</f>
        <v>0</v>
      </c>
      <c r="BH129" s="87">
        <f>IF(N129="sníž. přenesená",J129,0)</f>
        <v>0</v>
      </c>
      <c r="BI129" s="87">
        <f>IF(N129="nulová",J129,0)</f>
        <v>0</v>
      </c>
      <c r="BJ129" s="6" t="s">
        <v>43</v>
      </c>
      <c r="BK129" s="87">
        <f>ROUND(I129*H129,2)</f>
        <v>0</v>
      </c>
      <c r="BL129" s="6" t="s">
        <v>70</v>
      </c>
      <c r="BM129" s="86" t="s">
        <v>77</v>
      </c>
    </row>
    <row r="130" spans="2:65" s="1" customFormat="1" ht="38.4" x14ac:dyDescent="0.2">
      <c r="B130" s="15"/>
      <c r="D130" s="88" t="s">
        <v>109</v>
      </c>
      <c r="F130" s="90" t="s">
        <v>110</v>
      </c>
      <c r="I130" s="91"/>
      <c r="L130" s="15"/>
      <c r="M130" s="92"/>
      <c r="T130" s="28"/>
      <c r="AT130" s="6" t="s">
        <v>109</v>
      </c>
      <c r="AU130" s="6" t="s">
        <v>43</v>
      </c>
    </row>
    <row r="131" spans="2:65" s="1" customFormat="1" ht="24.15" customHeight="1" x14ac:dyDescent="0.2">
      <c r="B131" s="74"/>
      <c r="C131" s="75" t="s">
        <v>67</v>
      </c>
      <c r="D131" s="75" t="s">
        <v>68</v>
      </c>
      <c r="E131" s="76" t="s">
        <v>119</v>
      </c>
      <c r="F131" s="77" t="s">
        <v>120</v>
      </c>
      <c r="G131" s="78" t="s">
        <v>81</v>
      </c>
      <c r="H131" s="79">
        <v>188</v>
      </c>
      <c r="I131" s="80"/>
      <c r="J131" s="81">
        <f>ROUND(I131*H131,2)</f>
        <v>0</v>
      </c>
      <c r="K131" s="77" t="s">
        <v>108</v>
      </c>
      <c r="L131" s="15"/>
      <c r="M131" s="82" t="s">
        <v>0</v>
      </c>
      <c r="N131" s="83" t="s">
        <v>24</v>
      </c>
      <c r="P131" s="84">
        <f>O131*H131</f>
        <v>0</v>
      </c>
      <c r="Q131" s="84">
        <v>0</v>
      </c>
      <c r="R131" s="84">
        <f>Q131*H131</f>
        <v>0</v>
      </c>
      <c r="S131" s="84">
        <v>0</v>
      </c>
      <c r="T131" s="85">
        <f>S131*H131</f>
        <v>0</v>
      </c>
      <c r="AR131" s="86" t="s">
        <v>70</v>
      </c>
      <c r="AT131" s="86" t="s">
        <v>68</v>
      </c>
      <c r="AU131" s="86" t="s">
        <v>43</v>
      </c>
      <c r="AY131" s="6" t="s">
        <v>66</v>
      </c>
      <c r="BE131" s="87">
        <f>IF(N131="základní",J131,0)</f>
        <v>0</v>
      </c>
      <c r="BF131" s="87">
        <f>IF(N131="snížená",J131,0)</f>
        <v>0</v>
      </c>
      <c r="BG131" s="87">
        <f>IF(N131="zákl. přenesená",J131,0)</f>
        <v>0</v>
      </c>
      <c r="BH131" s="87">
        <f>IF(N131="sníž. přenesená",J131,0)</f>
        <v>0</v>
      </c>
      <c r="BI131" s="87">
        <f>IF(N131="nulová",J131,0)</f>
        <v>0</v>
      </c>
      <c r="BJ131" s="6" t="s">
        <v>43</v>
      </c>
      <c r="BK131" s="87">
        <f>ROUND(I131*H131,2)</f>
        <v>0</v>
      </c>
      <c r="BL131" s="6" t="s">
        <v>70</v>
      </c>
      <c r="BM131" s="86" t="s">
        <v>4</v>
      </c>
    </row>
    <row r="132" spans="2:65" s="1" customFormat="1" ht="67.2" x14ac:dyDescent="0.2">
      <c r="B132" s="15"/>
      <c r="D132" s="88" t="s">
        <v>109</v>
      </c>
      <c r="F132" s="90" t="s">
        <v>121</v>
      </c>
      <c r="I132" s="91"/>
      <c r="L132" s="15"/>
      <c r="M132" s="92"/>
      <c r="T132" s="28"/>
      <c r="AT132" s="6" t="s">
        <v>109</v>
      </c>
      <c r="AU132" s="6" t="s">
        <v>43</v>
      </c>
    </row>
    <row r="133" spans="2:65" s="1" customFormat="1" ht="16.5" customHeight="1" x14ac:dyDescent="0.2">
      <c r="B133" s="74"/>
      <c r="C133" s="75" t="s">
        <v>75</v>
      </c>
      <c r="D133" s="75" t="s">
        <v>68</v>
      </c>
      <c r="E133" s="76" t="s">
        <v>122</v>
      </c>
      <c r="F133" s="77" t="s">
        <v>123</v>
      </c>
      <c r="G133" s="78" t="s">
        <v>81</v>
      </c>
      <c r="H133" s="79">
        <v>4</v>
      </c>
      <c r="I133" s="80"/>
      <c r="J133" s="81">
        <f>ROUND(I133*H133,2)</f>
        <v>0</v>
      </c>
      <c r="K133" s="77" t="s">
        <v>108</v>
      </c>
      <c r="L133" s="15"/>
      <c r="M133" s="82" t="s">
        <v>0</v>
      </c>
      <c r="N133" s="83" t="s">
        <v>24</v>
      </c>
      <c r="P133" s="84">
        <f>O133*H133</f>
        <v>0</v>
      </c>
      <c r="Q133" s="84">
        <v>0</v>
      </c>
      <c r="R133" s="84">
        <f>Q133*H133</f>
        <v>0</v>
      </c>
      <c r="S133" s="84">
        <v>0</v>
      </c>
      <c r="T133" s="85">
        <f>S133*H133</f>
        <v>0</v>
      </c>
      <c r="AR133" s="86" t="s">
        <v>70</v>
      </c>
      <c r="AT133" s="86" t="s">
        <v>68</v>
      </c>
      <c r="AU133" s="86" t="s">
        <v>43</v>
      </c>
      <c r="AY133" s="6" t="s">
        <v>66</v>
      </c>
      <c r="BE133" s="87">
        <f>IF(N133="základní",J133,0)</f>
        <v>0</v>
      </c>
      <c r="BF133" s="87">
        <f>IF(N133="snížená",J133,0)</f>
        <v>0</v>
      </c>
      <c r="BG133" s="87">
        <f>IF(N133="zákl. přenesená",J133,0)</f>
        <v>0</v>
      </c>
      <c r="BH133" s="87">
        <f>IF(N133="sníž. přenesená",J133,0)</f>
        <v>0</v>
      </c>
      <c r="BI133" s="87">
        <f>IF(N133="nulová",J133,0)</f>
        <v>0</v>
      </c>
      <c r="BJ133" s="6" t="s">
        <v>43</v>
      </c>
      <c r="BK133" s="87">
        <f>ROUND(I133*H133,2)</f>
        <v>0</v>
      </c>
      <c r="BL133" s="6" t="s">
        <v>70</v>
      </c>
      <c r="BM133" s="86" t="s">
        <v>80</v>
      </c>
    </row>
    <row r="134" spans="2:65" s="1" customFormat="1" ht="38.4" x14ac:dyDescent="0.2">
      <c r="B134" s="15"/>
      <c r="D134" s="88" t="s">
        <v>109</v>
      </c>
      <c r="F134" s="90" t="s">
        <v>124</v>
      </c>
      <c r="I134" s="91"/>
      <c r="L134" s="15"/>
      <c r="M134" s="92"/>
      <c r="T134" s="28"/>
      <c r="AT134" s="6" t="s">
        <v>109</v>
      </c>
      <c r="AU134" s="6" t="s">
        <v>43</v>
      </c>
    </row>
    <row r="135" spans="2:65" s="1" customFormat="1" ht="24.15" customHeight="1" x14ac:dyDescent="0.2">
      <c r="B135" s="74"/>
      <c r="C135" s="75" t="s">
        <v>76</v>
      </c>
      <c r="D135" s="75" t="s">
        <v>68</v>
      </c>
      <c r="E135" s="76" t="s">
        <v>125</v>
      </c>
      <c r="F135" s="77" t="s">
        <v>126</v>
      </c>
      <c r="G135" s="78" t="s">
        <v>127</v>
      </c>
      <c r="H135" s="93"/>
      <c r="I135" s="80"/>
      <c r="J135" s="81">
        <f>ROUND(I135*H135,2)</f>
        <v>0</v>
      </c>
      <c r="K135" s="77" t="s">
        <v>108</v>
      </c>
      <c r="L135" s="15"/>
      <c r="M135" s="82" t="s">
        <v>0</v>
      </c>
      <c r="N135" s="83" t="s">
        <v>24</v>
      </c>
      <c r="P135" s="84">
        <f>O135*H135</f>
        <v>0</v>
      </c>
      <c r="Q135" s="84">
        <v>0</v>
      </c>
      <c r="R135" s="84">
        <f>Q135*H135</f>
        <v>0</v>
      </c>
      <c r="S135" s="84">
        <v>0</v>
      </c>
      <c r="T135" s="85">
        <f>S135*H135</f>
        <v>0</v>
      </c>
      <c r="AR135" s="86" t="s">
        <v>70</v>
      </c>
      <c r="AT135" s="86" t="s">
        <v>68</v>
      </c>
      <c r="AU135" s="86" t="s">
        <v>43</v>
      </c>
      <c r="AY135" s="6" t="s">
        <v>66</v>
      </c>
      <c r="BE135" s="87">
        <f>IF(N135="základní",J135,0)</f>
        <v>0</v>
      </c>
      <c r="BF135" s="87">
        <f>IF(N135="snížená",J135,0)</f>
        <v>0</v>
      </c>
      <c r="BG135" s="87">
        <f>IF(N135="zákl. přenesená",J135,0)</f>
        <v>0</v>
      </c>
      <c r="BH135" s="87">
        <f>IF(N135="sníž. přenesená",J135,0)</f>
        <v>0</v>
      </c>
      <c r="BI135" s="87">
        <f>IF(N135="nulová",J135,0)</f>
        <v>0</v>
      </c>
      <c r="BJ135" s="6" t="s">
        <v>43</v>
      </c>
      <c r="BK135" s="87">
        <f>ROUND(I135*H135,2)</f>
        <v>0</v>
      </c>
      <c r="BL135" s="6" t="s">
        <v>70</v>
      </c>
      <c r="BM135" s="86" t="s">
        <v>82</v>
      </c>
    </row>
    <row r="136" spans="2:65" s="5" customFormat="1" ht="25.95" customHeight="1" x14ac:dyDescent="0.25">
      <c r="B136" s="64"/>
      <c r="D136" s="65" t="s">
        <v>41</v>
      </c>
      <c r="E136" s="66" t="s">
        <v>128</v>
      </c>
      <c r="F136" s="66" t="s">
        <v>129</v>
      </c>
      <c r="I136" s="67"/>
      <c r="J136" s="68">
        <f>BK136</f>
        <v>0</v>
      </c>
      <c r="L136" s="64"/>
      <c r="M136" s="69"/>
      <c r="P136" s="70">
        <f>SUM(P137:P178)</f>
        <v>0</v>
      </c>
      <c r="R136" s="70">
        <f>SUM(R137:R178)</f>
        <v>0</v>
      </c>
      <c r="T136" s="71">
        <f>SUM(T137:T178)</f>
        <v>0</v>
      </c>
      <c r="AR136" s="65" t="s">
        <v>43</v>
      </c>
      <c r="AT136" s="72" t="s">
        <v>41</v>
      </c>
      <c r="AU136" s="72" t="s">
        <v>42</v>
      </c>
      <c r="AY136" s="65" t="s">
        <v>66</v>
      </c>
      <c r="BK136" s="73">
        <f>SUM(BK137:BK178)</f>
        <v>0</v>
      </c>
    </row>
    <row r="137" spans="2:65" s="1" customFormat="1" ht="24.15" customHeight="1" x14ac:dyDescent="0.2">
      <c r="B137" s="74"/>
      <c r="C137" s="75" t="s">
        <v>71</v>
      </c>
      <c r="D137" s="75" t="s">
        <v>68</v>
      </c>
      <c r="E137" s="76" t="s">
        <v>130</v>
      </c>
      <c r="F137" s="77" t="s">
        <v>131</v>
      </c>
      <c r="G137" s="78" t="s">
        <v>69</v>
      </c>
      <c r="H137" s="79">
        <v>40</v>
      </c>
      <c r="I137" s="80"/>
      <c r="J137" s="81">
        <f>ROUND(I137*H137,2)</f>
        <v>0</v>
      </c>
      <c r="K137" s="77" t="s">
        <v>108</v>
      </c>
      <c r="L137" s="15"/>
      <c r="M137" s="82" t="s">
        <v>0</v>
      </c>
      <c r="N137" s="83" t="s">
        <v>24</v>
      </c>
      <c r="P137" s="84">
        <f>O137*H137</f>
        <v>0</v>
      </c>
      <c r="Q137" s="84">
        <v>0</v>
      </c>
      <c r="R137" s="84">
        <f>Q137*H137</f>
        <v>0</v>
      </c>
      <c r="S137" s="84">
        <v>0</v>
      </c>
      <c r="T137" s="85">
        <f>S137*H137</f>
        <v>0</v>
      </c>
      <c r="AR137" s="86" t="s">
        <v>70</v>
      </c>
      <c r="AT137" s="86" t="s">
        <v>68</v>
      </c>
      <c r="AU137" s="86" t="s">
        <v>43</v>
      </c>
      <c r="AY137" s="6" t="s">
        <v>66</v>
      </c>
      <c r="BE137" s="87">
        <f>IF(N137="základní",J137,0)</f>
        <v>0</v>
      </c>
      <c r="BF137" s="87">
        <f>IF(N137="snížená",J137,0)</f>
        <v>0</v>
      </c>
      <c r="BG137" s="87">
        <f>IF(N137="zákl. přenesená",J137,0)</f>
        <v>0</v>
      </c>
      <c r="BH137" s="87">
        <f>IF(N137="sníž. přenesená",J137,0)</f>
        <v>0</v>
      </c>
      <c r="BI137" s="87">
        <f>IF(N137="nulová",J137,0)</f>
        <v>0</v>
      </c>
      <c r="BJ137" s="6" t="s">
        <v>43</v>
      </c>
      <c r="BK137" s="87">
        <f>ROUND(I137*H137,2)</f>
        <v>0</v>
      </c>
      <c r="BL137" s="6" t="s">
        <v>70</v>
      </c>
      <c r="BM137" s="86" t="s">
        <v>84</v>
      </c>
    </row>
    <row r="138" spans="2:65" s="1" customFormat="1" ht="24.15" customHeight="1" x14ac:dyDescent="0.2">
      <c r="B138" s="74"/>
      <c r="C138" s="75" t="s">
        <v>77</v>
      </c>
      <c r="D138" s="75" t="s">
        <v>68</v>
      </c>
      <c r="E138" s="76" t="s">
        <v>132</v>
      </c>
      <c r="F138" s="77" t="s">
        <v>133</v>
      </c>
      <c r="G138" s="78" t="s">
        <v>73</v>
      </c>
      <c r="H138" s="79">
        <v>20</v>
      </c>
      <c r="I138" s="80"/>
      <c r="J138" s="81">
        <f>ROUND(I138*H138,2)</f>
        <v>0</v>
      </c>
      <c r="K138" s="77" t="s">
        <v>108</v>
      </c>
      <c r="L138" s="15"/>
      <c r="M138" s="82" t="s">
        <v>0</v>
      </c>
      <c r="N138" s="83" t="s">
        <v>24</v>
      </c>
      <c r="P138" s="84">
        <f>O138*H138</f>
        <v>0</v>
      </c>
      <c r="Q138" s="84">
        <v>0</v>
      </c>
      <c r="R138" s="84">
        <f>Q138*H138</f>
        <v>0</v>
      </c>
      <c r="S138" s="84">
        <v>0</v>
      </c>
      <c r="T138" s="85">
        <f>S138*H138</f>
        <v>0</v>
      </c>
      <c r="AR138" s="86" t="s">
        <v>70</v>
      </c>
      <c r="AT138" s="86" t="s">
        <v>68</v>
      </c>
      <c r="AU138" s="86" t="s">
        <v>43</v>
      </c>
      <c r="AY138" s="6" t="s">
        <v>66</v>
      </c>
      <c r="BE138" s="87">
        <f>IF(N138="základní",J138,0)</f>
        <v>0</v>
      </c>
      <c r="BF138" s="87">
        <f>IF(N138="snížená",J138,0)</f>
        <v>0</v>
      </c>
      <c r="BG138" s="87">
        <f>IF(N138="zákl. přenesená",J138,0)</f>
        <v>0</v>
      </c>
      <c r="BH138" s="87">
        <f>IF(N138="sníž. přenesená",J138,0)</f>
        <v>0</v>
      </c>
      <c r="BI138" s="87">
        <f>IF(N138="nulová",J138,0)</f>
        <v>0</v>
      </c>
      <c r="BJ138" s="6" t="s">
        <v>43</v>
      </c>
      <c r="BK138" s="87">
        <f>ROUND(I138*H138,2)</f>
        <v>0</v>
      </c>
      <c r="BL138" s="6" t="s">
        <v>70</v>
      </c>
      <c r="BM138" s="86" t="s">
        <v>87</v>
      </c>
    </row>
    <row r="139" spans="2:65" s="1" customFormat="1" ht="24.15" customHeight="1" x14ac:dyDescent="0.2">
      <c r="B139" s="74"/>
      <c r="C139" s="75" t="s">
        <v>78</v>
      </c>
      <c r="D139" s="75" t="s">
        <v>68</v>
      </c>
      <c r="E139" s="76" t="s">
        <v>134</v>
      </c>
      <c r="F139" s="77" t="s">
        <v>135</v>
      </c>
      <c r="G139" s="78" t="s">
        <v>89</v>
      </c>
      <c r="H139" s="79">
        <v>5</v>
      </c>
      <c r="I139" s="80"/>
      <c r="J139" s="81">
        <f>ROUND(I139*H139,2)</f>
        <v>0</v>
      </c>
      <c r="K139" s="77" t="s">
        <v>108</v>
      </c>
      <c r="L139" s="15"/>
      <c r="M139" s="82" t="s">
        <v>0</v>
      </c>
      <c r="N139" s="83" t="s">
        <v>24</v>
      </c>
      <c r="P139" s="84">
        <f>O139*H139</f>
        <v>0</v>
      </c>
      <c r="Q139" s="84">
        <v>0</v>
      </c>
      <c r="R139" s="84">
        <f>Q139*H139</f>
        <v>0</v>
      </c>
      <c r="S139" s="84">
        <v>0</v>
      </c>
      <c r="T139" s="85">
        <f>S139*H139</f>
        <v>0</v>
      </c>
      <c r="AR139" s="86" t="s">
        <v>70</v>
      </c>
      <c r="AT139" s="86" t="s">
        <v>68</v>
      </c>
      <c r="AU139" s="86" t="s">
        <v>43</v>
      </c>
      <c r="AY139" s="6" t="s">
        <v>66</v>
      </c>
      <c r="BE139" s="87">
        <f>IF(N139="základní",J139,0)</f>
        <v>0</v>
      </c>
      <c r="BF139" s="87">
        <f>IF(N139="snížená",J139,0)</f>
        <v>0</v>
      </c>
      <c r="BG139" s="87">
        <f>IF(N139="zákl. přenesená",J139,0)</f>
        <v>0</v>
      </c>
      <c r="BH139" s="87">
        <f>IF(N139="sníž. přenesená",J139,0)</f>
        <v>0</v>
      </c>
      <c r="BI139" s="87">
        <f>IF(N139="nulová",J139,0)</f>
        <v>0</v>
      </c>
      <c r="BJ139" s="6" t="s">
        <v>43</v>
      </c>
      <c r="BK139" s="87">
        <f>ROUND(I139*H139,2)</f>
        <v>0</v>
      </c>
      <c r="BL139" s="6" t="s">
        <v>70</v>
      </c>
      <c r="BM139" s="86" t="s">
        <v>88</v>
      </c>
    </row>
    <row r="140" spans="2:65" s="1" customFormat="1" ht="24.15" customHeight="1" x14ac:dyDescent="0.2">
      <c r="B140" s="74"/>
      <c r="C140" s="75" t="s">
        <v>4</v>
      </c>
      <c r="D140" s="75" t="s">
        <v>68</v>
      </c>
      <c r="E140" s="76" t="s">
        <v>136</v>
      </c>
      <c r="F140" s="77" t="s">
        <v>137</v>
      </c>
      <c r="G140" s="78" t="s">
        <v>89</v>
      </c>
      <c r="H140" s="79">
        <v>4</v>
      </c>
      <c r="I140" s="80"/>
      <c r="J140" s="81">
        <f>ROUND(I140*H140,2)</f>
        <v>0</v>
      </c>
      <c r="K140" s="77" t="s">
        <v>108</v>
      </c>
      <c r="L140" s="15"/>
      <c r="M140" s="82" t="s">
        <v>0</v>
      </c>
      <c r="N140" s="83" t="s">
        <v>24</v>
      </c>
      <c r="P140" s="84">
        <f>O140*H140</f>
        <v>0</v>
      </c>
      <c r="Q140" s="84">
        <v>0</v>
      </c>
      <c r="R140" s="84">
        <f>Q140*H140</f>
        <v>0</v>
      </c>
      <c r="S140" s="84">
        <v>0</v>
      </c>
      <c r="T140" s="85">
        <f>S140*H140</f>
        <v>0</v>
      </c>
      <c r="AR140" s="86" t="s">
        <v>70</v>
      </c>
      <c r="AT140" s="86" t="s">
        <v>68</v>
      </c>
      <c r="AU140" s="86" t="s">
        <v>43</v>
      </c>
      <c r="AY140" s="6" t="s">
        <v>66</v>
      </c>
      <c r="BE140" s="87">
        <f>IF(N140="základní",J140,0)</f>
        <v>0</v>
      </c>
      <c r="BF140" s="87">
        <f>IF(N140="snížená",J140,0)</f>
        <v>0</v>
      </c>
      <c r="BG140" s="87">
        <f>IF(N140="zákl. přenesená",J140,0)</f>
        <v>0</v>
      </c>
      <c r="BH140" s="87">
        <f>IF(N140="sníž. přenesená",J140,0)</f>
        <v>0</v>
      </c>
      <c r="BI140" s="87">
        <f>IF(N140="nulová",J140,0)</f>
        <v>0</v>
      </c>
      <c r="BJ140" s="6" t="s">
        <v>43</v>
      </c>
      <c r="BK140" s="87">
        <f>ROUND(I140*H140,2)</f>
        <v>0</v>
      </c>
      <c r="BL140" s="6" t="s">
        <v>70</v>
      </c>
      <c r="BM140" s="86" t="s">
        <v>92</v>
      </c>
    </row>
    <row r="141" spans="2:65" s="1" customFormat="1" ht="19.2" x14ac:dyDescent="0.2">
      <c r="B141" s="15"/>
      <c r="D141" s="88" t="s">
        <v>109</v>
      </c>
      <c r="F141" s="90" t="s">
        <v>138</v>
      </c>
      <c r="I141" s="91"/>
      <c r="L141" s="15"/>
      <c r="M141" s="92"/>
      <c r="T141" s="28"/>
      <c r="AT141" s="6" t="s">
        <v>109</v>
      </c>
      <c r="AU141" s="6" t="s">
        <v>43</v>
      </c>
    </row>
    <row r="142" spans="2:65" s="1" customFormat="1" ht="24.15" customHeight="1" x14ac:dyDescent="0.2">
      <c r="B142" s="74"/>
      <c r="C142" s="75" t="s">
        <v>79</v>
      </c>
      <c r="D142" s="75" t="s">
        <v>68</v>
      </c>
      <c r="E142" s="76" t="s">
        <v>139</v>
      </c>
      <c r="F142" s="77" t="s">
        <v>140</v>
      </c>
      <c r="G142" s="78" t="s">
        <v>89</v>
      </c>
      <c r="H142" s="79">
        <v>2</v>
      </c>
      <c r="I142" s="80"/>
      <c r="J142" s="81">
        <f>ROUND(I142*H142,2)</f>
        <v>0</v>
      </c>
      <c r="K142" s="77" t="s">
        <v>108</v>
      </c>
      <c r="L142" s="15"/>
      <c r="M142" s="82" t="s">
        <v>0</v>
      </c>
      <c r="N142" s="83" t="s">
        <v>24</v>
      </c>
      <c r="P142" s="84">
        <f>O142*H142</f>
        <v>0</v>
      </c>
      <c r="Q142" s="84">
        <v>0</v>
      </c>
      <c r="R142" s="84">
        <f>Q142*H142</f>
        <v>0</v>
      </c>
      <c r="S142" s="84">
        <v>0</v>
      </c>
      <c r="T142" s="85">
        <f>S142*H142</f>
        <v>0</v>
      </c>
      <c r="AR142" s="86" t="s">
        <v>70</v>
      </c>
      <c r="AT142" s="86" t="s">
        <v>68</v>
      </c>
      <c r="AU142" s="86" t="s">
        <v>43</v>
      </c>
      <c r="AY142" s="6" t="s">
        <v>66</v>
      </c>
      <c r="BE142" s="87">
        <f>IF(N142="základní",J142,0)</f>
        <v>0</v>
      </c>
      <c r="BF142" s="87">
        <f>IF(N142="snížená",J142,0)</f>
        <v>0</v>
      </c>
      <c r="BG142" s="87">
        <f>IF(N142="zákl. přenesená",J142,0)</f>
        <v>0</v>
      </c>
      <c r="BH142" s="87">
        <f>IF(N142="sníž. přenesená",J142,0)</f>
        <v>0</v>
      </c>
      <c r="BI142" s="87">
        <f>IF(N142="nulová",J142,0)</f>
        <v>0</v>
      </c>
      <c r="BJ142" s="6" t="s">
        <v>43</v>
      </c>
      <c r="BK142" s="87">
        <f>ROUND(I142*H142,2)</f>
        <v>0</v>
      </c>
      <c r="BL142" s="6" t="s">
        <v>70</v>
      </c>
      <c r="BM142" s="86" t="s">
        <v>94</v>
      </c>
    </row>
    <row r="143" spans="2:65" s="1" customFormat="1" ht="24.15" customHeight="1" x14ac:dyDescent="0.2">
      <c r="B143" s="74"/>
      <c r="C143" s="75" t="s">
        <v>80</v>
      </c>
      <c r="D143" s="75" t="s">
        <v>68</v>
      </c>
      <c r="E143" s="76" t="s">
        <v>141</v>
      </c>
      <c r="F143" s="77" t="s">
        <v>142</v>
      </c>
      <c r="G143" s="78" t="s">
        <v>89</v>
      </c>
      <c r="H143" s="79">
        <v>20</v>
      </c>
      <c r="I143" s="80"/>
      <c r="J143" s="81">
        <f>ROUND(I143*H143,2)</f>
        <v>0</v>
      </c>
      <c r="K143" s="77" t="s">
        <v>108</v>
      </c>
      <c r="L143" s="15"/>
      <c r="M143" s="82" t="s">
        <v>0</v>
      </c>
      <c r="N143" s="83" t="s">
        <v>24</v>
      </c>
      <c r="P143" s="84">
        <f>O143*H143</f>
        <v>0</v>
      </c>
      <c r="Q143" s="84">
        <v>0</v>
      </c>
      <c r="R143" s="84">
        <f>Q143*H143</f>
        <v>0</v>
      </c>
      <c r="S143" s="84">
        <v>0</v>
      </c>
      <c r="T143" s="85">
        <f>S143*H143</f>
        <v>0</v>
      </c>
      <c r="AR143" s="86" t="s">
        <v>70</v>
      </c>
      <c r="AT143" s="86" t="s">
        <v>68</v>
      </c>
      <c r="AU143" s="86" t="s">
        <v>43</v>
      </c>
      <c r="AY143" s="6" t="s">
        <v>66</v>
      </c>
      <c r="BE143" s="87">
        <f>IF(N143="základní",J143,0)</f>
        <v>0</v>
      </c>
      <c r="BF143" s="87">
        <f>IF(N143="snížená",J143,0)</f>
        <v>0</v>
      </c>
      <c r="BG143" s="87">
        <f>IF(N143="zákl. přenesená",J143,0)</f>
        <v>0</v>
      </c>
      <c r="BH143" s="87">
        <f>IF(N143="sníž. přenesená",J143,0)</f>
        <v>0</v>
      </c>
      <c r="BI143" s="87">
        <f>IF(N143="nulová",J143,0)</f>
        <v>0</v>
      </c>
      <c r="BJ143" s="6" t="s">
        <v>43</v>
      </c>
      <c r="BK143" s="87">
        <f>ROUND(I143*H143,2)</f>
        <v>0</v>
      </c>
      <c r="BL143" s="6" t="s">
        <v>70</v>
      </c>
      <c r="BM143" s="86" t="s">
        <v>96</v>
      </c>
    </row>
    <row r="144" spans="2:65" s="1" customFormat="1" ht="28.8" x14ac:dyDescent="0.2">
      <c r="B144" s="15"/>
      <c r="D144" s="88" t="s">
        <v>109</v>
      </c>
      <c r="F144" s="90" t="s">
        <v>143</v>
      </c>
      <c r="I144" s="91"/>
      <c r="L144" s="15"/>
      <c r="M144" s="92"/>
      <c r="T144" s="28"/>
      <c r="AT144" s="6" t="s">
        <v>109</v>
      </c>
      <c r="AU144" s="6" t="s">
        <v>43</v>
      </c>
    </row>
    <row r="145" spans="2:65" s="1" customFormat="1" ht="24.15" customHeight="1" x14ac:dyDescent="0.2">
      <c r="B145" s="74"/>
      <c r="C145" s="75" t="s">
        <v>83</v>
      </c>
      <c r="D145" s="75" t="s">
        <v>68</v>
      </c>
      <c r="E145" s="76" t="s">
        <v>144</v>
      </c>
      <c r="F145" s="77" t="s">
        <v>145</v>
      </c>
      <c r="G145" s="78" t="s">
        <v>89</v>
      </c>
      <c r="H145" s="79">
        <v>2</v>
      </c>
      <c r="I145" s="80"/>
      <c r="J145" s="81">
        <f>ROUND(I145*H145,2)</f>
        <v>0</v>
      </c>
      <c r="K145" s="77" t="s">
        <v>108</v>
      </c>
      <c r="L145" s="15"/>
      <c r="M145" s="82" t="s">
        <v>0</v>
      </c>
      <c r="N145" s="83" t="s">
        <v>24</v>
      </c>
      <c r="P145" s="84">
        <f>O145*H145</f>
        <v>0</v>
      </c>
      <c r="Q145" s="84">
        <v>0</v>
      </c>
      <c r="R145" s="84">
        <f>Q145*H145</f>
        <v>0</v>
      </c>
      <c r="S145" s="84">
        <v>0</v>
      </c>
      <c r="T145" s="85">
        <f>S145*H145</f>
        <v>0</v>
      </c>
      <c r="AR145" s="86" t="s">
        <v>70</v>
      </c>
      <c r="AT145" s="86" t="s">
        <v>68</v>
      </c>
      <c r="AU145" s="86" t="s">
        <v>43</v>
      </c>
      <c r="AY145" s="6" t="s">
        <v>66</v>
      </c>
      <c r="BE145" s="87">
        <f>IF(N145="základní",J145,0)</f>
        <v>0</v>
      </c>
      <c r="BF145" s="87">
        <f>IF(N145="snížená",J145,0)</f>
        <v>0</v>
      </c>
      <c r="BG145" s="87">
        <f>IF(N145="zákl. přenesená",J145,0)</f>
        <v>0</v>
      </c>
      <c r="BH145" s="87">
        <f>IF(N145="sníž. přenesená",J145,0)</f>
        <v>0</v>
      </c>
      <c r="BI145" s="87">
        <f>IF(N145="nulová",J145,0)</f>
        <v>0</v>
      </c>
      <c r="BJ145" s="6" t="s">
        <v>43</v>
      </c>
      <c r="BK145" s="87">
        <f>ROUND(I145*H145,2)</f>
        <v>0</v>
      </c>
      <c r="BL145" s="6" t="s">
        <v>70</v>
      </c>
      <c r="BM145" s="86" t="s">
        <v>98</v>
      </c>
    </row>
    <row r="146" spans="2:65" s="1" customFormat="1" ht="19.2" x14ac:dyDescent="0.2">
      <c r="B146" s="15"/>
      <c r="D146" s="88" t="s">
        <v>109</v>
      </c>
      <c r="F146" s="90" t="s">
        <v>146</v>
      </c>
      <c r="I146" s="91"/>
      <c r="L146" s="15"/>
      <c r="M146" s="92"/>
      <c r="T146" s="28"/>
      <c r="AT146" s="6" t="s">
        <v>109</v>
      </c>
      <c r="AU146" s="6" t="s">
        <v>43</v>
      </c>
    </row>
    <row r="147" spans="2:65" s="1" customFormat="1" ht="24.15" customHeight="1" x14ac:dyDescent="0.2">
      <c r="B147" s="74"/>
      <c r="C147" s="75" t="s">
        <v>82</v>
      </c>
      <c r="D147" s="75" t="s">
        <v>68</v>
      </c>
      <c r="E147" s="76" t="s">
        <v>147</v>
      </c>
      <c r="F147" s="77" t="s">
        <v>148</v>
      </c>
      <c r="G147" s="78" t="s">
        <v>89</v>
      </c>
      <c r="H147" s="79">
        <v>6</v>
      </c>
      <c r="I147" s="80"/>
      <c r="J147" s="81">
        <f>ROUND(I147*H147,2)</f>
        <v>0</v>
      </c>
      <c r="K147" s="77" t="s">
        <v>108</v>
      </c>
      <c r="L147" s="15"/>
      <c r="M147" s="82" t="s">
        <v>0</v>
      </c>
      <c r="N147" s="83" t="s">
        <v>24</v>
      </c>
      <c r="P147" s="84">
        <f>O147*H147</f>
        <v>0</v>
      </c>
      <c r="Q147" s="84">
        <v>0</v>
      </c>
      <c r="R147" s="84">
        <f>Q147*H147</f>
        <v>0</v>
      </c>
      <c r="S147" s="84">
        <v>0</v>
      </c>
      <c r="T147" s="85">
        <f>S147*H147</f>
        <v>0</v>
      </c>
      <c r="AR147" s="86" t="s">
        <v>70</v>
      </c>
      <c r="AT147" s="86" t="s">
        <v>68</v>
      </c>
      <c r="AU147" s="86" t="s">
        <v>43</v>
      </c>
      <c r="AY147" s="6" t="s">
        <v>66</v>
      </c>
      <c r="BE147" s="87">
        <f>IF(N147="základní",J147,0)</f>
        <v>0</v>
      </c>
      <c r="BF147" s="87">
        <f>IF(N147="snížená",J147,0)</f>
        <v>0</v>
      </c>
      <c r="BG147" s="87">
        <f>IF(N147="zákl. přenesená",J147,0)</f>
        <v>0</v>
      </c>
      <c r="BH147" s="87">
        <f>IF(N147="sníž. přenesená",J147,0)</f>
        <v>0</v>
      </c>
      <c r="BI147" s="87">
        <f>IF(N147="nulová",J147,0)</f>
        <v>0</v>
      </c>
      <c r="BJ147" s="6" t="s">
        <v>43</v>
      </c>
      <c r="BK147" s="87">
        <f>ROUND(I147*H147,2)</f>
        <v>0</v>
      </c>
      <c r="BL147" s="6" t="s">
        <v>70</v>
      </c>
      <c r="BM147" s="86" t="s">
        <v>91</v>
      </c>
    </row>
    <row r="148" spans="2:65" s="1" customFormat="1" ht="28.8" x14ac:dyDescent="0.2">
      <c r="B148" s="15"/>
      <c r="D148" s="88" t="s">
        <v>109</v>
      </c>
      <c r="F148" s="90" t="s">
        <v>149</v>
      </c>
      <c r="I148" s="91"/>
      <c r="L148" s="15"/>
      <c r="M148" s="92"/>
      <c r="T148" s="28"/>
      <c r="AT148" s="6" t="s">
        <v>109</v>
      </c>
      <c r="AU148" s="6" t="s">
        <v>43</v>
      </c>
    </row>
    <row r="149" spans="2:65" s="1" customFormat="1" ht="24.15" customHeight="1" x14ac:dyDescent="0.2">
      <c r="B149" s="74"/>
      <c r="C149" s="75" t="s">
        <v>85</v>
      </c>
      <c r="D149" s="75" t="s">
        <v>68</v>
      </c>
      <c r="E149" s="76" t="s">
        <v>150</v>
      </c>
      <c r="F149" s="77" t="s">
        <v>151</v>
      </c>
      <c r="G149" s="78" t="s">
        <v>89</v>
      </c>
      <c r="H149" s="79">
        <v>9</v>
      </c>
      <c r="I149" s="80"/>
      <c r="J149" s="81">
        <f>ROUND(I149*H149,2)</f>
        <v>0</v>
      </c>
      <c r="K149" s="77" t="s">
        <v>108</v>
      </c>
      <c r="L149" s="15"/>
      <c r="M149" s="82" t="s">
        <v>0</v>
      </c>
      <c r="N149" s="83" t="s">
        <v>24</v>
      </c>
      <c r="P149" s="84">
        <f>O149*H149</f>
        <v>0</v>
      </c>
      <c r="Q149" s="84">
        <v>0</v>
      </c>
      <c r="R149" s="84">
        <f>Q149*H149</f>
        <v>0</v>
      </c>
      <c r="S149" s="84">
        <v>0</v>
      </c>
      <c r="T149" s="85">
        <f>S149*H149</f>
        <v>0</v>
      </c>
      <c r="AR149" s="86" t="s">
        <v>70</v>
      </c>
      <c r="AT149" s="86" t="s">
        <v>68</v>
      </c>
      <c r="AU149" s="86" t="s">
        <v>43</v>
      </c>
      <c r="AY149" s="6" t="s">
        <v>66</v>
      </c>
      <c r="BE149" s="87">
        <f>IF(N149="základní",J149,0)</f>
        <v>0</v>
      </c>
      <c r="BF149" s="87">
        <f>IF(N149="snížená",J149,0)</f>
        <v>0</v>
      </c>
      <c r="BG149" s="87">
        <f>IF(N149="zákl. přenesená",J149,0)</f>
        <v>0</v>
      </c>
      <c r="BH149" s="87">
        <f>IF(N149="sníž. přenesená",J149,0)</f>
        <v>0</v>
      </c>
      <c r="BI149" s="87">
        <f>IF(N149="nulová",J149,0)</f>
        <v>0</v>
      </c>
      <c r="BJ149" s="6" t="s">
        <v>43</v>
      </c>
      <c r="BK149" s="87">
        <f>ROUND(I149*H149,2)</f>
        <v>0</v>
      </c>
      <c r="BL149" s="6" t="s">
        <v>70</v>
      </c>
      <c r="BM149" s="86" t="s">
        <v>152</v>
      </c>
    </row>
    <row r="150" spans="2:65" s="1" customFormat="1" ht="24.15" customHeight="1" x14ac:dyDescent="0.2">
      <c r="B150" s="74"/>
      <c r="C150" s="75" t="s">
        <v>84</v>
      </c>
      <c r="D150" s="75" t="s">
        <v>68</v>
      </c>
      <c r="E150" s="76" t="s">
        <v>153</v>
      </c>
      <c r="F150" s="77" t="s">
        <v>154</v>
      </c>
      <c r="G150" s="78" t="s">
        <v>89</v>
      </c>
      <c r="H150" s="79">
        <v>1</v>
      </c>
      <c r="I150" s="80"/>
      <c r="J150" s="81">
        <f>ROUND(I150*H150,2)</f>
        <v>0</v>
      </c>
      <c r="K150" s="77" t="s">
        <v>108</v>
      </c>
      <c r="L150" s="15"/>
      <c r="M150" s="82" t="s">
        <v>0</v>
      </c>
      <c r="N150" s="83" t="s">
        <v>24</v>
      </c>
      <c r="P150" s="84">
        <f>O150*H150</f>
        <v>0</v>
      </c>
      <c r="Q150" s="84">
        <v>0</v>
      </c>
      <c r="R150" s="84">
        <f>Q150*H150</f>
        <v>0</v>
      </c>
      <c r="S150" s="84">
        <v>0</v>
      </c>
      <c r="T150" s="85">
        <f>S150*H150</f>
        <v>0</v>
      </c>
      <c r="AR150" s="86" t="s">
        <v>70</v>
      </c>
      <c r="AT150" s="86" t="s">
        <v>68</v>
      </c>
      <c r="AU150" s="86" t="s">
        <v>43</v>
      </c>
      <c r="AY150" s="6" t="s">
        <v>66</v>
      </c>
      <c r="BE150" s="87">
        <f>IF(N150="základní",J150,0)</f>
        <v>0</v>
      </c>
      <c r="BF150" s="87">
        <f>IF(N150="snížená",J150,0)</f>
        <v>0</v>
      </c>
      <c r="BG150" s="87">
        <f>IF(N150="zákl. přenesená",J150,0)</f>
        <v>0</v>
      </c>
      <c r="BH150" s="87">
        <f>IF(N150="sníž. přenesená",J150,0)</f>
        <v>0</v>
      </c>
      <c r="BI150" s="87">
        <f>IF(N150="nulová",J150,0)</f>
        <v>0</v>
      </c>
      <c r="BJ150" s="6" t="s">
        <v>43</v>
      </c>
      <c r="BK150" s="87">
        <f>ROUND(I150*H150,2)</f>
        <v>0</v>
      </c>
      <c r="BL150" s="6" t="s">
        <v>70</v>
      </c>
      <c r="BM150" s="86" t="s">
        <v>155</v>
      </c>
    </row>
    <row r="151" spans="2:65" s="1" customFormat="1" ht="24.15" customHeight="1" x14ac:dyDescent="0.2">
      <c r="B151" s="74"/>
      <c r="C151" s="75" t="s">
        <v>86</v>
      </c>
      <c r="D151" s="75" t="s">
        <v>68</v>
      </c>
      <c r="E151" s="76" t="s">
        <v>156</v>
      </c>
      <c r="F151" s="77" t="s">
        <v>157</v>
      </c>
      <c r="G151" s="78" t="s">
        <v>89</v>
      </c>
      <c r="H151" s="79">
        <v>4</v>
      </c>
      <c r="I151" s="80"/>
      <c r="J151" s="81">
        <f>ROUND(I151*H151,2)</f>
        <v>0</v>
      </c>
      <c r="K151" s="77" t="s">
        <v>108</v>
      </c>
      <c r="L151" s="15"/>
      <c r="M151" s="82" t="s">
        <v>0</v>
      </c>
      <c r="N151" s="83" t="s">
        <v>24</v>
      </c>
      <c r="P151" s="84">
        <f>O151*H151</f>
        <v>0</v>
      </c>
      <c r="Q151" s="84">
        <v>0</v>
      </c>
      <c r="R151" s="84">
        <f>Q151*H151</f>
        <v>0</v>
      </c>
      <c r="S151" s="84">
        <v>0</v>
      </c>
      <c r="T151" s="85">
        <f>S151*H151</f>
        <v>0</v>
      </c>
      <c r="AR151" s="86" t="s">
        <v>70</v>
      </c>
      <c r="AT151" s="86" t="s">
        <v>68</v>
      </c>
      <c r="AU151" s="86" t="s">
        <v>43</v>
      </c>
      <c r="AY151" s="6" t="s">
        <v>66</v>
      </c>
      <c r="BE151" s="87">
        <f>IF(N151="základní",J151,0)</f>
        <v>0</v>
      </c>
      <c r="BF151" s="87">
        <f>IF(N151="snížená",J151,0)</f>
        <v>0</v>
      </c>
      <c r="BG151" s="87">
        <f>IF(N151="zákl. přenesená",J151,0)</f>
        <v>0</v>
      </c>
      <c r="BH151" s="87">
        <f>IF(N151="sníž. přenesená",J151,0)</f>
        <v>0</v>
      </c>
      <c r="BI151" s="87">
        <f>IF(N151="nulová",J151,0)</f>
        <v>0</v>
      </c>
      <c r="BJ151" s="6" t="s">
        <v>43</v>
      </c>
      <c r="BK151" s="87">
        <f>ROUND(I151*H151,2)</f>
        <v>0</v>
      </c>
      <c r="BL151" s="6" t="s">
        <v>70</v>
      </c>
      <c r="BM151" s="86" t="s">
        <v>158</v>
      </c>
    </row>
    <row r="152" spans="2:65" s="1" customFormat="1" ht="19.2" x14ac:dyDescent="0.2">
      <c r="B152" s="15"/>
      <c r="D152" s="88" t="s">
        <v>109</v>
      </c>
      <c r="F152" s="90" t="s">
        <v>159</v>
      </c>
      <c r="I152" s="91"/>
      <c r="L152" s="15"/>
      <c r="M152" s="92"/>
      <c r="T152" s="28"/>
      <c r="AT152" s="6" t="s">
        <v>109</v>
      </c>
      <c r="AU152" s="6" t="s">
        <v>43</v>
      </c>
    </row>
    <row r="153" spans="2:65" s="1" customFormat="1" ht="48.9" customHeight="1" x14ac:dyDescent="0.2">
      <c r="B153" s="74"/>
      <c r="C153" s="75" t="s">
        <v>87</v>
      </c>
      <c r="D153" s="75" t="s">
        <v>68</v>
      </c>
      <c r="E153" s="76" t="s">
        <v>160</v>
      </c>
      <c r="F153" s="77" t="s">
        <v>161</v>
      </c>
      <c r="G153" s="78" t="s">
        <v>162</v>
      </c>
      <c r="H153" s="79">
        <v>5</v>
      </c>
      <c r="I153" s="80"/>
      <c r="J153" s="81">
        <f>ROUND(I153*H153,2)</f>
        <v>0</v>
      </c>
      <c r="K153" s="77" t="s">
        <v>163</v>
      </c>
      <c r="L153" s="15"/>
      <c r="M153" s="82" t="s">
        <v>0</v>
      </c>
      <c r="N153" s="83" t="s">
        <v>24</v>
      </c>
      <c r="P153" s="84">
        <f>O153*H153</f>
        <v>0</v>
      </c>
      <c r="Q153" s="84">
        <v>0</v>
      </c>
      <c r="R153" s="84">
        <f>Q153*H153</f>
        <v>0</v>
      </c>
      <c r="S153" s="84">
        <v>0</v>
      </c>
      <c r="T153" s="85">
        <f>S153*H153</f>
        <v>0</v>
      </c>
      <c r="AR153" s="86" t="s">
        <v>70</v>
      </c>
      <c r="AT153" s="86" t="s">
        <v>68</v>
      </c>
      <c r="AU153" s="86" t="s">
        <v>43</v>
      </c>
      <c r="AY153" s="6" t="s">
        <v>66</v>
      </c>
      <c r="BE153" s="87">
        <f>IF(N153="základní",J153,0)</f>
        <v>0</v>
      </c>
      <c r="BF153" s="87">
        <f>IF(N153="snížená",J153,0)</f>
        <v>0</v>
      </c>
      <c r="BG153" s="87">
        <f>IF(N153="zákl. přenesená",J153,0)</f>
        <v>0</v>
      </c>
      <c r="BH153" s="87">
        <f>IF(N153="sníž. přenesená",J153,0)</f>
        <v>0</v>
      </c>
      <c r="BI153" s="87">
        <f>IF(N153="nulová",J153,0)</f>
        <v>0</v>
      </c>
      <c r="BJ153" s="6" t="s">
        <v>43</v>
      </c>
      <c r="BK153" s="87">
        <f>ROUND(I153*H153,2)</f>
        <v>0</v>
      </c>
      <c r="BL153" s="6" t="s">
        <v>70</v>
      </c>
      <c r="BM153" s="86" t="s">
        <v>164</v>
      </c>
    </row>
    <row r="154" spans="2:65" s="1" customFormat="1" ht="230.4" x14ac:dyDescent="0.2">
      <c r="B154" s="15"/>
      <c r="D154" s="88" t="s">
        <v>109</v>
      </c>
      <c r="F154" s="90" t="s">
        <v>165</v>
      </c>
      <c r="I154" s="91"/>
      <c r="L154" s="15"/>
      <c r="M154" s="92"/>
      <c r="T154" s="28"/>
      <c r="AT154" s="6" t="s">
        <v>109</v>
      </c>
      <c r="AU154" s="6" t="s">
        <v>43</v>
      </c>
    </row>
    <row r="155" spans="2:65" s="1" customFormat="1" ht="55.5" customHeight="1" x14ac:dyDescent="0.2">
      <c r="B155" s="74"/>
      <c r="C155" s="75" t="s">
        <v>3</v>
      </c>
      <c r="D155" s="75" t="s">
        <v>68</v>
      </c>
      <c r="E155" s="76" t="s">
        <v>166</v>
      </c>
      <c r="F155" s="77" t="s">
        <v>167</v>
      </c>
      <c r="G155" s="78" t="s">
        <v>168</v>
      </c>
      <c r="H155" s="79">
        <v>1</v>
      </c>
      <c r="I155" s="80"/>
      <c r="J155" s="81">
        <f>ROUND(I155*H155,2)</f>
        <v>0</v>
      </c>
      <c r="K155" s="77" t="s">
        <v>163</v>
      </c>
      <c r="L155" s="15"/>
      <c r="M155" s="82" t="s">
        <v>0</v>
      </c>
      <c r="N155" s="83" t="s">
        <v>24</v>
      </c>
      <c r="P155" s="84">
        <f>O155*H155</f>
        <v>0</v>
      </c>
      <c r="Q155" s="84">
        <v>0</v>
      </c>
      <c r="R155" s="84">
        <f>Q155*H155</f>
        <v>0</v>
      </c>
      <c r="S155" s="84">
        <v>0</v>
      </c>
      <c r="T155" s="85">
        <f>S155*H155</f>
        <v>0</v>
      </c>
      <c r="AR155" s="86" t="s">
        <v>70</v>
      </c>
      <c r="AT155" s="86" t="s">
        <v>68</v>
      </c>
      <c r="AU155" s="86" t="s">
        <v>43</v>
      </c>
      <c r="AY155" s="6" t="s">
        <v>66</v>
      </c>
      <c r="BE155" s="87">
        <f>IF(N155="základní",J155,0)</f>
        <v>0</v>
      </c>
      <c r="BF155" s="87">
        <f>IF(N155="snížená",J155,0)</f>
        <v>0</v>
      </c>
      <c r="BG155" s="87">
        <f>IF(N155="zákl. přenesená",J155,0)</f>
        <v>0</v>
      </c>
      <c r="BH155" s="87">
        <f>IF(N155="sníž. přenesená",J155,0)</f>
        <v>0</v>
      </c>
      <c r="BI155" s="87">
        <f>IF(N155="nulová",J155,0)</f>
        <v>0</v>
      </c>
      <c r="BJ155" s="6" t="s">
        <v>43</v>
      </c>
      <c r="BK155" s="87">
        <f>ROUND(I155*H155,2)</f>
        <v>0</v>
      </c>
      <c r="BL155" s="6" t="s">
        <v>70</v>
      </c>
      <c r="BM155" s="86" t="s">
        <v>169</v>
      </c>
    </row>
    <row r="156" spans="2:65" s="1" customFormat="1" ht="38.4" x14ac:dyDescent="0.2">
      <c r="B156" s="15"/>
      <c r="D156" s="88" t="s">
        <v>109</v>
      </c>
      <c r="F156" s="90" t="s">
        <v>170</v>
      </c>
      <c r="I156" s="91"/>
      <c r="L156" s="15"/>
      <c r="M156" s="92"/>
      <c r="T156" s="28"/>
      <c r="AT156" s="6" t="s">
        <v>109</v>
      </c>
      <c r="AU156" s="6" t="s">
        <v>43</v>
      </c>
    </row>
    <row r="157" spans="2:65" s="1" customFormat="1" ht="55.5" customHeight="1" x14ac:dyDescent="0.2">
      <c r="B157" s="74"/>
      <c r="C157" s="75" t="s">
        <v>88</v>
      </c>
      <c r="D157" s="75" t="s">
        <v>68</v>
      </c>
      <c r="E157" s="76" t="s">
        <v>171</v>
      </c>
      <c r="F157" s="77" t="s">
        <v>172</v>
      </c>
      <c r="G157" s="78" t="s">
        <v>89</v>
      </c>
      <c r="H157" s="79">
        <v>2</v>
      </c>
      <c r="I157" s="80"/>
      <c r="J157" s="81">
        <f>ROUND(I157*H157,2)</f>
        <v>0</v>
      </c>
      <c r="K157" s="77" t="s">
        <v>163</v>
      </c>
      <c r="L157" s="15"/>
      <c r="M157" s="82" t="s">
        <v>0</v>
      </c>
      <c r="N157" s="83" t="s">
        <v>24</v>
      </c>
      <c r="P157" s="84">
        <f>O157*H157</f>
        <v>0</v>
      </c>
      <c r="Q157" s="84">
        <v>0</v>
      </c>
      <c r="R157" s="84">
        <f>Q157*H157</f>
        <v>0</v>
      </c>
      <c r="S157" s="84">
        <v>0</v>
      </c>
      <c r="T157" s="85">
        <f>S157*H157</f>
        <v>0</v>
      </c>
      <c r="AR157" s="86" t="s">
        <v>70</v>
      </c>
      <c r="AT157" s="86" t="s">
        <v>68</v>
      </c>
      <c r="AU157" s="86" t="s">
        <v>43</v>
      </c>
      <c r="AY157" s="6" t="s">
        <v>66</v>
      </c>
      <c r="BE157" s="87">
        <f>IF(N157="základní",J157,0)</f>
        <v>0</v>
      </c>
      <c r="BF157" s="87">
        <f>IF(N157="snížená",J157,0)</f>
        <v>0</v>
      </c>
      <c r="BG157" s="87">
        <f>IF(N157="zákl. přenesená",J157,0)</f>
        <v>0</v>
      </c>
      <c r="BH157" s="87">
        <f>IF(N157="sníž. přenesená",J157,0)</f>
        <v>0</v>
      </c>
      <c r="BI157" s="87">
        <f>IF(N157="nulová",J157,0)</f>
        <v>0</v>
      </c>
      <c r="BJ157" s="6" t="s">
        <v>43</v>
      </c>
      <c r="BK157" s="87">
        <f>ROUND(I157*H157,2)</f>
        <v>0</v>
      </c>
      <c r="BL157" s="6" t="s">
        <v>70</v>
      </c>
      <c r="BM157" s="86" t="s">
        <v>173</v>
      </c>
    </row>
    <row r="158" spans="2:65" s="1" customFormat="1" ht="67.2" x14ac:dyDescent="0.2">
      <c r="B158" s="15"/>
      <c r="D158" s="88" t="s">
        <v>109</v>
      </c>
      <c r="F158" s="90" t="s">
        <v>174</v>
      </c>
      <c r="I158" s="91"/>
      <c r="L158" s="15"/>
      <c r="M158" s="92"/>
      <c r="T158" s="28"/>
      <c r="AT158" s="6" t="s">
        <v>109</v>
      </c>
      <c r="AU158" s="6" t="s">
        <v>43</v>
      </c>
    </row>
    <row r="159" spans="2:65" s="1" customFormat="1" ht="55.5" customHeight="1" x14ac:dyDescent="0.2">
      <c r="B159" s="74"/>
      <c r="C159" s="75" t="s">
        <v>90</v>
      </c>
      <c r="D159" s="75" t="s">
        <v>68</v>
      </c>
      <c r="E159" s="76" t="s">
        <v>175</v>
      </c>
      <c r="F159" s="77" t="s">
        <v>176</v>
      </c>
      <c r="G159" s="78" t="s">
        <v>89</v>
      </c>
      <c r="H159" s="79">
        <v>5</v>
      </c>
      <c r="I159" s="80"/>
      <c r="J159" s="81">
        <f>ROUND(I159*H159,2)</f>
        <v>0</v>
      </c>
      <c r="K159" s="77" t="s">
        <v>163</v>
      </c>
      <c r="L159" s="15"/>
      <c r="M159" s="82" t="s">
        <v>0</v>
      </c>
      <c r="N159" s="83" t="s">
        <v>24</v>
      </c>
      <c r="P159" s="84">
        <f>O159*H159</f>
        <v>0</v>
      </c>
      <c r="Q159" s="84">
        <v>0</v>
      </c>
      <c r="R159" s="84">
        <f>Q159*H159</f>
        <v>0</v>
      </c>
      <c r="S159" s="84">
        <v>0</v>
      </c>
      <c r="T159" s="85">
        <f>S159*H159</f>
        <v>0</v>
      </c>
      <c r="AR159" s="86" t="s">
        <v>70</v>
      </c>
      <c r="AT159" s="86" t="s">
        <v>68</v>
      </c>
      <c r="AU159" s="86" t="s">
        <v>43</v>
      </c>
      <c r="AY159" s="6" t="s">
        <v>66</v>
      </c>
      <c r="BE159" s="87">
        <f>IF(N159="základní",J159,0)</f>
        <v>0</v>
      </c>
      <c r="BF159" s="87">
        <f>IF(N159="snížená",J159,0)</f>
        <v>0</v>
      </c>
      <c r="BG159" s="87">
        <f>IF(N159="zákl. přenesená",J159,0)</f>
        <v>0</v>
      </c>
      <c r="BH159" s="87">
        <f>IF(N159="sníž. přenesená",J159,0)</f>
        <v>0</v>
      </c>
      <c r="BI159" s="87">
        <f>IF(N159="nulová",J159,0)</f>
        <v>0</v>
      </c>
      <c r="BJ159" s="6" t="s">
        <v>43</v>
      </c>
      <c r="BK159" s="87">
        <f>ROUND(I159*H159,2)</f>
        <v>0</v>
      </c>
      <c r="BL159" s="6" t="s">
        <v>70</v>
      </c>
      <c r="BM159" s="86" t="s">
        <v>177</v>
      </c>
    </row>
    <row r="160" spans="2:65" s="1" customFormat="1" ht="37.65" customHeight="1" x14ac:dyDescent="0.2">
      <c r="B160" s="74"/>
      <c r="C160" s="75" t="s">
        <v>92</v>
      </c>
      <c r="D160" s="75" t="s">
        <v>68</v>
      </c>
      <c r="E160" s="76" t="s">
        <v>178</v>
      </c>
      <c r="F160" s="77" t="s">
        <v>179</v>
      </c>
      <c r="G160" s="78" t="s">
        <v>89</v>
      </c>
      <c r="H160" s="79">
        <v>20</v>
      </c>
      <c r="I160" s="80"/>
      <c r="J160" s="81">
        <f>ROUND(I160*H160,2)</f>
        <v>0</v>
      </c>
      <c r="K160" s="77" t="s">
        <v>163</v>
      </c>
      <c r="L160" s="15"/>
      <c r="M160" s="82" t="s">
        <v>0</v>
      </c>
      <c r="N160" s="83" t="s">
        <v>24</v>
      </c>
      <c r="P160" s="84">
        <f>O160*H160</f>
        <v>0</v>
      </c>
      <c r="Q160" s="84">
        <v>0</v>
      </c>
      <c r="R160" s="84">
        <f>Q160*H160</f>
        <v>0</v>
      </c>
      <c r="S160" s="84">
        <v>0</v>
      </c>
      <c r="T160" s="85">
        <f>S160*H160</f>
        <v>0</v>
      </c>
      <c r="AR160" s="86" t="s">
        <v>70</v>
      </c>
      <c r="AT160" s="86" t="s">
        <v>68</v>
      </c>
      <c r="AU160" s="86" t="s">
        <v>43</v>
      </c>
      <c r="AY160" s="6" t="s">
        <v>66</v>
      </c>
      <c r="BE160" s="87">
        <f>IF(N160="základní",J160,0)</f>
        <v>0</v>
      </c>
      <c r="BF160" s="87">
        <f>IF(N160="snížená",J160,0)</f>
        <v>0</v>
      </c>
      <c r="BG160" s="87">
        <f>IF(N160="zákl. přenesená",J160,0)</f>
        <v>0</v>
      </c>
      <c r="BH160" s="87">
        <f>IF(N160="sníž. přenesená",J160,0)</f>
        <v>0</v>
      </c>
      <c r="BI160" s="87">
        <f>IF(N160="nulová",J160,0)</f>
        <v>0</v>
      </c>
      <c r="BJ160" s="6" t="s">
        <v>43</v>
      </c>
      <c r="BK160" s="87">
        <f>ROUND(I160*H160,2)</f>
        <v>0</v>
      </c>
      <c r="BL160" s="6" t="s">
        <v>70</v>
      </c>
      <c r="BM160" s="86" t="s">
        <v>180</v>
      </c>
    </row>
    <row r="161" spans="2:65" s="1" customFormat="1" ht="55.5" customHeight="1" x14ac:dyDescent="0.2">
      <c r="B161" s="74"/>
      <c r="C161" s="75" t="s">
        <v>93</v>
      </c>
      <c r="D161" s="75" t="s">
        <v>68</v>
      </c>
      <c r="E161" s="76" t="s">
        <v>181</v>
      </c>
      <c r="F161" s="77" t="s">
        <v>182</v>
      </c>
      <c r="G161" s="78" t="s">
        <v>89</v>
      </c>
      <c r="H161" s="79">
        <v>1</v>
      </c>
      <c r="I161" s="80"/>
      <c r="J161" s="81">
        <f>ROUND(I161*H161,2)</f>
        <v>0</v>
      </c>
      <c r="K161" s="77" t="s">
        <v>163</v>
      </c>
      <c r="L161" s="15"/>
      <c r="M161" s="82" t="s">
        <v>0</v>
      </c>
      <c r="N161" s="83" t="s">
        <v>24</v>
      </c>
      <c r="P161" s="84">
        <f>O161*H161</f>
        <v>0</v>
      </c>
      <c r="Q161" s="84">
        <v>0</v>
      </c>
      <c r="R161" s="84">
        <f>Q161*H161</f>
        <v>0</v>
      </c>
      <c r="S161" s="84">
        <v>0</v>
      </c>
      <c r="T161" s="85">
        <f>S161*H161</f>
        <v>0</v>
      </c>
      <c r="AR161" s="86" t="s">
        <v>70</v>
      </c>
      <c r="AT161" s="86" t="s">
        <v>68</v>
      </c>
      <c r="AU161" s="86" t="s">
        <v>43</v>
      </c>
      <c r="AY161" s="6" t="s">
        <v>66</v>
      </c>
      <c r="BE161" s="87">
        <f>IF(N161="základní",J161,0)</f>
        <v>0</v>
      </c>
      <c r="BF161" s="87">
        <f>IF(N161="snížená",J161,0)</f>
        <v>0</v>
      </c>
      <c r="BG161" s="87">
        <f>IF(N161="zákl. přenesená",J161,0)</f>
        <v>0</v>
      </c>
      <c r="BH161" s="87">
        <f>IF(N161="sníž. přenesená",J161,0)</f>
        <v>0</v>
      </c>
      <c r="BI161" s="87">
        <f>IF(N161="nulová",J161,0)</f>
        <v>0</v>
      </c>
      <c r="BJ161" s="6" t="s">
        <v>43</v>
      </c>
      <c r="BK161" s="87">
        <f>ROUND(I161*H161,2)</f>
        <v>0</v>
      </c>
      <c r="BL161" s="6" t="s">
        <v>70</v>
      </c>
      <c r="BM161" s="86" t="s">
        <v>183</v>
      </c>
    </row>
    <row r="162" spans="2:65" s="1" customFormat="1" ht="19.2" x14ac:dyDescent="0.2">
      <c r="B162" s="15"/>
      <c r="D162" s="88" t="s">
        <v>109</v>
      </c>
      <c r="F162" s="90" t="s">
        <v>184</v>
      </c>
      <c r="I162" s="91"/>
      <c r="L162" s="15"/>
      <c r="M162" s="92"/>
      <c r="T162" s="28"/>
      <c r="AT162" s="6" t="s">
        <v>109</v>
      </c>
      <c r="AU162" s="6" t="s">
        <v>43</v>
      </c>
    </row>
    <row r="163" spans="2:65" s="1" customFormat="1" ht="55.5" customHeight="1" x14ac:dyDescent="0.2">
      <c r="B163" s="74"/>
      <c r="C163" s="75" t="s">
        <v>94</v>
      </c>
      <c r="D163" s="75" t="s">
        <v>68</v>
      </c>
      <c r="E163" s="76" t="s">
        <v>185</v>
      </c>
      <c r="F163" s="77" t="s">
        <v>186</v>
      </c>
      <c r="G163" s="78" t="s">
        <v>89</v>
      </c>
      <c r="H163" s="79">
        <v>5</v>
      </c>
      <c r="I163" s="80"/>
      <c r="J163" s="81">
        <f>ROUND(I163*H163,2)</f>
        <v>0</v>
      </c>
      <c r="K163" s="77" t="s">
        <v>163</v>
      </c>
      <c r="L163" s="15"/>
      <c r="M163" s="82" t="s">
        <v>0</v>
      </c>
      <c r="N163" s="83" t="s">
        <v>24</v>
      </c>
      <c r="P163" s="84">
        <f>O163*H163</f>
        <v>0</v>
      </c>
      <c r="Q163" s="84">
        <v>0</v>
      </c>
      <c r="R163" s="84">
        <f>Q163*H163</f>
        <v>0</v>
      </c>
      <c r="S163" s="84">
        <v>0</v>
      </c>
      <c r="T163" s="85">
        <f>S163*H163</f>
        <v>0</v>
      </c>
      <c r="AR163" s="86" t="s">
        <v>70</v>
      </c>
      <c r="AT163" s="86" t="s">
        <v>68</v>
      </c>
      <c r="AU163" s="86" t="s">
        <v>43</v>
      </c>
      <c r="AY163" s="6" t="s">
        <v>66</v>
      </c>
      <c r="BE163" s="87">
        <f>IF(N163="základní",J163,0)</f>
        <v>0</v>
      </c>
      <c r="BF163" s="87">
        <f>IF(N163="snížená",J163,0)</f>
        <v>0</v>
      </c>
      <c r="BG163" s="87">
        <f>IF(N163="zákl. přenesená",J163,0)</f>
        <v>0</v>
      </c>
      <c r="BH163" s="87">
        <f>IF(N163="sníž. přenesená",J163,0)</f>
        <v>0</v>
      </c>
      <c r="BI163" s="87">
        <f>IF(N163="nulová",J163,0)</f>
        <v>0</v>
      </c>
      <c r="BJ163" s="6" t="s">
        <v>43</v>
      </c>
      <c r="BK163" s="87">
        <f>ROUND(I163*H163,2)</f>
        <v>0</v>
      </c>
      <c r="BL163" s="6" t="s">
        <v>70</v>
      </c>
      <c r="BM163" s="86" t="s">
        <v>187</v>
      </c>
    </row>
    <row r="164" spans="2:65" s="1" customFormat="1" ht="86.4" x14ac:dyDescent="0.2">
      <c r="B164" s="15"/>
      <c r="D164" s="88" t="s">
        <v>109</v>
      </c>
      <c r="F164" s="90" t="s">
        <v>188</v>
      </c>
      <c r="I164" s="91"/>
      <c r="L164" s="15"/>
      <c r="M164" s="92"/>
      <c r="T164" s="28"/>
      <c r="AT164" s="6" t="s">
        <v>109</v>
      </c>
      <c r="AU164" s="6" t="s">
        <v>43</v>
      </c>
    </row>
    <row r="165" spans="2:65" s="1" customFormat="1" ht="55.5" customHeight="1" x14ac:dyDescent="0.2">
      <c r="B165" s="74"/>
      <c r="C165" s="75" t="s">
        <v>95</v>
      </c>
      <c r="D165" s="75" t="s">
        <v>68</v>
      </c>
      <c r="E165" s="76" t="s">
        <v>189</v>
      </c>
      <c r="F165" s="77" t="s">
        <v>190</v>
      </c>
      <c r="G165" s="78" t="s">
        <v>89</v>
      </c>
      <c r="H165" s="79">
        <v>6</v>
      </c>
      <c r="I165" s="80"/>
      <c r="J165" s="81">
        <f>ROUND(I165*H165,2)</f>
        <v>0</v>
      </c>
      <c r="K165" s="77" t="s">
        <v>163</v>
      </c>
      <c r="L165" s="15"/>
      <c r="M165" s="82" t="s">
        <v>0</v>
      </c>
      <c r="N165" s="83" t="s">
        <v>24</v>
      </c>
      <c r="P165" s="84">
        <f>O165*H165</f>
        <v>0</v>
      </c>
      <c r="Q165" s="84">
        <v>0</v>
      </c>
      <c r="R165" s="84">
        <f>Q165*H165</f>
        <v>0</v>
      </c>
      <c r="S165" s="84">
        <v>0</v>
      </c>
      <c r="T165" s="85">
        <f>S165*H165</f>
        <v>0</v>
      </c>
      <c r="AR165" s="86" t="s">
        <v>70</v>
      </c>
      <c r="AT165" s="86" t="s">
        <v>68</v>
      </c>
      <c r="AU165" s="86" t="s">
        <v>43</v>
      </c>
      <c r="AY165" s="6" t="s">
        <v>66</v>
      </c>
      <c r="BE165" s="87">
        <f>IF(N165="základní",J165,0)</f>
        <v>0</v>
      </c>
      <c r="BF165" s="87">
        <f>IF(N165="snížená",J165,0)</f>
        <v>0</v>
      </c>
      <c r="BG165" s="87">
        <f>IF(N165="zákl. přenesená",J165,0)</f>
        <v>0</v>
      </c>
      <c r="BH165" s="87">
        <f>IF(N165="sníž. přenesená",J165,0)</f>
        <v>0</v>
      </c>
      <c r="BI165" s="87">
        <f>IF(N165="nulová",J165,0)</f>
        <v>0</v>
      </c>
      <c r="BJ165" s="6" t="s">
        <v>43</v>
      </c>
      <c r="BK165" s="87">
        <f>ROUND(I165*H165,2)</f>
        <v>0</v>
      </c>
      <c r="BL165" s="6" t="s">
        <v>70</v>
      </c>
      <c r="BM165" s="86" t="s">
        <v>191</v>
      </c>
    </row>
    <row r="166" spans="2:65" s="1" customFormat="1" ht="16.5" customHeight="1" x14ac:dyDescent="0.2">
      <c r="B166" s="74"/>
      <c r="C166" s="75" t="s">
        <v>96</v>
      </c>
      <c r="D166" s="75" t="s">
        <v>68</v>
      </c>
      <c r="E166" s="76" t="s">
        <v>192</v>
      </c>
      <c r="F166" s="77" t="s">
        <v>193</v>
      </c>
      <c r="G166" s="78" t="s">
        <v>194</v>
      </c>
      <c r="H166" s="79">
        <v>200</v>
      </c>
      <c r="I166" s="80"/>
      <c r="J166" s="81">
        <f>ROUND(I166*H166,2)</f>
        <v>0</v>
      </c>
      <c r="K166" s="77" t="s">
        <v>108</v>
      </c>
      <c r="L166" s="15"/>
      <c r="M166" s="82" t="s">
        <v>0</v>
      </c>
      <c r="N166" s="83" t="s">
        <v>24</v>
      </c>
      <c r="P166" s="84">
        <f>O166*H166</f>
        <v>0</v>
      </c>
      <c r="Q166" s="84">
        <v>0</v>
      </c>
      <c r="R166" s="84">
        <f>Q166*H166</f>
        <v>0</v>
      </c>
      <c r="S166" s="84">
        <v>0</v>
      </c>
      <c r="T166" s="85">
        <f>S166*H166</f>
        <v>0</v>
      </c>
      <c r="AR166" s="86" t="s">
        <v>70</v>
      </c>
      <c r="AT166" s="86" t="s">
        <v>68</v>
      </c>
      <c r="AU166" s="86" t="s">
        <v>43</v>
      </c>
      <c r="AY166" s="6" t="s">
        <v>66</v>
      </c>
      <c r="BE166" s="87">
        <f>IF(N166="základní",J166,0)</f>
        <v>0</v>
      </c>
      <c r="BF166" s="87">
        <f>IF(N166="snížená",J166,0)</f>
        <v>0</v>
      </c>
      <c r="BG166" s="87">
        <f>IF(N166="zákl. přenesená",J166,0)</f>
        <v>0</v>
      </c>
      <c r="BH166" s="87">
        <f>IF(N166="sníž. přenesená",J166,0)</f>
        <v>0</v>
      </c>
      <c r="BI166" s="87">
        <f>IF(N166="nulová",J166,0)</f>
        <v>0</v>
      </c>
      <c r="BJ166" s="6" t="s">
        <v>43</v>
      </c>
      <c r="BK166" s="87">
        <f>ROUND(I166*H166,2)</f>
        <v>0</v>
      </c>
      <c r="BL166" s="6" t="s">
        <v>70</v>
      </c>
      <c r="BM166" s="86" t="s">
        <v>195</v>
      </c>
    </row>
    <row r="167" spans="2:65" s="1" customFormat="1" ht="48" x14ac:dyDescent="0.2">
      <c r="B167" s="15"/>
      <c r="D167" s="88" t="s">
        <v>109</v>
      </c>
      <c r="F167" s="90" t="s">
        <v>196</v>
      </c>
      <c r="I167" s="91"/>
      <c r="L167" s="15"/>
      <c r="M167" s="92"/>
      <c r="T167" s="28"/>
      <c r="AT167" s="6" t="s">
        <v>109</v>
      </c>
      <c r="AU167" s="6" t="s">
        <v>43</v>
      </c>
    </row>
    <row r="168" spans="2:65" s="1" customFormat="1" ht="24.15" customHeight="1" x14ac:dyDescent="0.2">
      <c r="B168" s="74"/>
      <c r="C168" s="75" t="s">
        <v>97</v>
      </c>
      <c r="D168" s="75" t="s">
        <v>68</v>
      </c>
      <c r="E168" s="76" t="s">
        <v>197</v>
      </c>
      <c r="F168" s="77" t="s">
        <v>198</v>
      </c>
      <c r="G168" s="78" t="s">
        <v>199</v>
      </c>
      <c r="H168" s="79">
        <v>8</v>
      </c>
      <c r="I168" s="80"/>
      <c r="J168" s="81">
        <f>ROUND(I168*H168,2)</f>
        <v>0</v>
      </c>
      <c r="K168" s="77" t="s">
        <v>108</v>
      </c>
      <c r="L168" s="15"/>
      <c r="M168" s="82" t="s">
        <v>0</v>
      </c>
      <c r="N168" s="83" t="s">
        <v>24</v>
      </c>
      <c r="P168" s="84">
        <f>O168*H168</f>
        <v>0</v>
      </c>
      <c r="Q168" s="84">
        <v>0</v>
      </c>
      <c r="R168" s="84">
        <f>Q168*H168</f>
        <v>0</v>
      </c>
      <c r="S168" s="84">
        <v>0</v>
      </c>
      <c r="T168" s="85">
        <f>S168*H168</f>
        <v>0</v>
      </c>
      <c r="AR168" s="86" t="s">
        <v>70</v>
      </c>
      <c r="AT168" s="86" t="s">
        <v>68</v>
      </c>
      <c r="AU168" s="86" t="s">
        <v>43</v>
      </c>
      <c r="AY168" s="6" t="s">
        <v>66</v>
      </c>
      <c r="BE168" s="87">
        <f>IF(N168="základní",J168,0)</f>
        <v>0</v>
      </c>
      <c r="BF168" s="87">
        <f>IF(N168="snížená",J168,0)</f>
        <v>0</v>
      </c>
      <c r="BG168" s="87">
        <f>IF(N168="zákl. přenesená",J168,0)</f>
        <v>0</v>
      </c>
      <c r="BH168" s="87">
        <f>IF(N168="sníž. přenesená",J168,0)</f>
        <v>0</v>
      </c>
      <c r="BI168" s="87">
        <f>IF(N168="nulová",J168,0)</f>
        <v>0</v>
      </c>
      <c r="BJ168" s="6" t="s">
        <v>43</v>
      </c>
      <c r="BK168" s="87">
        <f>ROUND(I168*H168,2)</f>
        <v>0</v>
      </c>
      <c r="BL168" s="6" t="s">
        <v>70</v>
      </c>
      <c r="BM168" s="86" t="s">
        <v>200</v>
      </c>
    </row>
    <row r="169" spans="2:65" s="1" customFormat="1" ht="19.2" x14ac:dyDescent="0.2">
      <c r="B169" s="15"/>
      <c r="D169" s="88" t="s">
        <v>109</v>
      </c>
      <c r="F169" s="90" t="s">
        <v>201</v>
      </c>
      <c r="I169" s="91"/>
      <c r="L169" s="15"/>
      <c r="M169" s="92"/>
      <c r="T169" s="28"/>
      <c r="AT169" s="6" t="s">
        <v>109</v>
      </c>
      <c r="AU169" s="6" t="s">
        <v>43</v>
      </c>
    </row>
    <row r="170" spans="2:65" s="1" customFormat="1" ht="24.15" customHeight="1" x14ac:dyDescent="0.2">
      <c r="B170" s="74"/>
      <c r="C170" s="75" t="s">
        <v>98</v>
      </c>
      <c r="D170" s="75" t="s">
        <v>68</v>
      </c>
      <c r="E170" s="76" t="s">
        <v>197</v>
      </c>
      <c r="F170" s="77" t="s">
        <v>198</v>
      </c>
      <c r="G170" s="78" t="s">
        <v>199</v>
      </c>
      <c r="H170" s="79">
        <v>8</v>
      </c>
      <c r="I170" s="80"/>
      <c r="J170" s="81">
        <f>ROUND(I170*H170,2)</f>
        <v>0</v>
      </c>
      <c r="K170" s="77" t="s">
        <v>108</v>
      </c>
      <c r="L170" s="15"/>
      <c r="M170" s="82" t="s">
        <v>0</v>
      </c>
      <c r="N170" s="83" t="s">
        <v>24</v>
      </c>
      <c r="P170" s="84">
        <f>O170*H170</f>
        <v>0</v>
      </c>
      <c r="Q170" s="84">
        <v>0</v>
      </c>
      <c r="R170" s="84">
        <f>Q170*H170</f>
        <v>0</v>
      </c>
      <c r="S170" s="84">
        <v>0</v>
      </c>
      <c r="T170" s="85">
        <f>S170*H170</f>
        <v>0</v>
      </c>
      <c r="AR170" s="86" t="s">
        <v>70</v>
      </c>
      <c r="AT170" s="86" t="s">
        <v>68</v>
      </c>
      <c r="AU170" s="86" t="s">
        <v>43</v>
      </c>
      <c r="AY170" s="6" t="s">
        <v>66</v>
      </c>
      <c r="BE170" s="87">
        <f>IF(N170="základní",J170,0)</f>
        <v>0</v>
      </c>
      <c r="BF170" s="87">
        <f>IF(N170="snížená",J170,0)</f>
        <v>0</v>
      </c>
      <c r="BG170" s="87">
        <f>IF(N170="zákl. přenesená",J170,0)</f>
        <v>0</v>
      </c>
      <c r="BH170" s="87">
        <f>IF(N170="sníž. přenesená",J170,0)</f>
        <v>0</v>
      </c>
      <c r="BI170" s="87">
        <f>IF(N170="nulová",J170,0)</f>
        <v>0</v>
      </c>
      <c r="BJ170" s="6" t="s">
        <v>43</v>
      </c>
      <c r="BK170" s="87">
        <f>ROUND(I170*H170,2)</f>
        <v>0</v>
      </c>
      <c r="BL170" s="6" t="s">
        <v>70</v>
      </c>
      <c r="BM170" s="86" t="s">
        <v>202</v>
      </c>
    </row>
    <row r="171" spans="2:65" s="1" customFormat="1" ht="19.2" x14ac:dyDescent="0.2">
      <c r="B171" s="15"/>
      <c r="D171" s="88" t="s">
        <v>109</v>
      </c>
      <c r="F171" s="90" t="s">
        <v>203</v>
      </c>
      <c r="I171" s="91"/>
      <c r="L171" s="15"/>
      <c r="M171" s="92"/>
      <c r="T171" s="28"/>
      <c r="AT171" s="6" t="s">
        <v>109</v>
      </c>
      <c r="AU171" s="6" t="s">
        <v>43</v>
      </c>
    </row>
    <row r="172" spans="2:65" s="1" customFormat="1" ht="24.15" customHeight="1" x14ac:dyDescent="0.2">
      <c r="B172" s="74"/>
      <c r="C172" s="75" t="s">
        <v>99</v>
      </c>
      <c r="D172" s="75" t="s">
        <v>68</v>
      </c>
      <c r="E172" s="76" t="s">
        <v>197</v>
      </c>
      <c r="F172" s="77" t="s">
        <v>198</v>
      </c>
      <c r="G172" s="78" t="s">
        <v>199</v>
      </c>
      <c r="H172" s="79">
        <v>8</v>
      </c>
      <c r="I172" s="80"/>
      <c r="J172" s="81">
        <f>ROUND(I172*H172,2)</f>
        <v>0</v>
      </c>
      <c r="K172" s="77" t="s">
        <v>108</v>
      </c>
      <c r="L172" s="15"/>
      <c r="M172" s="82" t="s">
        <v>0</v>
      </c>
      <c r="N172" s="83" t="s">
        <v>24</v>
      </c>
      <c r="P172" s="84">
        <f>O172*H172</f>
        <v>0</v>
      </c>
      <c r="Q172" s="84">
        <v>0</v>
      </c>
      <c r="R172" s="84">
        <f>Q172*H172</f>
        <v>0</v>
      </c>
      <c r="S172" s="84">
        <v>0</v>
      </c>
      <c r="T172" s="85">
        <f>S172*H172</f>
        <v>0</v>
      </c>
      <c r="AR172" s="86" t="s">
        <v>70</v>
      </c>
      <c r="AT172" s="86" t="s">
        <v>68</v>
      </c>
      <c r="AU172" s="86" t="s">
        <v>43</v>
      </c>
      <c r="AY172" s="6" t="s">
        <v>66</v>
      </c>
      <c r="BE172" s="87">
        <f>IF(N172="základní",J172,0)</f>
        <v>0</v>
      </c>
      <c r="BF172" s="87">
        <f>IF(N172="snížená",J172,0)</f>
        <v>0</v>
      </c>
      <c r="BG172" s="87">
        <f>IF(N172="zákl. přenesená",J172,0)</f>
        <v>0</v>
      </c>
      <c r="BH172" s="87">
        <f>IF(N172="sníž. přenesená",J172,0)</f>
        <v>0</v>
      </c>
      <c r="BI172" s="87">
        <f>IF(N172="nulová",J172,0)</f>
        <v>0</v>
      </c>
      <c r="BJ172" s="6" t="s">
        <v>43</v>
      </c>
      <c r="BK172" s="87">
        <f>ROUND(I172*H172,2)</f>
        <v>0</v>
      </c>
      <c r="BL172" s="6" t="s">
        <v>70</v>
      </c>
      <c r="BM172" s="86" t="s">
        <v>204</v>
      </c>
    </row>
    <row r="173" spans="2:65" s="1" customFormat="1" ht="19.2" x14ac:dyDescent="0.2">
      <c r="B173" s="15"/>
      <c r="D173" s="88" t="s">
        <v>109</v>
      </c>
      <c r="F173" s="90" t="s">
        <v>205</v>
      </c>
      <c r="I173" s="91"/>
      <c r="L173" s="15"/>
      <c r="M173" s="92"/>
      <c r="T173" s="28"/>
      <c r="AT173" s="6" t="s">
        <v>109</v>
      </c>
      <c r="AU173" s="6" t="s">
        <v>43</v>
      </c>
    </row>
    <row r="174" spans="2:65" s="1" customFormat="1" ht="24.15" customHeight="1" x14ac:dyDescent="0.2">
      <c r="B174" s="74"/>
      <c r="C174" s="75" t="s">
        <v>91</v>
      </c>
      <c r="D174" s="75" t="s">
        <v>68</v>
      </c>
      <c r="E174" s="76" t="s">
        <v>197</v>
      </c>
      <c r="F174" s="77" t="s">
        <v>198</v>
      </c>
      <c r="G174" s="78" t="s">
        <v>199</v>
      </c>
      <c r="H174" s="79">
        <v>8</v>
      </c>
      <c r="I174" s="80"/>
      <c r="J174" s="81">
        <f>ROUND(I174*H174,2)</f>
        <v>0</v>
      </c>
      <c r="K174" s="77" t="s">
        <v>108</v>
      </c>
      <c r="L174" s="15"/>
      <c r="M174" s="82" t="s">
        <v>0</v>
      </c>
      <c r="N174" s="83" t="s">
        <v>24</v>
      </c>
      <c r="P174" s="84">
        <f>O174*H174</f>
        <v>0</v>
      </c>
      <c r="Q174" s="84">
        <v>0</v>
      </c>
      <c r="R174" s="84">
        <f>Q174*H174</f>
        <v>0</v>
      </c>
      <c r="S174" s="84">
        <v>0</v>
      </c>
      <c r="T174" s="85">
        <f>S174*H174</f>
        <v>0</v>
      </c>
      <c r="AR174" s="86" t="s">
        <v>70</v>
      </c>
      <c r="AT174" s="86" t="s">
        <v>68</v>
      </c>
      <c r="AU174" s="86" t="s">
        <v>43</v>
      </c>
      <c r="AY174" s="6" t="s">
        <v>66</v>
      </c>
      <c r="BE174" s="87">
        <f>IF(N174="základní",J174,0)</f>
        <v>0</v>
      </c>
      <c r="BF174" s="87">
        <f>IF(N174="snížená",J174,0)</f>
        <v>0</v>
      </c>
      <c r="BG174" s="87">
        <f>IF(N174="zákl. přenesená",J174,0)</f>
        <v>0</v>
      </c>
      <c r="BH174" s="87">
        <f>IF(N174="sníž. přenesená",J174,0)</f>
        <v>0</v>
      </c>
      <c r="BI174" s="87">
        <f>IF(N174="nulová",J174,0)</f>
        <v>0</v>
      </c>
      <c r="BJ174" s="6" t="s">
        <v>43</v>
      </c>
      <c r="BK174" s="87">
        <f>ROUND(I174*H174,2)</f>
        <v>0</v>
      </c>
      <c r="BL174" s="6" t="s">
        <v>70</v>
      </c>
      <c r="BM174" s="86" t="s">
        <v>206</v>
      </c>
    </row>
    <row r="175" spans="2:65" s="1" customFormat="1" ht="19.2" x14ac:dyDescent="0.2">
      <c r="B175" s="15"/>
      <c r="D175" s="88" t="s">
        <v>109</v>
      </c>
      <c r="F175" s="90" t="s">
        <v>207</v>
      </c>
      <c r="I175" s="91"/>
      <c r="L175" s="15"/>
      <c r="M175" s="92"/>
      <c r="T175" s="28"/>
      <c r="AT175" s="6" t="s">
        <v>109</v>
      </c>
      <c r="AU175" s="6" t="s">
        <v>43</v>
      </c>
    </row>
    <row r="176" spans="2:65" s="1" customFormat="1" ht="16.5" customHeight="1" x14ac:dyDescent="0.2">
      <c r="B176" s="74"/>
      <c r="C176" s="75" t="s">
        <v>208</v>
      </c>
      <c r="D176" s="75" t="s">
        <v>68</v>
      </c>
      <c r="E176" s="76" t="s">
        <v>209</v>
      </c>
      <c r="F176" s="77" t="s">
        <v>210</v>
      </c>
      <c r="G176" s="78" t="s">
        <v>199</v>
      </c>
      <c r="H176" s="79">
        <v>8</v>
      </c>
      <c r="I176" s="80"/>
      <c r="J176" s="81">
        <f>ROUND(I176*H176,2)</f>
        <v>0</v>
      </c>
      <c r="K176" s="77" t="s">
        <v>108</v>
      </c>
      <c r="L176" s="15"/>
      <c r="M176" s="82" t="s">
        <v>0</v>
      </c>
      <c r="N176" s="83" t="s">
        <v>24</v>
      </c>
      <c r="P176" s="84">
        <f>O176*H176</f>
        <v>0</v>
      </c>
      <c r="Q176" s="84">
        <v>0</v>
      </c>
      <c r="R176" s="84">
        <f>Q176*H176</f>
        <v>0</v>
      </c>
      <c r="S176" s="84">
        <v>0</v>
      </c>
      <c r="T176" s="85">
        <f>S176*H176</f>
        <v>0</v>
      </c>
      <c r="AR176" s="86" t="s">
        <v>70</v>
      </c>
      <c r="AT176" s="86" t="s">
        <v>68</v>
      </c>
      <c r="AU176" s="86" t="s">
        <v>43</v>
      </c>
      <c r="AY176" s="6" t="s">
        <v>66</v>
      </c>
      <c r="BE176" s="87">
        <f>IF(N176="základní",J176,0)</f>
        <v>0</v>
      </c>
      <c r="BF176" s="87">
        <f>IF(N176="snížená",J176,0)</f>
        <v>0</v>
      </c>
      <c r="BG176" s="87">
        <f>IF(N176="zákl. přenesená",J176,0)</f>
        <v>0</v>
      </c>
      <c r="BH176" s="87">
        <f>IF(N176="sníž. přenesená",J176,0)</f>
        <v>0</v>
      </c>
      <c r="BI176" s="87">
        <f>IF(N176="nulová",J176,0)</f>
        <v>0</v>
      </c>
      <c r="BJ176" s="6" t="s">
        <v>43</v>
      </c>
      <c r="BK176" s="87">
        <f>ROUND(I176*H176,2)</f>
        <v>0</v>
      </c>
      <c r="BL176" s="6" t="s">
        <v>70</v>
      </c>
      <c r="BM176" s="86" t="s">
        <v>211</v>
      </c>
    </row>
    <row r="177" spans="2:65" s="1" customFormat="1" ht="19.2" x14ac:dyDescent="0.2">
      <c r="B177" s="15"/>
      <c r="D177" s="88" t="s">
        <v>109</v>
      </c>
      <c r="F177" s="90" t="s">
        <v>212</v>
      </c>
      <c r="I177" s="91"/>
      <c r="L177" s="15"/>
      <c r="M177" s="92"/>
      <c r="T177" s="28"/>
      <c r="AT177" s="6" t="s">
        <v>109</v>
      </c>
      <c r="AU177" s="6" t="s">
        <v>43</v>
      </c>
    </row>
    <row r="178" spans="2:65" s="1" customFormat="1" ht="21.75" customHeight="1" x14ac:dyDescent="0.2">
      <c r="B178" s="74"/>
      <c r="C178" s="75" t="s">
        <v>152</v>
      </c>
      <c r="D178" s="75" t="s">
        <v>68</v>
      </c>
      <c r="E178" s="76" t="s">
        <v>213</v>
      </c>
      <c r="F178" s="77" t="s">
        <v>214</v>
      </c>
      <c r="G178" s="78" t="s">
        <v>127</v>
      </c>
      <c r="H178" s="93"/>
      <c r="I178" s="80"/>
      <c r="J178" s="81">
        <f>ROUND(I178*H178,2)</f>
        <v>0</v>
      </c>
      <c r="K178" s="77" t="s">
        <v>108</v>
      </c>
      <c r="L178" s="15"/>
      <c r="M178" s="82" t="s">
        <v>0</v>
      </c>
      <c r="N178" s="83" t="s">
        <v>24</v>
      </c>
      <c r="P178" s="84">
        <f>O178*H178</f>
        <v>0</v>
      </c>
      <c r="Q178" s="84">
        <v>0</v>
      </c>
      <c r="R178" s="84">
        <f>Q178*H178</f>
        <v>0</v>
      </c>
      <c r="S178" s="84">
        <v>0</v>
      </c>
      <c r="T178" s="85">
        <f>S178*H178</f>
        <v>0</v>
      </c>
      <c r="AR178" s="86" t="s">
        <v>70</v>
      </c>
      <c r="AT178" s="86" t="s">
        <v>68</v>
      </c>
      <c r="AU178" s="86" t="s">
        <v>43</v>
      </c>
      <c r="AY178" s="6" t="s">
        <v>66</v>
      </c>
      <c r="BE178" s="87">
        <f>IF(N178="základní",J178,0)</f>
        <v>0</v>
      </c>
      <c r="BF178" s="87">
        <f>IF(N178="snížená",J178,0)</f>
        <v>0</v>
      </c>
      <c r="BG178" s="87">
        <f>IF(N178="zákl. přenesená",J178,0)</f>
        <v>0</v>
      </c>
      <c r="BH178" s="87">
        <f>IF(N178="sníž. přenesená",J178,0)</f>
        <v>0</v>
      </c>
      <c r="BI178" s="87">
        <f>IF(N178="nulová",J178,0)</f>
        <v>0</v>
      </c>
      <c r="BJ178" s="6" t="s">
        <v>43</v>
      </c>
      <c r="BK178" s="87">
        <f>ROUND(I178*H178,2)</f>
        <v>0</v>
      </c>
      <c r="BL178" s="6" t="s">
        <v>70</v>
      </c>
      <c r="BM178" s="86" t="s">
        <v>215</v>
      </c>
    </row>
    <row r="179" spans="2:65" s="5" customFormat="1" ht="25.95" customHeight="1" x14ac:dyDescent="0.25">
      <c r="B179" s="64"/>
      <c r="D179" s="65" t="s">
        <v>41</v>
      </c>
      <c r="E179" s="66" t="s">
        <v>216</v>
      </c>
      <c r="F179" s="66" t="s">
        <v>217</v>
      </c>
      <c r="I179" s="67"/>
      <c r="J179" s="68">
        <f>BK179</f>
        <v>0</v>
      </c>
      <c r="L179" s="64"/>
      <c r="M179" s="69"/>
      <c r="P179" s="70">
        <f>SUM(P180:P200)</f>
        <v>0</v>
      </c>
      <c r="R179" s="70">
        <f>SUM(R180:R200)</f>
        <v>0</v>
      </c>
      <c r="T179" s="71">
        <f>SUM(T180:T200)</f>
        <v>0</v>
      </c>
      <c r="AR179" s="65" t="s">
        <v>43</v>
      </c>
      <c r="AT179" s="72" t="s">
        <v>41</v>
      </c>
      <c r="AU179" s="72" t="s">
        <v>42</v>
      </c>
      <c r="AY179" s="65" t="s">
        <v>66</v>
      </c>
      <c r="BK179" s="73">
        <f>SUM(BK180:BK200)</f>
        <v>0</v>
      </c>
    </row>
    <row r="180" spans="2:65" s="1" customFormat="1" ht="55.5" customHeight="1" x14ac:dyDescent="0.2">
      <c r="B180" s="74"/>
      <c r="C180" s="75" t="s">
        <v>218</v>
      </c>
      <c r="D180" s="75" t="s">
        <v>68</v>
      </c>
      <c r="E180" s="76" t="s">
        <v>219</v>
      </c>
      <c r="F180" s="77" t="s">
        <v>220</v>
      </c>
      <c r="G180" s="78" t="s">
        <v>81</v>
      </c>
      <c r="H180" s="79">
        <v>52</v>
      </c>
      <c r="I180" s="80"/>
      <c r="J180" s="81">
        <f>ROUND(I180*H180,2)</f>
        <v>0</v>
      </c>
      <c r="K180" s="77" t="s">
        <v>163</v>
      </c>
      <c r="L180" s="15"/>
      <c r="M180" s="82" t="s">
        <v>0</v>
      </c>
      <c r="N180" s="83" t="s">
        <v>24</v>
      </c>
      <c r="P180" s="84">
        <f>O180*H180</f>
        <v>0</v>
      </c>
      <c r="Q180" s="84">
        <v>0</v>
      </c>
      <c r="R180" s="84">
        <f>Q180*H180</f>
        <v>0</v>
      </c>
      <c r="S180" s="84">
        <v>0</v>
      </c>
      <c r="T180" s="85">
        <f>S180*H180</f>
        <v>0</v>
      </c>
      <c r="AR180" s="86" t="s">
        <v>70</v>
      </c>
      <c r="AT180" s="86" t="s">
        <v>68</v>
      </c>
      <c r="AU180" s="86" t="s">
        <v>43</v>
      </c>
      <c r="AY180" s="6" t="s">
        <v>66</v>
      </c>
      <c r="BE180" s="87">
        <f>IF(N180="základní",J180,0)</f>
        <v>0</v>
      </c>
      <c r="BF180" s="87">
        <f>IF(N180="snížená",J180,0)</f>
        <v>0</v>
      </c>
      <c r="BG180" s="87">
        <f>IF(N180="zákl. přenesená",J180,0)</f>
        <v>0</v>
      </c>
      <c r="BH180" s="87">
        <f>IF(N180="sníž. přenesená",J180,0)</f>
        <v>0</v>
      </c>
      <c r="BI180" s="87">
        <f>IF(N180="nulová",J180,0)</f>
        <v>0</v>
      </c>
      <c r="BJ180" s="6" t="s">
        <v>43</v>
      </c>
      <c r="BK180" s="87">
        <f>ROUND(I180*H180,2)</f>
        <v>0</v>
      </c>
      <c r="BL180" s="6" t="s">
        <v>70</v>
      </c>
      <c r="BM180" s="86" t="s">
        <v>221</v>
      </c>
    </row>
    <row r="181" spans="2:65" s="1" customFormat="1" ht="105.6" x14ac:dyDescent="0.2">
      <c r="B181" s="15"/>
      <c r="D181" s="88" t="s">
        <v>109</v>
      </c>
      <c r="F181" s="90" t="s">
        <v>222</v>
      </c>
      <c r="I181" s="91"/>
      <c r="L181" s="15"/>
      <c r="M181" s="92"/>
      <c r="T181" s="28"/>
      <c r="AT181" s="6" t="s">
        <v>109</v>
      </c>
      <c r="AU181" s="6" t="s">
        <v>43</v>
      </c>
    </row>
    <row r="182" spans="2:65" s="1" customFormat="1" ht="55.5" customHeight="1" x14ac:dyDescent="0.2">
      <c r="B182" s="74"/>
      <c r="C182" s="75" t="s">
        <v>155</v>
      </c>
      <c r="D182" s="75" t="s">
        <v>68</v>
      </c>
      <c r="E182" s="76" t="s">
        <v>223</v>
      </c>
      <c r="F182" s="77" t="s">
        <v>224</v>
      </c>
      <c r="G182" s="78" t="s">
        <v>81</v>
      </c>
      <c r="H182" s="79">
        <v>32</v>
      </c>
      <c r="I182" s="80"/>
      <c r="J182" s="81">
        <f>ROUND(I182*H182,2)</f>
        <v>0</v>
      </c>
      <c r="K182" s="77" t="s">
        <v>163</v>
      </c>
      <c r="L182" s="15"/>
      <c r="M182" s="82" t="s">
        <v>0</v>
      </c>
      <c r="N182" s="83" t="s">
        <v>24</v>
      </c>
      <c r="P182" s="84">
        <f>O182*H182</f>
        <v>0</v>
      </c>
      <c r="Q182" s="84">
        <v>0</v>
      </c>
      <c r="R182" s="84">
        <f>Q182*H182</f>
        <v>0</v>
      </c>
      <c r="S182" s="84">
        <v>0</v>
      </c>
      <c r="T182" s="85">
        <f>S182*H182</f>
        <v>0</v>
      </c>
      <c r="AR182" s="86" t="s">
        <v>70</v>
      </c>
      <c r="AT182" s="86" t="s">
        <v>68</v>
      </c>
      <c r="AU182" s="86" t="s">
        <v>43</v>
      </c>
      <c r="AY182" s="6" t="s">
        <v>66</v>
      </c>
      <c r="BE182" s="87">
        <f>IF(N182="základní",J182,0)</f>
        <v>0</v>
      </c>
      <c r="BF182" s="87">
        <f>IF(N182="snížená",J182,0)</f>
        <v>0</v>
      </c>
      <c r="BG182" s="87">
        <f>IF(N182="zákl. přenesená",J182,0)</f>
        <v>0</v>
      </c>
      <c r="BH182" s="87">
        <f>IF(N182="sníž. přenesená",J182,0)</f>
        <v>0</v>
      </c>
      <c r="BI182" s="87">
        <f>IF(N182="nulová",J182,0)</f>
        <v>0</v>
      </c>
      <c r="BJ182" s="6" t="s">
        <v>43</v>
      </c>
      <c r="BK182" s="87">
        <f>ROUND(I182*H182,2)</f>
        <v>0</v>
      </c>
      <c r="BL182" s="6" t="s">
        <v>70</v>
      </c>
      <c r="BM182" s="86" t="s">
        <v>225</v>
      </c>
    </row>
    <row r="183" spans="2:65" s="1" customFormat="1" ht="105.6" x14ac:dyDescent="0.2">
      <c r="B183" s="15"/>
      <c r="D183" s="88" t="s">
        <v>109</v>
      </c>
      <c r="F183" s="90" t="s">
        <v>222</v>
      </c>
      <c r="I183" s="91"/>
      <c r="L183" s="15"/>
      <c r="M183" s="92"/>
      <c r="T183" s="28"/>
      <c r="AT183" s="6" t="s">
        <v>109</v>
      </c>
      <c r="AU183" s="6" t="s">
        <v>43</v>
      </c>
    </row>
    <row r="184" spans="2:65" s="1" customFormat="1" ht="55.5" customHeight="1" x14ac:dyDescent="0.2">
      <c r="B184" s="74"/>
      <c r="C184" s="75" t="s">
        <v>226</v>
      </c>
      <c r="D184" s="75" t="s">
        <v>68</v>
      </c>
      <c r="E184" s="76" t="s">
        <v>227</v>
      </c>
      <c r="F184" s="77" t="s">
        <v>228</v>
      </c>
      <c r="G184" s="78" t="s">
        <v>81</v>
      </c>
      <c r="H184" s="79">
        <v>64</v>
      </c>
      <c r="I184" s="80"/>
      <c r="J184" s="81">
        <f>ROUND(I184*H184,2)</f>
        <v>0</v>
      </c>
      <c r="K184" s="77" t="s">
        <v>163</v>
      </c>
      <c r="L184" s="15"/>
      <c r="M184" s="82" t="s">
        <v>0</v>
      </c>
      <c r="N184" s="83" t="s">
        <v>24</v>
      </c>
      <c r="P184" s="84">
        <f>O184*H184</f>
        <v>0</v>
      </c>
      <c r="Q184" s="84">
        <v>0</v>
      </c>
      <c r="R184" s="84">
        <f>Q184*H184</f>
        <v>0</v>
      </c>
      <c r="S184" s="84">
        <v>0</v>
      </c>
      <c r="T184" s="85">
        <f>S184*H184</f>
        <v>0</v>
      </c>
      <c r="AR184" s="86" t="s">
        <v>70</v>
      </c>
      <c r="AT184" s="86" t="s">
        <v>68</v>
      </c>
      <c r="AU184" s="86" t="s">
        <v>43</v>
      </c>
      <c r="AY184" s="6" t="s">
        <v>66</v>
      </c>
      <c r="BE184" s="87">
        <f>IF(N184="základní",J184,0)</f>
        <v>0</v>
      </c>
      <c r="BF184" s="87">
        <f>IF(N184="snížená",J184,0)</f>
        <v>0</v>
      </c>
      <c r="BG184" s="87">
        <f>IF(N184="zákl. přenesená",J184,0)</f>
        <v>0</v>
      </c>
      <c r="BH184" s="87">
        <f>IF(N184="sníž. přenesená",J184,0)</f>
        <v>0</v>
      </c>
      <c r="BI184" s="87">
        <f>IF(N184="nulová",J184,0)</f>
        <v>0</v>
      </c>
      <c r="BJ184" s="6" t="s">
        <v>43</v>
      </c>
      <c r="BK184" s="87">
        <f>ROUND(I184*H184,2)</f>
        <v>0</v>
      </c>
      <c r="BL184" s="6" t="s">
        <v>70</v>
      </c>
      <c r="BM184" s="86" t="s">
        <v>229</v>
      </c>
    </row>
    <row r="185" spans="2:65" s="1" customFormat="1" ht="105.6" x14ac:dyDescent="0.2">
      <c r="B185" s="15"/>
      <c r="D185" s="88" t="s">
        <v>109</v>
      </c>
      <c r="F185" s="90" t="s">
        <v>222</v>
      </c>
      <c r="I185" s="91"/>
      <c r="L185" s="15"/>
      <c r="M185" s="92"/>
      <c r="T185" s="28"/>
      <c r="AT185" s="6" t="s">
        <v>109</v>
      </c>
      <c r="AU185" s="6" t="s">
        <v>43</v>
      </c>
    </row>
    <row r="186" spans="2:65" s="1" customFormat="1" ht="55.5" customHeight="1" x14ac:dyDescent="0.2">
      <c r="B186" s="74"/>
      <c r="C186" s="75" t="s">
        <v>158</v>
      </c>
      <c r="D186" s="75" t="s">
        <v>68</v>
      </c>
      <c r="E186" s="76" t="s">
        <v>230</v>
      </c>
      <c r="F186" s="77" t="s">
        <v>231</v>
      </c>
      <c r="G186" s="78" t="s">
        <v>81</v>
      </c>
      <c r="H186" s="79">
        <v>40</v>
      </c>
      <c r="I186" s="80"/>
      <c r="J186" s="81">
        <f>ROUND(I186*H186,2)</f>
        <v>0</v>
      </c>
      <c r="K186" s="77" t="s">
        <v>163</v>
      </c>
      <c r="L186" s="15"/>
      <c r="M186" s="82" t="s">
        <v>0</v>
      </c>
      <c r="N186" s="83" t="s">
        <v>24</v>
      </c>
      <c r="P186" s="84">
        <f>O186*H186</f>
        <v>0</v>
      </c>
      <c r="Q186" s="84">
        <v>0</v>
      </c>
      <c r="R186" s="84">
        <f>Q186*H186</f>
        <v>0</v>
      </c>
      <c r="S186" s="84">
        <v>0</v>
      </c>
      <c r="T186" s="85">
        <f>S186*H186</f>
        <v>0</v>
      </c>
      <c r="AR186" s="86" t="s">
        <v>70</v>
      </c>
      <c r="AT186" s="86" t="s">
        <v>68</v>
      </c>
      <c r="AU186" s="86" t="s">
        <v>43</v>
      </c>
      <c r="AY186" s="6" t="s">
        <v>66</v>
      </c>
      <c r="BE186" s="87">
        <f>IF(N186="základní",J186,0)</f>
        <v>0</v>
      </c>
      <c r="BF186" s="87">
        <f>IF(N186="snížená",J186,0)</f>
        <v>0</v>
      </c>
      <c r="BG186" s="87">
        <f>IF(N186="zákl. přenesená",J186,0)</f>
        <v>0</v>
      </c>
      <c r="BH186" s="87">
        <f>IF(N186="sníž. přenesená",J186,0)</f>
        <v>0</v>
      </c>
      <c r="BI186" s="87">
        <f>IF(N186="nulová",J186,0)</f>
        <v>0</v>
      </c>
      <c r="BJ186" s="6" t="s">
        <v>43</v>
      </c>
      <c r="BK186" s="87">
        <f>ROUND(I186*H186,2)</f>
        <v>0</v>
      </c>
      <c r="BL186" s="6" t="s">
        <v>70</v>
      </c>
      <c r="BM186" s="86" t="s">
        <v>232</v>
      </c>
    </row>
    <row r="187" spans="2:65" s="1" customFormat="1" ht="105.6" x14ac:dyDescent="0.2">
      <c r="B187" s="15"/>
      <c r="D187" s="88" t="s">
        <v>109</v>
      </c>
      <c r="F187" s="90" t="s">
        <v>222</v>
      </c>
      <c r="I187" s="91"/>
      <c r="L187" s="15"/>
      <c r="M187" s="92"/>
      <c r="T187" s="28"/>
      <c r="AT187" s="6" t="s">
        <v>109</v>
      </c>
      <c r="AU187" s="6" t="s">
        <v>43</v>
      </c>
    </row>
    <row r="188" spans="2:65" s="1" customFormat="1" ht="55.5" customHeight="1" x14ac:dyDescent="0.2">
      <c r="B188" s="74"/>
      <c r="C188" s="75" t="s">
        <v>233</v>
      </c>
      <c r="D188" s="75" t="s">
        <v>68</v>
      </c>
      <c r="E188" s="76" t="s">
        <v>234</v>
      </c>
      <c r="F188" s="77" t="s">
        <v>235</v>
      </c>
      <c r="G188" s="78" t="s">
        <v>81</v>
      </c>
      <c r="H188" s="79">
        <v>4</v>
      </c>
      <c r="I188" s="80"/>
      <c r="J188" s="81">
        <f>ROUND(I188*H188,2)</f>
        <v>0</v>
      </c>
      <c r="K188" s="77" t="s">
        <v>163</v>
      </c>
      <c r="L188" s="15"/>
      <c r="M188" s="82" t="s">
        <v>0</v>
      </c>
      <c r="N188" s="83" t="s">
        <v>24</v>
      </c>
      <c r="P188" s="84">
        <f>O188*H188</f>
        <v>0</v>
      </c>
      <c r="Q188" s="84">
        <v>0</v>
      </c>
      <c r="R188" s="84">
        <f>Q188*H188</f>
        <v>0</v>
      </c>
      <c r="S188" s="84">
        <v>0</v>
      </c>
      <c r="T188" s="85">
        <f>S188*H188</f>
        <v>0</v>
      </c>
      <c r="AR188" s="86" t="s">
        <v>70</v>
      </c>
      <c r="AT188" s="86" t="s">
        <v>68</v>
      </c>
      <c r="AU188" s="86" t="s">
        <v>43</v>
      </c>
      <c r="AY188" s="6" t="s">
        <v>66</v>
      </c>
      <c r="BE188" s="87">
        <f>IF(N188="základní",J188,0)</f>
        <v>0</v>
      </c>
      <c r="BF188" s="87">
        <f>IF(N188="snížená",J188,0)</f>
        <v>0</v>
      </c>
      <c r="BG188" s="87">
        <f>IF(N188="zákl. přenesená",J188,0)</f>
        <v>0</v>
      </c>
      <c r="BH188" s="87">
        <f>IF(N188="sníž. přenesená",J188,0)</f>
        <v>0</v>
      </c>
      <c r="BI188" s="87">
        <f>IF(N188="nulová",J188,0)</f>
        <v>0</v>
      </c>
      <c r="BJ188" s="6" t="s">
        <v>43</v>
      </c>
      <c r="BK188" s="87">
        <f>ROUND(I188*H188,2)</f>
        <v>0</v>
      </c>
      <c r="BL188" s="6" t="s">
        <v>70</v>
      </c>
      <c r="BM188" s="86" t="s">
        <v>236</v>
      </c>
    </row>
    <row r="189" spans="2:65" s="1" customFormat="1" ht="105.6" x14ac:dyDescent="0.2">
      <c r="B189" s="15"/>
      <c r="D189" s="88" t="s">
        <v>109</v>
      </c>
      <c r="F189" s="90" t="s">
        <v>222</v>
      </c>
      <c r="I189" s="91"/>
      <c r="L189" s="15"/>
      <c r="M189" s="92"/>
      <c r="T189" s="28"/>
      <c r="AT189" s="6" t="s">
        <v>109</v>
      </c>
      <c r="AU189" s="6" t="s">
        <v>43</v>
      </c>
    </row>
    <row r="190" spans="2:65" s="1" customFormat="1" ht="44.25" customHeight="1" x14ac:dyDescent="0.2">
      <c r="B190" s="74"/>
      <c r="C190" s="75" t="s">
        <v>164</v>
      </c>
      <c r="D190" s="75" t="s">
        <v>68</v>
      </c>
      <c r="E190" s="76" t="s">
        <v>237</v>
      </c>
      <c r="F190" s="77" t="s">
        <v>238</v>
      </c>
      <c r="G190" s="78" t="s">
        <v>69</v>
      </c>
      <c r="H190" s="79">
        <v>8</v>
      </c>
      <c r="I190" s="80"/>
      <c r="J190" s="81">
        <f t="shared" ref="J190:J199" si="0">ROUND(I190*H190,2)</f>
        <v>0</v>
      </c>
      <c r="K190" s="77" t="s">
        <v>163</v>
      </c>
      <c r="L190" s="15"/>
      <c r="M190" s="82" t="s">
        <v>0</v>
      </c>
      <c r="N190" s="83" t="s">
        <v>24</v>
      </c>
      <c r="P190" s="84">
        <f t="shared" ref="P190:P199" si="1">O190*H190</f>
        <v>0</v>
      </c>
      <c r="Q190" s="84">
        <v>0</v>
      </c>
      <c r="R190" s="84">
        <f t="shared" ref="R190:R199" si="2">Q190*H190</f>
        <v>0</v>
      </c>
      <c r="S190" s="84">
        <v>0</v>
      </c>
      <c r="T190" s="85">
        <f t="shared" ref="T190:T199" si="3">S190*H190</f>
        <v>0</v>
      </c>
      <c r="AR190" s="86" t="s">
        <v>70</v>
      </c>
      <c r="AT190" s="86" t="s">
        <v>68</v>
      </c>
      <c r="AU190" s="86" t="s">
        <v>43</v>
      </c>
      <c r="AY190" s="6" t="s">
        <v>66</v>
      </c>
      <c r="BE190" s="87">
        <f t="shared" ref="BE190:BE199" si="4">IF(N190="základní",J190,0)</f>
        <v>0</v>
      </c>
      <c r="BF190" s="87">
        <f t="shared" ref="BF190:BF199" si="5">IF(N190="snížená",J190,0)</f>
        <v>0</v>
      </c>
      <c r="BG190" s="87">
        <f t="shared" ref="BG190:BG199" si="6">IF(N190="zákl. přenesená",J190,0)</f>
        <v>0</v>
      </c>
      <c r="BH190" s="87">
        <f t="shared" ref="BH190:BH199" si="7">IF(N190="sníž. přenesená",J190,0)</f>
        <v>0</v>
      </c>
      <c r="BI190" s="87">
        <f t="shared" ref="BI190:BI199" si="8">IF(N190="nulová",J190,0)</f>
        <v>0</v>
      </c>
      <c r="BJ190" s="6" t="s">
        <v>43</v>
      </c>
      <c r="BK190" s="87">
        <f t="shared" ref="BK190:BK199" si="9">ROUND(I190*H190,2)</f>
        <v>0</v>
      </c>
      <c r="BL190" s="6" t="s">
        <v>70</v>
      </c>
      <c r="BM190" s="86" t="s">
        <v>239</v>
      </c>
    </row>
    <row r="191" spans="2:65" s="1" customFormat="1" ht="48.9" customHeight="1" x14ac:dyDescent="0.2">
      <c r="B191" s="74"/>
      <c r="C191" s="75" t="s">
        <v>240</v>
      </c>
      <c r="D191" s="75" t="s">
        <v>68</v>
      </c>
      <c r="E191" s="76" t="s">
        <v>241</v>
      </c>
      <c r="F191" s="77" t="s">
        <v>242</v>
      </c>
      <c r="G191" s="78" t="s">
        <v>89</v>
      </c>
      <c r="H191" s="79">
        <v>52</v>
      </c>
      <c r="I191" s="80"/>
      <c r="J191" s="81">
        <f t="shared" si="0"/>
        <v>0</v>
      </c>
      <c r="K191" s="77" t="s">
        <v>163</v>
      </c>
      <c r="L191" s="15"/>
      <c r="M191" s="82" t="s">
        <v>0</v>
      </c>
      <c r="N191" s="83" t="s">
        <v>24</v>
      </c>
      <c r="P191" s="84">
        <f t="shared" si="1"/>
        <v>0</v>
      </c>
      <c r="Q191" s="84">
        <v>0</v>
      </c>
      <c r="R191" s="84">
        <f t="shared" si="2"/>
        <v>0</v>
      </c>
      <c r="S191" s="84">
        <v>0</v>
      </c>
      <c r="T191" s="85">
        <f t="shared" si="3"/>
        <v>0</v>
      </c>
      <c r="AR191" s="86" t="s">
        <v>70</v>
      </c>
      <c r="AT191" s="86" t="s">
        <v>68</v>
      </c>
      <c r="AU191" s="86" t="s">
        <v>43</v>
      </c>
      <c r="AY191" s="6" t="s">
        <v>66</v>
      </c>
      <c r="BE191" s="87">
        <f t="shared" si="4"/>
        <v>0</v>
      </c>
      <c r="BF191" s="87">
        <f t="shared" si="5"/>
        <v>0</v>
      </c>
      <c r="BG191" s="87">
        <f t="shared" si="6"/>
        <v>0</v>
      </c>
      <c r="BH191" s="87">
        <f t="shared" si="7"/>
        <v>0</v>
      </c>
      <c r="BI191" s="87">
        <f t="shared" si="8"/>
        <v>0</v>
      </c>
      <c r="BJ191" s="6" t="s">
        <v>43</v>
      </c>
      <c r="BK191" s="87">
        <f t="shared" si="9"/>
        <v>0</v>
      </c>
      <c r="BL191" s="6" t="s">
        <v>70</v>
      </c>
      <c r="BM191" s="86" t="s">
        <v>243</v>
      </c>
    </row>
    <row r="192" spans="2:65" s="1" customFormat="1" ht="48.9" customHeight="1" x14ac:dyDescent="0.2">
      <c r="B192" s="74"/>
      <c r="C192" s="75" t="s">
        <v>169</v>
      </c>
      <c r="D192" s="75" t="s">
        <v>68</v>
      </c>
      <c r="E192" s="76" t="s">
        <v>244</v>
      </c>
      <c r="F192" s="77" t="s">
        <v>245</v>
      </c>
      <c r="G192" s="78" t="s">
        <v>89</v>
      </c>
      <c r="H192" s="79">
        <v>18</v>
      </c>
      <c r="I192" s="80"/>
      <c r="J192" s="81">
        <f t="shared" si="0"/>
        <v>0</v>
      </c>
      <c r="K192" s="77" t="s">
        <v>163</v>
      </c>
      <c r="L192" s="15"/>
      <c r="M192" s="82" t="s">
        <v>0</v>
      </c>
      <c r="N192" s="83" t="s">
        <v>24</v>
      </c>
      <c r="P192" s="84">
        <f t="shared" si="1"/>
        <v>0</v>
      </c>
      <c r="Q192" s="84">
        <v>0</v>
      </c>
      <c r="R192" s="84">
        <f t="shared" si="2"/>
        <v>0</v>
      </c>
      <c r="S192" s="84">
        <v>0</v>
      </c>
      <c r="T192" s="85">
        <f t="shared" si="3"/>
        <v>0</v>
      </c>
      <c r="AR192" s="86" t="s">
        <v>70</v>
      </c>
      <c r="AT192" s="86" t="s">
        <v>68</v>
      </c>
      <c r="AU192" s="86" t="s">
        <v>43</v>
      </c>
      <c r="AY192" s="6" t="s">
        <v>66</v>
      </c>
      <c r="BE192" s="87">
        <f t="shared" si="4"/>
        <v>0</v>
      </c>
      <c r="BF192" s="87">
        <f t="shared" si="5"/>
        <v>0</v>
      </c>
      <c r="BG192" s="87">
        <f t="shared" si="6"/>
        <v>0</v>
      </c>
      <c r="BH192" s="87">
        <f t="shared" si="7"/>
        <v>0</v>
      </c>
      <c r="BI192" s="87">
        <f t="shared" si="8"/>
        <v>0</v>
      </c>
      <c r="BJ192" s="6" t="s">
        <v>43</v>
      </c>
      <c r="BK192" s="87">
        <f t="shared" si="9"/>
        <v>0</v>
      </c>
      <c r="BL192" s="6" t="s">
        <v>70</v>
      </c>
      <c r="BM192" s="86" t="s">
        <v>246</v>
      </c>
    </row>
    <row r="193" spans="2:65" s="1" customFormat="1" ht="48.9" customHeight="1" x14ac:dyDescent="0.2">
      <c r="B193" s="74"/>
      <c r="C193" s="75" t="s">
        <v>247</v>
      </c>
      <c r="D193" s="75" t="s">
        <v>68</v>
      </c>
      <c r="E193" s="76" t="s">
        <v>248</v>
      </c>
      <c r="F193" s="77" t="s">
        <v>249</v>
      </c>
      <c r="G193" s="78" t="s">
        <v>89</v>
      </c>
      <c r="H193" s="79">
        <v>30</v>
      </c>
      <c r="I193" s="80"/>
      <c r="J193" s="81">
        <f t="shared" si="0"/>
        <v>0</v>
      </c>
      <c r="K193" s="77" t="s">
        <v>163</v>
      </c>
      <c r="L193" s="15"/>
      <c r="M193" s="82" t="s">
        <v>0</v>
      </c>
      <c r="N193" s="83" t="s">
        <v>24</v>
      </c>
      <c r="P193" s="84">
        <f t="shared" si="1"/>
        <v>0</v>
      </c>
      <c r="Q193" s="84">
        <v>0</v>
      </c>
      <c r="R193" s="84">
        <f t="shared" si="2"/>
        <v>0</v>
      </c>
      <c r="S193" s="84">
        <v>0</v>
      </c>
      <c r="T193" s="85">
        <f t="shared" si="3"/>
        <v>0</v>
      </c>
      <c r="AR193" s="86" t="s">
        <v>70</v>
      </c>
      <c r="AT193" s="86" t="s">
        <v>68</v>
      </c>
      <c r="AU193" s="86" t="s">
        <v>43</v>
      </c>
      <c r="AY193" s="6" t="s">
        <v>66</v>
      </c>
      <c r="BE193" s="87">
        <f t="shared" si="4"/>
        <v>0</v>
      </c>
      <c r="BF193" s="87">
        <f t="shared" si="5"/>
        <v>0</v>
      </c>
      <c r="BG193" s="87">
        <f t="shared" si="6"/>
        <v>0</v>
      </c>
      <c r="BH193" s="87">
        <f t="shared" si="7"/>
        <v>0</v>
      </c>
      <c r="BI193" s="87">
        <f t="shared" si="8"/>
        <v>0</v>
      </c>
      <c r="BJ193" s="6" t="s">
        <v>43</v>
      </c>
      <c r="BK193" s="87">
        <f t="shared" si="9"/>
        <v>0</v>
      </c>
      <c r="BL193" s="6" t="s">
        <v>70</v>
      </c>
      <c r="BM193" s="86" t="s">
        <v>250</v>
      </c>
    </row>
    <row r="194" spans="2:65" s="1" customFormat="1" ht="48.9" customHeight="1" x14ac:dyDescent="0.2">
      <c r="B194" s="74"/>
      <c r="C194" s="75" t="s">
        <v>173</v>
      </c>
      <c r="D194" s="75" t="s">
        <v>68</v>
      </c>
      <c r="E194" s="76" t="s">
        <v>251</v>
      </c>
      <c r="F194" s="77" t="s">
        <v>252</v>
      </c>
      <c r="G194" s="78" t="s">
        <v>89</v>
      </c>
      <c r="H194" s="79">
        <v>20</v>
      </c>
      <c r="I194" s="80"/>
      <c r="J194" s="81">
        <f t="shared" si="0"/>
        <v>0</v>
      </c>
      <c r="K194" s="77" t="s">
        <v>163</v>
      </c>
      <c r="L194" s="15"/>
      <c r="M194" s="82" t="s">
        <v>0</v>
      </c>
      <c r="N194" s="83" t="s">
        <v>24</v>
      </c>
      <c r="P194" s="84">
        <f t="shared" si="1"/>
        <v>0</v>
      </c>
      <c r="Q194" s="84">
        <v>0</v>
      </c>
      <c r="R194" s="84">
        <f t="shared" si="2"/>
        <v>0</v>
      </c>
      <c r="S194" s="84">
        <v>0</v>
      </c>
      <c r="T194" s="85">
        <f t="shared" si="3"/>
        <v>0</v>
      </c>
      <c r="AR194" s="86" t="s">
        <v>70</v>
      </c>
      <c r="AT194" s="86" t="s">
        <v>68</v>
      </c>
      <c r="AU194" s="86" t="s">
        <v>43</v>
      </c>
      <c r="AY194" s="6" t="s">
        <v>66</v>
      </c>
      <c r="BE194" s="87">
        <f t="shared" si="4"/>
        <v>0</v>
      </c>
      <c r="BF194" s="87">
        <f t="shared" si="5"/>
        <v>0</v>
      </c>
      <c r="BG194" s="87">
        <f t="shared" si="6"/>
        <v>0</v>
      </c>
      <c r="BH194" s="87">
        <f t="shared" si="7"/>
        <v>0</v>
      </c>
      <c r="BI194" s="87">
        <f t="shared" si="8"/>
        <v>0</v>
      </c>
      <c r="BJ194" s="6" t="s">
        <v>43</v>
      </c>
      <c r="BK194" s="87">
        <f t="shared" si="9"/>
        <v>0</v>
      </c>
      <c r="BL194" s="6" t="s">
        <v>70</v>
      </c>
      <c r="BM194" s="86" t="s">
        <v>253</v>
      </c>
    </row>
    <row r="195" spans="2:65" s="1" customFormat="1" ht="48.9" customHeight="1" x14ac:dyDescent="0.2">
      <c r="B195" s="74"/>
      <c r="C195" s="75" t="s">
        <v>254</v>
      </c>
      <c r="D195" s="75" t="s">
        <v>68</v>
      </c>
      <c r="E195" s="76" t="s">
        <v>255</v>
      </c>
      <c r="F195" s="77" t="s">
        <v>256</v>
      </c>
      <c r="G195" s="78" t="s">
        <v>89</v>
      </c>
      <c r="H195" s="79">
        <v>4</v>
      </c>
      <c r="I195" s="80"/>
      <c r="J195" s="81">
        <f t="shared" si="0"/>
        <v>0</v>
      </c>
      <c r="K195" s="77" t="s">
        <v>163</v>
      </c>
      <c r="L195" s="15"/>
      <c r="M195" s="82" t="s">
        <v>0</v>
      </c>
      <c r="N195" s="83" t="s">
        <v>24</v>
      </c>
      <c r="P195" s="84">
        <f t="shared" si="1"/>
        <v>0</v>
      </c>
      <c r="Q195" s="84">
        <v>0</v>
      </c>
      <c r="R195" s="84">
        <f t="shared" si="2"/>
        <v>0</v>
      </c>
      <c r="S195" s="84">
        <v>0</v>
      </c>
      <c r="T195" s="85">
        <f t="shared" si="3"/>
        <v>0</v>
      </c>
      <c r="AR195" s="86" t="s">
        <v>70</v>
      </c>
      <c r="AT195" s="86" t="s">
        <v>68</v>
      </c>
      <c r="AU195" s="86" t="s">
        <v>43</v>
      </c>
      <c r="AY195" s="6" t="s">
        <v>66</v>
      </c>
      <c r="BE195" s="87">
        <f t="shared" si="4"/>
        <v>0</v>
      </c>
      <c r="BF195" s="87">
        <f t="shared" si="5"/>
        <v>0</v>
      </c>
      <c r="BG195" s="87">
        <f t="shared" si="6"/>
        <v>0</v>
      </c>
      <c r="BH195" s="87">
        <f t="shared" si="7"/>
        <v>0</v>
      </c>
      <c r="BI195" s="87">
        <f t="shared" si="8"/>
        <v>0</v>
      </c>
      <c r="BJ195" s="6" t="s">
        <v>43</v>
      </c>
      <c r="BK195" s="87">
        <f t="shared" si="9"/>
        <v>0</v>
      </c>
      <c r="BL195" s="6" t="s">
        <v>70</v>
      </c>
      <c r="BM195" s="86" t="s">
        <v>257</v>
      </c>
    </row>
    <row r="196" spans="2:65" s="1" customFormat="1" ht="16.5" customHeight="1" x14ac:dyDescent="0.2">
      <c r="B196" s="74"/>
      <c r="C196" s="75" t="s">
        <v>177</v>
      </c>
      <c r="D196" s="75" t="s">
        <v>68</v>
      </c>
      <c r="E196" s="76" t="s">
        <v>258</v>
      </c>
      <c r="F196" s="77" t="s">
        <v>259</v>
      </c>
      <c r="G196" s="78" t="s">
        <v>260</v>
      </c>
      <c r="H196" s="79">
        <v>3</v>
      </c>
      <c r="I196" s="80"/>
      <c r="J196" s="81">
        <f t="shared" si="0"/>
        <v>0</v>
      </c>
      <c r="K196" s="77" t="s">
        <v>163</v>
      </c>
      <c r="L196" s="15"/>
      <c r="M196" s="82" t="s">
        <v>0</v>
      </c>
      <c r="N196" s="83" t="s">
        <v>24</v>
      </c>
      <c r="P196" s="84">
        <f t="shared" si="1"/>
        <v>0</v>
      </c>
      <c r="Q196" s="84">
        <v>0</v>
      </c>
      <c r="R196" s="84">
        <f t="shared" si="2"/>
        <v>0</v>
      </c>
      <c r="S196" s="84">
        <v>0</v>
      </c>
      <c r="T196" s="85">
        <f t="shared" si="3"/>
        <v>0</v>
      </c>
      <c r="AR196" s="86" t="s">
        <v>70</v>
      </c>
      <c r="AT196" s="86" t="s">
        <v>68</v>
      </c>
      <c r="AU196" s="86" t="s">
        <v>43</v>
      </c>
      <c r="AY196" s="6" t="s">
        <v>66</v>
      </c>
      <c r="BE196" s="87">
        <f t="shared" si="4"/>
        <v>0</v>
      </c>
      <c r="BF196" s="87">
        <f t="shared" si="5"/>
        <v>0</v>
      </c>
      <c r="BG196" s="87">
        <f t="shared" si="6"/>
        <v>0</v>
      </c>
      <c r="BH196" s="87">
        <f t="shared" si="7"/>
        <v>0</v>
      </c>
      <c r="BI196" s="87">
        <f t="shared" si="8"/>
        <v>0</v>
      </c>
      <c r="BJ196" s="6" t="s">
        <v>43</v>
      </c>
      <c r="BK196" s="87">
        <f t="shared" si="9"/>
        <v>0</v>
      </c>
      <c r="BL196" s="6" t="s">
        <v>70</v>
      </c>
      <c r="BM196" s="86" t="s">
        <v>261</v>
      </c>
    </row>
    <row r="197" spans="2:65" s="1" customFormat="1" ht="16.5" customHeight="1" x14ac:dyDescent="0.2">
      <c r="B197" s="74"/>
      <c r="C197" s="75" t="s">
        <v>262</v>
      </c>
      <c r="D197" s="75" t="s">
        <v>68</v>
      </c>
      <c r="E197" s="76" t="s">
        <v>263</v>
      </c>
      <c r="F197" s="77" t="s">
        <v>264</v>
      </c>
      <c r="G197" s="78" t="s">
        <v>260</v>
      </c>
      <c r="H197" s="79">
        <v>1</v>
      </c>
      <c r="I197" s="80"/>
      <c r="J197" s="81">
        <f t="shared" si="0"/>
        <v>0</v>
      </c>
      <c r="K197" s="77" t="s">
        <v>163</v>
      </c>
      <c r="L197" s="15"/>
      <c r="M197" s="82" t="s">
        <v>0</v>
      </c>
      <c r="N197" s="83" t="s">
        <v>24</v>
      </c>
      <c r="P197" s="84">
        <f t="shared" si="1"/>
        <v>0</v>
      </c>
      <c r="Q197" s="84">
        <v>0</v>
      </c>
      <c r="R197" s="84">
        <f t="shared" si="2"/>
        <v>0</v>
      </c>
      <c r="S197" s="84">
        <v>0</v>
      </c>
      <c r="T197" s="85">
        <f t="shared" si="3"/>
        <v>0</v>
      </c>
      <c r="AR197" s="86" t="s">
        <v>70</v>
      </c>
      <c r="AT197" s="86" t="s">
        <v>68</v>
      </c>
      <c r="AU197" s="86" t="s">
        <v>43</v>
      </c>
      <c r="AY197" s="6" t="s">
        <v>66</v>
      </c>
      <c r="BE197" s="87">
        <f t="shared" si="4"/>
        <v>0</v>
      </c>
      <c r="BF197" s="87">
        <f t="shared" si="5"/>
        <v>0</v>
      </c>
      <c r="BG197" s="87">
        <f t="shared" si="6"/>
        <v>0</v>
      </c>
      <c r="BH197" s="87">
        <f t="shared" si="7"/>
        <v>0</v>
      </c>
      <c r="BI197" s="87">
        <f t="shared" si="8"/>
        <v>0</v>
      </c>
      <c r="BJ197" s="6" t="s">
        <v>43</v>
      </c>
      <c r="BK197" s="87">
        <f t="shared" si="9"/>
        <v>0</v>
      </c>
      <c r="BL197" s="6" t="s">
        <v>70</v>
      </c>
      <c r="BM197" s="86" t="s">
        <v>265</v>
      </c>
    </row>
    <row r="198" spans="2:65" s="1" customFormat="1" ht="16.5" customHeight="1" x14ac:dyDescent="0.2">
      <c r="B198" s="74"/>
      <c r="C198" s="75" t="s">
        <v>180</v>
      </c>
      <c r="D198" s="75" t="s">
        <v>68</v>
      </c>
      <c r="E198" s="76" t="s">
        <v>266</v>
      </c>
      <c r="F198" s="77" t="s">
        <v>267</v>
      </c>
      <c r="G198" s="78" t="s">
        <v>89</v>
      </c>
      <c r="H198" s="79">
        <v>5</v>
      </c>
      <c r="I198" s="80"/>
      <c r="J198" s="81">
        <f t="shared" si="0"/>
        <v>0</v>
      </c>
      <c r="K198" s="77" t="s">
        <v>163</v>
      </c>
      <c r="L198" s="15"/>
      <c r="M198" s="82" t="s">
        <v>0</v>
      </c>
      <c r="N198" s="83" t="s">
        <v>24</v>
      </c>
      <c r="P198" s="84">
        <f t="shared" si="1"/>
        <v>0</v>
      </c>
      <c r="Q198" s="84">
        <v>0</v>
      </c>
      <c r="R198" s="84">
        <f t="shared" si="2"/>
        <v>0</v>
      </c>
      <c r="S198" s="84">
        <v>0</v>
      </c>
      <c r="T198" s="85">
        <f t="shared" si="3"/>
        <v>0</v>
      </c>
      <c r="AR198" s="86" t="s">
        <v>70</v>
      </c>
      <c r="AT198" s="86" t="s">
        <v>68</v>
      </c>
      <c r="AU198" s="86" t="s">
        <v>43</v>
      </c>
      <c r="AY198" s="6" t="s">
        <v>66</v>
      </c>
      <c r="BE198" s="87">
        <f t="shared" si="4"/>
        <v>0</v>
      </c>
      <c r="BF198" s="87">
        <f t="shared" si="5"/>
        <v>0</v>
      </c>
      <c r="BG198" s="87">
        <f t="shared" si="6"/>
        <v>0</v>
      </c>
      <c r="BH198" s="87">
        <f t="shared" si="7"/>
        <v>0</v>
      </c>
      <c r="BI198" s="87">
        <f t="shared" si="8"/>
        <v>0</v>
      </c>
      <c r="BJ198" s="6" t="s">
        <v>43</v>
      </c>
      <c r="BK198" s="87">
        <f t="shared" si="9"/>
        <v>0</v>
      </c>
      <c r="BL198" s="6" t="s">
        <v>70</v>
      </c>
      <c r="BM198" s="86" t="s">
        <v>268</v>
      </c>
    </row>
    <row r="199" spans="2:65" s="1" customFormat="1" ht="24.15" customHeight="1" x14ac:dyDescent="0.2">
      <c r="B199" s="74"/>
      <c r="C199" s="75" t="s">
        <v>269</v>
      </c>
      <c r="D199" s="75" t="s">
        <v>68</v>
      </c>
      <c r="E199" s="76" t="s">
        <v>270</v>
      </c>
      <c r="F199" s="77" t="s">
        <v>271</v>
      </c>
      <c r="G199" s="78" t="s">
        <v>127</v>
      </c>
      <c r="H199" s="93"/>
      <c r="I199" s="80"/>
      <c r="J199" s="81">
        <f t="shared" si="0"/>
        <v>0</v>
      </c>
      <c r="K199" s="77" t="s">
        <v>108</v>
      </c>
      <c r="L199" s="15"/>
      <c r="M199" s="82" t="s">
        <v>0</v>
      </c>
      <c r="N199" s="83" t="s">
        <v>24</v>
      </c>
      <c r="P199" s="84">
        <f t="shared" si="1"/>
        <v>0</v>
      </c>
      <c r="Q199" s="84">
        <v>0</v>
      </c>
      <c r="R199" s="84">
        <f t="shared" si="2"/>
        <v>0</v>
      </c>
      <c r="S199" s="84">
        <v>0</v>
      </c>
      <c r="T199" s="85">
        <f t="shared" si="3"/>
        <v>0</v>
      </c>
      <c r="AR199" s="86" t="s">
        <v>70</v>
      </c>
      <c r="AT199" s="86" t="s">
        <v>68</v>
      </c>
      <c r="AU199" s="86" t="s">
        <v>43</v>
      </c>
      <c r="AY199" s="6" t="s">
        <v>66</v>
      </c>
      <c r="BE199" s="87">
        <f t="shared" si="4"/>
        <v>0</v>
      </c>
      <c r="BF199" s="87">
        <f t="shared" si="5"/>
        <v>0</v>
      </c>
      <c r="BG199" s="87">
        <f t="shared" si="6"/>
        <v>0</v>
      </c>
      <c r="BH199" s="87">
        <f t="shared" si="7"/>
        <v>0</v>
      </c>
      <c r="BI199" s="87">
        <f t="shared" si="8"/>
        <v>0</v>
      </c>
      <c r="BJ199" s="6" t="s">
        <v>43</v>
      </c>
      <c r="BK199" s="87">
        <f t="shared" si="9"/>
        <v>0</v>
      </c>
      <c r="BL199" s="6" t="s">
        <v>70</v>
      </c>
      <c r="BM199" s="86" t="s">
        <v>272</v>
      </c>
    </row>
    <row r="200" spans="2:65" s="1" customFormat="1" ht="19.2" x14ac:dyDescent="0.2">
      <c r="B200" s="15"/>
      <c r="D200" s="88" t="s">
        <v>109</v>
      </c>
      <c r="F200" s="90" t="s">
        <v>273</v>
      </c>
      <c r="I200" s="91"/>
      <c r="L200" s="15"/>
      <c r="M200" s="94"/>
      <c r="N200" s="89"/>
      <c r="O200" s="89"/>
      <c r="P200" s="89"/>
      <c r="Q200" s="89"/>
      <c r="R200" s="89"/>
      <c r="S200" s="89"/>
      <c r="T200" s="95"/>
      <c r="AT200" s="6" t="s">
        <v>109</v>
      </c>
      <c r="AU200" s="6" t="s">
        <v>43</v>
      </c>
    </row>
    <row r="201" spans="2:65" s="1" customFormat="1" ht="6.9" customHeight="1" x14ac:dyDescent="0.2">
      <c r="B201" s="21"/>
      <c r="C201" s="22"/>
      <c r="D201" s="22"/>
      <c r="E201" s="22"/>
      <c r="F201" s="22"/>
      <c r="G201" s="22"/>
      <c r="H201" s="22"/>
      <c r="I201" s="22"/>
      <c r="J201" s="22"/>
      <c r="K201" s="22"/>
      <c r="L201" s="15"/>
    </row>
  </sheetData>
  <autoFilter ref="C118:K200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D.1.2.4 - Chlazení, vytápění</vt:lpstr>
      <vt:lpstr>'D.1.2.4 - Chlazení, vytápění'!Názvy_tisku</vt:lpstr>
      <vt:lpstr>'D.1.2.4 - Chlazení, vytápění'!Oblast_tisku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Srovnal David</cp:lastModifiedBy>
  <dcterms:created xsi:type="dcterms:W3CDTF">2025-02-10T09:41:02Z</dcterms:created>
  <dcterms:modified xsi:type="dcterms:W3CDTF">2025-03-18T16:12:53Z</dcterms:modified>
</cp:coreProperties>
</file>