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708\Desktop\Veřejné zakázky\2025\Q Oprava parkovací plochy\"/>
    </mc:Choice>
  </mc:AlternateContent>
  <xr:revisionPtr revIDLastSave="0" documentId="8_{B2EF978E-3DF1-4136-AA6A-8EE58CF545D6}" xr6:coauthVersionLast="36" xr6:coauthVersionMax="36" xr10:uidLastSave="{00000000-0000-0000-0000-000000000000}"/>
  <bookViews>
    <workbookView xWindow="0" yWindow="0" windowWidth="28800" windowHeight="11625" activeTab="1" xr2:uid="{F7AF5C1E-2707-4FFD-8386-E4CDF5CFF365}"/>
  </bookViews>
  <sheets>
    <sheet name="Rekapitulace stavby" sheetId="1" r:id="rId1"/>
    <sheet name="05-2025 - Parkoviště Kučoch" sheetId="2" r:id="rId2"/>
  </sheets>
  <definedNames>
    <definedName name="_xlnm._FilterDatabase" localSheetId="1" hidden="1">'05-2025 - Parkoviště Kučoch'!$C$121:$K$218</definedName>
    <definedName name="_xlnm.Print_Titles" localSheetId="1">'05-2025 - Parkoviště Kučoch'!$121:$121</definedName>
    <definedName name="_xlnm.Print_Titles" localSheetId="0">'Rekapitulace stavby'!$92:$92</definedName>
    <definedName name="_xlnm.Print_Area" localSheetId="1">'05-2025 - Parkoviště Kučoch'!$C$109:$J$218</definedName>
    <definedName name="_xlnm.Print_Area" localSheetId="0">'Rekapitulace stavby'!$D$4:$AO$76,'Rekapitulace stavby'!$C$82:$AQ$96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J12" i="2"/>
  <c r="J14" i="2"/>
  <c r="E15" i="2"/>
  <c r="F91" i="2" s="1"/>
  <c r="J15" i="2"/>
  <c r="J17" i="2"/>
  <c r="E18" i="2"/>
  <c r="J18" i="2"/>
  <c r="J20" i="2"/>
  <c r="E21" i="2"/>
  <c r="J91" i="2" s="1"/>
  <c r="J21" i="2"/>
  <c r="J23" i="2"/>
  <c r="E24" i="2"/>
  <c r="J24" i="2"/>
  <c r="J35" i="2"/>
  <c r="J36" i="2"/>
  <c r="J37" i="2"/>
  <c r="E85" i="2"/>
  <c r="E87" i="2"/>
  <c r="F89" i="2"/>
  <c r="J89" i="2"/>
  <c r="F92" i="2"/>
  <c r="J92" i="2"/>
  <c r="E112" i="2"/>
  <c r="E114" i="2"/>
  <c r="F116" i="2"/>
  <c r="J116" i="2"/>
  <c r="F118" i="2"/>
  <c r="F119" i="2"/>
  <c r="J119" i="2"/>
  <c r="J124" i="2"/>
  <c r="BE124" i="2" s="1"/>
  <c r="P124" i="2"/>
  <c r="P123" i="2" s="1"/>
  <c r="R124" i="2"/>
  <c r="T124" i="2"/>
  <c r="T123" i="2" s="1"/>
  <c r="BF124" i="2"/>
  <c r="J34" i="2" s="1"/>
  <c r="AW95" i="1" s="1"/>
  <c r="BG124" i="2"/>
  <c r="F35" i="2" s="1"/>
  <c r="BB95" i="1" s="1"/>
  <c r="BB94" i="1" s="1"/>
  <c r="BH124" i="2"/>
  <c r="F36" i="2" s="1"/>
  <c r="BC95" i="1" s="1"/>
  <c r="BC94" i="1" s="1"/>
  <c r="BI124" i="2"/>
  <c r="BK124" i="2"/>
  <c r="BK123" i="2" s="1"/>
  <c r="J129" i="2"/>
  <c r="BE129" i="2" s="1"/>
  <c r="P129" i="2"/>
  <c r="R129" i="2"/>
  <c r="R123" i="2" s="1"/>
  <c r="T129" i="2"/>
  <c r="BF129" i="2"/>
  <c r="BG129" i="2"/>
  <c r="BH129" i="2"/>
  <c r="BI129" i="2"/>
  <c r="BK129" i="2"/>
  <c r="J133" i="2"/>
  <c r="P133" i="2"/>
  <c r="R133" i="2"/>
  <c r="T133" i="2"/>
  <c r="BE133" i="2"/>
  <c r="BF133" i="2"/>
  <c r="BG133" i="2"/>
  <c r="BH133" i="2"/>
  <c r="BI133" i="2"/>
  <c r="BK133" i="2"/>
  <c r="J138" i="2"/>
  <c r="BE138" i="2" s="1"/>
  <c r="P138" i="2"/>
  <c r="R138" i="2"/>
  <c r="T138" i="2"/>
  <c r="BF138" i="2"/>
  <c r="BG138" i="2"/>
  <c r="BH138" i="2"/>
  <c r="BI138" i="2"/>
  <c r="BK138" i="2"/>
  <c r="J140" i="2"/>
  <c r="P140" i="2"/>
  <c r="R140" i="2"/>
  <c r="T140" i="2"/>
  <c r="BE140" i="2"/>
  <c r="BF140" i="2"/>
  <c r="BG140" i="2"/>
  <c r="BH140" i="2"/>
  <c r="BI140" i="2"/>
  <c r="BK140" i="2"/>
  <c r="J143" i="2"/>
  <c r="P143" i="2"/>
  <c r="R143" i="2"/>
  <c r="T143" i="2"/>
  <c r="BE143" i="2"/>
  <c r="BF143" i="2"/>
  <c r="BG143" i="2"/>
  <c r="BH143" i="2"/>
  <c r="BI143" i="2"/>
  <c r="BK143" i="2"/>
  <c r="J146" i="2"/>
  <c r="BE146" i="2" s="1"/>
  <c r="P146" i="2"/>
  <c r="R146" i="2"/>
  <c r="T146" i="2"/>
  <c r="BF146" i="2"/>
  <c r="BG146" i="2"/>
  <c r="BH146" i="2"/>
  <c r="BI146" i="2"/>
  <c r="BK146" i="2"/>
  <c r="R149" i="2"/>
  <c r="J150" i="2"/>
  <c r="P150" i="2"/>
  <c r="P149" i="2" s="1"/>
  <c r="R150" i="2"/>
  <c r="T150" i="2"/>
  <c r="T149" i="2" s="1"/>
  <c r="BE150" i="2"/>
  <c r="BF150" i="2"/>
  <c r="BG150" i="2"/>
  <c r="BH150" i="2"/>
  <c r="BI150" i="2"/>
  <c r="BK150" i="2"/>
  <c r="BK149" i="2" s="1"/>
  <c r="J149" i="2" s="1"/>
  <c r="J98" i="2" s="1"/>
  <c r="J154" i="2"/>
  <c r="P154" i="2"/>
  <c r="R154" i="2"/>
  <c r="T154" i="2"/>
  <c r="BE154" i="2"/>
  <c r="BF154" i="2"/>
  <c r="F34" i="2" s="1"/>
  <c r="BA95" i="1" s="1"/>
  <c r="BA94" i="1" s="1"/>
  <c r="AW94" i="1" s="1"/>
  <c r="AK30" i="1" s="1"/>
  <c r="BG154" i="2"/>
  <c r="BH154" i="2"/>
  <c r="BI154" i="2"/>
  <c r="BK154" i="2"/>
  <c r="J158" i="2"/>
  <c r="P158" i="2"/>
  <c r="R158" i="2"/>
  <c r="T158" i="2"/>
  <c r="BE158" i="2"/>
  <c r="BF158" i="2"/>
  <c r="BG158" i="2"/>
  <c r="BH158" i="2"/>
  <c r="BI158" i="2"/>
  <c r="BK158" i="2"/>
  <c r="J161" i="2"/>
  <c r="P161" i="2"/>
  <c r="R161" i="2"/>
  <c r="T161" i="2"/>
  <c r="BE161" i="2"/>
  <c r="BF161" i="2"/>
  <c r="BG161" i="2"/>
  <c r="BH161" i="2"/>
  <c r="BI161" i="2"/>
  <c r="BK161" i="2"/>
  <c r="J166" i="2"/>
  <c r="P166" i="2"/>
  <c r="P165" i="2" s="1"/>
  <c r="R166" i="2"/>
  <c r="R165" i="2" s="1"/>
  <c r="T166" i="2"/>
  <c r="BE166" i="2"/>
  <c r="BF166" i="2"/>
  <c r="BG166" i="2"/>
  <c r="BH166" i="2"/>
  <c r="BI166" i="2"/>
  <c r="BK166" i="2"/>
  <c r="BK165" i="2" s="1"/>
  <c r="J171" i="2"/>
  <c r="BE171" i="2" s="1"/>
  <c r="P171" i="2"/>
  <c r="R171" i="2"/>
  <c r="T171" i="2"/>
  <c r="T165" i="2" s="1"/>
  <c r="T164" i="2" s="1"/>
  <c r="BF171" i="2"/>
  <c r="BG171" i="2"/>
  <c r="BH171" i="2"/>
  <c r="BI171" i="2"/>
  <c r="BK171" i="2"/>
  <c r="J175" i="2"/>
  <c r="P175" i="2"/>
  <c r="R175" i="2"/>
  <c r="T175" i="2"/>
  <c r="BE175" i="2"/>
  <c r="BF175" i="2"/>
  <c r="BG175" i="2"/>
  <c r="BH175" i="2"/>
  <c r="BI175" i="2"/>
  <c r="BK175" i="2"/>
  <c r="J179" i="2"/>
  <c r="P179" i="2"/>
  <c r="R179" i="2"/>
  <c r="T179" i="2"/>
  <c r="BE179" i="2"/>
  <c r="BF179" i="2"/>
  <c r="BG179" i="2"/>
  <c r="BH179" i="2"/>
  <c r="BI179" i="2"/>
  <c r="BK179" i="2"/>
  <c r="J182" i="2"/>
  <c r="P182" i="2"/>
  <c r="R182" i="2"/>
  <c r="T182" i="2"/>
  <c r="BE182" i="2"/>
  <c r="BF182" i="2"/>
  <c r="BG182" i="2"/>
  <c r="BH182" i="2"/>
  <c r="BI182" i="2"/>
  <c r="BK182" i="2"/>
  <c r="J186" i="2"/>
  <c r="P186" i="2"/>
  <c r="R186" i="2"/>
  <c r="T186" i="2"/>
  <c r="BE186" i="2"/>
  <c r="BF186" i="2"/>
  <c r="BG186" i="2"/>
  <c r="BH186" i="2"/>
  <c r="BI186" i="2"/>
  <c r="BK186" i="2"/>
  <c r="J190" i="2"/>
  <c r="P190" i="2"/>
  <c r="R190" i="2"/>
  <c r="T190" i="2"/>
  <c r="BE190" i="2"/>
  <c r="BF190" i="2"/>
  <c r="BG190" i="2"/>
  <c r="BH190" i="2"/>
  <c r="BI190" i="2"/>
  <c r="BK190" i="2"/>
  <c r="J194" i="2"/>
  <c r="P194" i="2"/>
  <c r="R194" i="2"/>
  <c r="T194" i="2"/>
  <c r="BE194" i="2"/>
  <c r="BF194" i="2"/>
  <c r="BG194" i="2"/>
  <c r="BH194" i="2"/>
  <c r="BI194" i="2"/>
  <c r="BK194" i="2"/>
  <c r="J199" i="2"/>
  <c r="P199" i="2"/>
  <c r="R199" i="2"/>
  <c r="T199" i="2"/>
  <c r="BE199" i="2"/>
  <c r="BF199" i="2"/>
  <c r="BG199" i="2"/>
  <c r="BH199" i="2"/>
  <c r="BI199" i="2"/>
  <c r="BK199" i="2"/>
  <c r="P203" i="2"/>
  <c r="J204" i="2"/>
  <c r="P204" i="2"/>
  <c r="R204" i="2"/>
  <c r="R203" i="2" s="1"/>
  <c r="T204" i="2"/>
  <c r="T203" i="2" s="1"/>
  <c r="BE204" i="2"/>
  <c r="BF204" i="2"/>
  <c r="BG204" i="2"/>
  <c r="BH204" i="2"/>
  <c r="BI204" i="2"/>
  <c r="BK204" i="2"/>
  <c r="BK203" i="2" s="1"/>
  <c r="J203" i="2" s="1"/>
  <c r="J101" i="2" s="1"/>
  <c r="J208" i="2"/>
  <c r="P208" i="2"/>
  <c r="R208" i="2"/>
  <c r="T208" i="2"/>
  <c r="BE208" i="2"/>
  <c r="BF208" i="2"/>
  <c r="BG208" i="2"/>
  <c r="BH208" i="2"/>
  <c r="BI208" i="2"/>
  <c r="BK208" i="2"/>
  <c r="J211" i="2"/>
  <c r="BE211" i="2" s="1"/>
  <c r="P211" i="2"/>
  <c r="R211" i="2"/>
  <c r="T211" i="2"/>
  <c r="BF211" i="2"/>
  <c r="BG211" i="2"/>
  <c r="BH211" i="2"/>
  <c r="BI211" i="2"/>
  <c r="BK211" i="2"/>
  <c r="R215" i="2"/>
  <c r="J216" i="2"/>
  <c r="P216" i="2"/>
  <c r="P215" i="2" s="1"/>
  <c r="R216" i="2"/>
  <c r="T216" i="2"/>
  <c r="T215" i="2" s="1"/>
  <c r="BE216" i="2"/>
  <c r="BF216" i="2"/>
  <c r="BG216" i="2"/>
  <c r="BH216" i="2"/>
  <c r="BI216" i="2"/>
  <c r="BK216" i="2"/>
  <c r="BK215" i="2" s="1"/>
  <c r="J215" i="2" s="1"/>
  <c r="J102" i="2" s="1"/>
  <c r="L84" i="1"/>
  <c r="L85" i="1"/>
  <c r="L87" i="1"/>
  <c r="AM87" i="1"/>
  <c r="L89" i="1"/>
  <c r="AM89" i="1"/>
  <c r="L90" i="1"/>
  <c r="AM90" i="1"/>
  <c r="AS94" i="1"/>
  <c r="AX95" i="1"/>
  <c r="AY95" i="1"/>
  <c r="F37" i="2" l="1"/>
  <c r="BD95" i="1" s="1"/>
  <c r="BD94" i="1" s="1"/>
  <c r="W33" i="1" s="1"/>
  <c r="P164" i="2"/>
  <c r="P122" i="2" s="1"/>
  <c r="AU95" i="1" s="1"/>
  <c r="AU94" i="1" s="1"/>
  <c r="F33" i="2"/>
  <c r="AZ95" i="1" s="1"/>
  <c r="AZ94" i="1" s="1"/>
  <c r="W29" i="1" s="1"/>
  <c r="J33" i="2"/>
  <c r="AV95" i="1" s="1"/>
  <c r="AT95" i="1" s="1"/>
  <c r="T122" i="2"/>
  <c r="BK164" i="2"/>
  <c r="J164" i="2" s="1"/>
  <c r="J99" i="2" s="1"/>
  <c r="J165" i="2"/>
  <c r="J100" i="2" s="1"/>
  <c r="J123" i="2"/>
  <c r="J97" i="2" s="1"/>
  <c r="BK122" i="2"/>
  <c r="J122" i="2" s="1"/>
  <c r="R164" i="2"/>
  <c r="R122" i="2" s="1"/>
  <c r="J118" i="2"/>
  <c r="W32" i="1"/>
  <c r="AY94" i="1"/>
  <c r="W31" i="1"/>
  <c r="AX94" i="1"/>
  <c r="W30" i="1"/>
  <c r="AV94" i="1" l="1"/>
  <c r="AK29" i="1" s="1"/>
  <c r="J30" i="2"/>
  <c r="J96" i="2"/>
  <c r="AT94" i="1" l="1"/>
  <c r="J39" i="2"/>
  <c r="AG95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<sst xmlns="http://schemas.openxmlformats.org/spreadsheetml/2006/main" count="1044" uniqueCount="253">
  <si>
    <t>2</t>
  </si>
  <si>
    <t/>
  </si>
  <si>
    <t>{7f178687-8ba8-4cf2-b18a-ddaaf0bd80fe}</t>
  </si>
  <si>
    <t>{36df1a2d-5401-4093-8890-931d5138c32e}</t>
  </si>
  <si>
    <t>IMPORT</t>
  </si>
  <si>
    <t>1</t>
  </si>
  <si>
    <t>STA</t>
  </si>
  <si>
    <t>Parkoviště Kučoch</t>
  </si>
  <si>
    <t>05-2025</t>
  </si>
  <si>
    <t>/</t>
  </si>
  <si>
    <t>{00000000-0000-0000-0000-000000000000}</t>
  </si>
  <si>
    <t>###NOIMPORT###</t>
  </si>
  <si>
    <t>0</t>
  </si>
  <si>
    <t>D</t>
  </si>
  <si>
    <t>Náklady z rozpočtů</t>
  </si>
  <si>
    <t>Základna_x000D_
DPH nulová</t>
  </si>
  <si>
    <t>Základna_x000D_
DPH sníž. přenesená</t>
  </si>
  <si>
    <t>Základna_x000D_
DPH zákl. přenesená</t>
  </si>
  <si>
    <t>Základna_x000D_
DPH snížená</t>
  </si>
  <si>
    <t>Základna_x000D_
DPH základní</t>
  </si>
  <si>
    <t>DPH snížená přenesená_x000D_
[CZK]</t>
  </si>
  <si>
    <t>DPH základní přenesená_x000D_
[CZK]</t>
  </si>
  <si>
    <t>DPH snížená [CZK]</t>
  </si>
  <si>
    <t>DPH základní [CZK]</t>
  </si>
  <si>
    <t>Normohodiny [h]</t>
  </si>
  <si>
    <t>DPH [CZK]</t>
  </si>
  <si>
    <t>z toho Ostat._x000D_
náklady [CZK]</t>
  </si>
  <si>
    <t>Typ</t>
  </si>
  <si>
    <t>Cena s DPH [CZK]</t>
  </si>
  <si>
    <t>Cena bez DPH [CZK]</t>
  </si>
  <si>
    <t>Popis</t>
  </si>
  <si>
    <t>Kód</t>
  </si>
  <si>
    <t>Zpracovatel:</t>
  </si>
  <si>
    <t>Uchazeč:</t>
  </si>
  <si>
    <t>Informatívní údaje z listů zakázek</t>
  </si>
  <si>
    <t>Projektant:</t>
  </si>
  <si>
    <t>Zadavatel:</t>
  </si>
  <si>
    <t>Datum:</t>
  </si>
  <si>
    <t>Místo:</t>
  </si>
  <si>
    <t>Stavba:</t>
  </si>
  <si>
    <t>Kód:</t>
  </si>
  <si>
    <t>REKAPITULACE OBJEKTŮ STAVBY A SOUPISŮ PRACÍ</t>
  </si>
  <si>
    <t>Razítko</t>
  </si>
  <si>
    <t>Datum a podpis:</t>
  </si>
  <si>
    <t>Uchazeč</t>
  </si>
  <si>
    <t>Objednavatel</t>
  </si>
  <si>
    <t>Zpracovatel</t>
  </si>
  <si>
    <t>Projektant</t>
  </si>
  <si>
    <t>CZK</t>
  </si>
  <si>
    <t>v</t>
  </si>
  <si>
    <t>Cena s DPH</t>
  </si>
  <si>
    <t>nulová</t>
  </si>
  <si>
    <t>sníž. přenesená</t>
  </si>
  <si>
    <t>zákl. přenesená</t>
  </si>
  <si>
    <t>snížená</t>
  </si>
  <si>
    <t>základní</t>
  </si>
  <si>
    <t>DPH</t>
  </si>
  <si>
    <t>Výše daně</t>
  </si>
  <si>
    <t>Základ daně</t>
  </si>
  <si>
    <t>Sazba daně</t>
  </si>
  <si>
    <t>Cena bez DPH</t>
  </si>
  <si>
    <t>Poznámka:</t>
  </si>
  <si>
    <t>True</t>
  </si>
  <si>
    <t>DIČ:</t>
  </si>
  <si>
    <t xml:space="preserve"> </t>
  </si>
  <si>
    <t>0,01</t>
  </si>
  <si>
    <t>IČ:</t>
  </si>
  <si>
    <t>False</t>
  </si>
  <si>
    <t>Vyplň údaj</t>
  </si>
  <si>
    <t>4. 6. 2025</t>
  </si>
  <si>
    <t>CC-CZ:</t>
  </si>
  <si>
    <t>KSO:</t>
  </si>
  <si>
    <t>Kučoch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</si>
  <si>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</si>
  <si>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0,001</t>
  </si>
  <si>
    <t>Návod na vyplnění</t>
  </si>
  <si>
    <t>v ---  níže se nacházejí doplnkové a pomocné údaje k sestavám  --- v</t>
  </si>
  <si>
    <t>REKAPITULACE STAVBY</t>
  </si>
  <si>
    <t>12</t>
  </si>
  <si>
    <t>21</t>
  </si>
  <si>
    <t>ZAMOK</t>
  </si>
  <si>
    <t>2.0</t>
  </si>
  <si>
    <t>Export Komplet</t>
  </si>
  <si>
    <t>P</t>
  </si>
  <si>
    <t>Poznámka k položce:_x000D_
URS 1/2025</t>
  </si>
  <si>
    <t>Online PSC</t>
  </si>
  <si>
    <t>https://podminky.urs.cz/item/CS_URS_2025_01/998223011</t>
  </si>
  <si>
    <t>1749565134</t>
  </si>
  <si>
    <t>4</t>
  </si>
  <si>
    <t>ROZPOCET</t>
  </si>
  <si>
    <t>K</t>
  </si>
  <si>
    <t>t</t>
  </si>
  <si>
    <t>Přesun hmot pro pozemní komunikace s krytem dlážděným</t>
  </si>
  <si>
    <t>998223011</t>
  </si>
  <si>
    <t>24</t>
  </si>
  <si>
    <t>Přesun hmot</t>
  </si>
  <si>
    <t>998</t>
  </si>
  <si>
    <t>VV</t>
  </si>
  <si>
    <t>Součet</t>
  </si>
  <si>
    <t>68,553</t>
  </si>
  <si>
    <t>Poznámka k položce:_x000D_
vlastní</t>
  </si>
  <si>
    <t>54921056</t>
  </si>
  <si>
    <t>Poplatek za uložení na skládce (skládkovné) odpadu asfaltového bez dehtu kód odpadu 17 03 02</t>
  </si>
  <si>
    <t>997221645R</t>
  </si>
  <si>
    <t>23</t>
  </si>
  <si>
    <t>68,553*19</t>
  </si>
  <si>
    <t>Poznámka k položce:_x000D_
URS 1/2024</t>
  </si>
  <si>
    <t>102</t>
  </si>
  <si>
    <t>Odvoz suti a vybouraných hmot na skládku nebo meziskládku se složením, na vzdálenost Příplatek k ceně za každý další započatý 1 km přes 1 km</t>
  </si>
  <si>
    <t>997013509</t>
  </si>
  <si>
    <t>22</t>
  </si>
  <si>
    <t>248,38*0,12*2,3</t>
  </si>
  <si>
    <t>100</t>
  </si>
  <si>
    <t>Odvoz suti a vybouraných hmot na skládku nebo meziskládku se složením, na vzdálenost do 1 km</t>
  </si>
  <si>
    <t>997013501</t>
  </si>
  <si>
    <t>Doprava suti a vybouraných hmot</t>
  </si>
  <si>
    <t>997</t>
  </si>
  <si>
    <t>108*0,025 "Přepočtené koeficientem množství</t>
  </si>
  <si>
    <t>82</t>
  </si>
  <si>
    <t>M</t>
  </si>
  <si>
    <t>8</t>
  </si>
  <si>
    <t>kg</t>
  </si>
  <si>
    <t>osivo směs travní univerzál</t>
  </si>
  <si>
    <t>00572470</t>
  </si>
  <si>
    <t>20</t>
  </si>
  <si>
    <t>108</t>
  </si>
  <si>
    <t>https://podminky.urs.cz/item/CS_URS_2025_01/181411131</t>
  </si>
  <si>
    <t>916274499</t>
  </si>
  <si>
    <t>m2</t>
  </si>
  <si>
    <t>Založení parkového trávníku výsevem pl do 1000 m2 v rovině a ve svahu do 1:5</t>
  </si>
  <si>
    <t>181411131</t>
  </si>
  <si>
    <t>19</t>
  </si>
  <si>
    <t>78</t>
  </si>
  <si>
    <t>Rozprostření a urovnání ornice v rovině nebo ve svahu sklonu do 1:5 strojně při souvislé ploše přes 100 do 500 m2, tl. vrstvy přes 250 do 300 mm</t>
  </si>
  <si>
    <t>181351105</t>
  </si>
  <si>
    <t>18</t>
  </si>
  <si>
    <t>182,778*1,7</t>
  </si>
  <si>
    <t>66</t>
  </si>
  <si>
    <t>Poplatek za uložení stavebního odpadu na recyklační skládce (skládkovné) zeminy a kamení zatříděného do Katalogu odpadů pod kódem 17 05 04</t>
  </si>
  <si>
    <t>171201231</t>
  </si>
  <si>
    <t>17</t>
  </si>
  <si>
    <t>182,778*10</t>
  </si>
  <si>
    <t xml:space="preserve">Poznámka k položce:_x000D_
URS 1/2025_x000D_
</t>
  </si>
  <si>
    <t>62</t>
  </si>
  <si>
    <t>m3</t>
  </si>
  <si>
    <t xml:space="preserve"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</t>
  </si>
  <si>
    <t>162751119</t>
  </si>
  <si>
    <t>16</t>
  </si>
  <si>
    <t>149,028+33,75</t>
  </si>
  <si>
    <t>60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</si>
  <si>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</si>
  <si>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162751117</t>
  </si>
  <si>
    <t>15</t>
  </si>
  <si>
    <t>https://podminky.urs.cz/item/CS_URS_2025_01/131251104</t>
  </si>
  <si>
    <t>-1375779602</t>
  </si>
  <si>
    <t>Hloubení jam nezapažených v hornině třídy těžitelnosti I skupiny 3 objem do 500 m3 strojně</t>
  </si>
  <si>
    <t>131251104</t>
  </si>
  <si>
    <t>14</t>
  </si>
  <si>
    <t>52</t>
  </si>
  <si>
    <t>m</t>
  </si>
  <si>
    <t>Vytrhání obrub s vybouráním lože, s přemístěním hmot na skládku na vzdálenost do 3 m nebo s naložením na dopravní prostředek z krajníků nebo obrubníků stojatých</t>
  </si>
  <si>
    <t>113202111</t>
  </si>
  <si>
    <t>13</t>
  </si>
  <si>
    <t>249,38</t>
  </si>
  <si>
    <t>https://podminky.urs.cz/item/CS_URS_2025_01/113107523</t>
  </si>
  <si>
    <t>333756102</t>
  </si>
  <si>
    <t>Odstranění podkladů nebo krytů při překopech inženýrských sítí s přemístěním hmot na skládku ve vzdálenosti do 3 m nebo s naložením na dopravní prostředek strojně plochy jednotlivě přes 15 m2 z kameniva hrubého drceného, o tl. vrstvy přes 200 do 300 mm</t>
  </si>
  <si>
    <t>113107523</t>
  </si>
  <si>
    <t>Zemní práce</t>
  </si>
  <si>
    <t>Práce a dodávky HSV</t>
  </si>
  <si>
    <t>HSV</t>
  </si>
  <si>
    <t>52,941*1,02 'Přepočtené koeficientem množství</t>
  </si>
  <si>
    <t>1221774372</t>
  </si>
  <si>
    <t>obrubník betonový chodníkový 1000x100x250mm</t>
  </si>
  <si>
    <t>59217017</t>
  </si>
  <si>
    <t>11</t>
  </si>
  <si>
    <t>https://podminky.urs.cz/item/CS_URS_2025_01/916231213</t>
  </si>
  <si>
    <t>867042499</t>
  </si>
  <si>
    <t>Osazení chodníkového obrubníku betonového stojatého s boční opěrou do lože z betonu prostého</t>
  </si>
  <si>
    <t>916231213</t>
  </si>
  <si>
    <t>10</t>
  </si>
  <si>
    <t>787389771</t>
  </si>
  <si>
    <t>obrubník silniční betonový 1000x150x250mm</t>
  </si>
  <si>
    <t>59217031</t>
  </si>
  <si>
    <t>9</t>
  </si>
  <si>
    <t>https://podminky.urs.cz/item/CS_URS_2025_01/916131213</t>
  </si>
  <si>
    <t>-1466490218</t>
  </si>
  <si>
    <t>Osazení silničního obrubníku betonového stojatého s boční opěrou do lože z betonu prostého</t>
  </si>
  <si>
    <t>916131213</t>
  </si>
  <si>
    <t>Doplňující práce na komunikaci</t>
  </si>
  <si>
    <t>91</t>
  </si>
  <si>
    <t>https://podminky.urs.cz/item/CS_URS_2025_01/596991112</t>
  </si>
  <si>
    <t>-978639487</t>
  </si>
  <si>
    <t>Řezání betonové, kameninové a kamenné dlažby po obvodu tl přes 60 do 80 mm</t>
  </si>
  <si>
    <t>596991112</t>
  </si>
  <si>
    <t>7</t>
  </si>
  <si>
    <t>55*1,1</t>
  </si>
  <si>
    <t>-240043443</t>
  </si>
  <si>
    <t>dlažba skladebná betonová 200x100mm tl 60mm přírodní</t>
  </si>
  <si>
    <t>59245018</t>
  </si>
  <si>
    <t>6</t>
  </si>
  <si>
    <t>https://podminky.urs.cz/item/CS_URS_2025_01/596211111</t>
  </si>
  <si>
    <t>438426406</t>
  </si>
  <si>
    <t>Kladení zámkové dlažby komunikací pro pěší ručně tl 60 mm skupiny A pl přes 50 do 100 m2</t>
  </si>
  <si>
    <t>596211111</t>
  </si>
  <si>
    <t>5</t>
  </si>
  <si>
    <t>390340157</t>
  </si>
  <si>
    <t>PRESBETON H-PROFIL (Hladký Přírodní) 200x165x80</t>
  </si>
  <si>
    <t>PSB.14022600</t>
  </si>
  <si>
    <t>248,38</t>
  </si>
  <si>
    <t>https://podminky.urs.cz/item/CS_URS_2025_01/596211212</t>
  </si>
  <si>
    <t>-403369726</t>
  </si>
  <si>
    <t>Kladení zámkové dlažby komunikací pro pěší ručně tl 80 mm skupiny A pl přes 100 do 300 m2</t>
  </si>
  <si>
    <t>596211212</t>
  </si>
  <si>
    <t>3</t>
  </si>
  <si>
    <t>55</t>
  </si>
  <si>
    <t>https://podminky.urs.cz/item/CS_URS_2025_01/564231011</t>
  </si>
  <si>
    <t>-763362551</t>
  </si>
  <si>
    <t>Podklad nebo podsyp ze štěrkopísku ŠP plochy do 100 m2 tl 100 mm</t>
  </si>
  <si>
    <t>564231011</t>
  </si>
  <si>
    <t>2,5*27</t>
  </si>
  <si>
    <t>248,38*2</t>
  </si>
  <si>
    <t>36</t>
  </si>
  <si>
    <t>Podklad ze štěrkodrti ŠD s rozprostřením a zhutněním plochy přes 100 m2, po zhutnění tl. 300 mm</t>
  </si>
  <si>
    <t>564871116</t>
  </si>
  <si>
    <t>Komunikace</t>
  </si>
  <si>
    <t>-1</t>
  </si>
  <si>
    <t>Náklady soupisu celkem</t>
  </si>
  <si>
    <t>Suť Celkem [t]</t>
  </si>
  <si>
    <t>J. suť [t]</t>
  </si>
  <si>
    <t>Hmotnost celkem [t]</t>
  </si>
  <si>
    <t>J. hmotnost [t]</t>
  </si>
  <si>
    <t>Nh celkem [h]</t>
  </si>
  <si>
    <t>J. Nh [h]</t>
  </si>
  <si>
    <t>Cenová soustava</t>
  </si>
  <si>
    <t>Cena celkem [CZK]</t>
  </si>
  <si>
    <t>J.cena [CZK]</t>
  </si>
  <si>
    <t>Množství</t>
  </si>
  <si>
    <t>MJ</t>
  </si>
  <si>
    <t>PČ</t>
  </si>
  <si>
    <t>Objekt:</t>
  </si>
  <si>
    <t>SOUPIS PRACÍ</t>
  </si>
  <si>
    <t xml:space="preserve">    998 - Přesun hmot</t>
  </si>
  <si>
    <t xml:space="preserve">    997 - Doprava suti a vybouraných hmot</t>
  </si>
  <si>
    <t xml:space="preserve">    1 - Zemní práce</t>
  </si>
  <si>
    <t>HSV - Práce a dodávky HSV</t>
  </si>
  <si>
    <t>91 - Doplňující práce na komunikaci</t>
  </si>
  <si>
    <t>5 - Komunikace</t>
  </si>
  <si>
    <t>Náklady ze soupisu prací</t>
  </si>
  <si>
    <t>Kód dílu - Popis</t>
  </si>
  <si>
    <t>REKAPITULACE ČLENĚNÍ SOUPISU PRACÍ</t>
  </si>
  <si>
    <t>05-2025 - Parkoviště Kučoch</t>
  </si>
  <si>
    <t>KRYCÍ LIST SOUPISU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</si>
</sst>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dd\.mm\.yyyy"/>
    <numFmt numFmtId="166" formatCode="#,##0.00%"/>
    <numFmt numFmtId="167" formatCode="#,##0.000"/>
  </numFmts>
  <fonts count="40">
    <font>
      <sz val="8"/>
      <name val="Arial CE"/>
      <family val="2"/>
    </font>
    <font>
      <sz val="11"/>
      <name val="Arial CE"/>
    </font>
    <font>
      <sz val="11"/>
      <color rgb="FF969696"/>
      <name val="Arial CE"/>
    </font>
    <font>
      <b/>
      <sz val="11"/>
      <name val="Arial CE"/>
    </font>
    <font>
      <sz val="11"/>
      <color rgb="FF003366"/>
      <name val="Arial CE"/>
    </font>
    <font>
      <b/>
      <sz val="11"/>
      <color rgb="FF003366"/>
      <name val="Arial CE"/>
    </font>
    <font>
      <u/>
      <sz val="11"/>
      <color theme="10"/>
      <name val="Calibri"/>
      <scheme val="minor"/>
    </font>
    <font>
      <sz val="18"/>
      <color theme="10"/>
      <name val="Wingdings 2"/>
    </font>
    <font>
      <b/>
      <sz val="12"/>
      <name val="Arial CE"/>
    </font>
    <font>
      <sz val="12"/>
      <name val="Arial CE"/>
    </font>
    <font>
      <sz val="12"/>
      <color rgb="FF969696"/>
      <name val="Arial CE"/>
    </font>
    <font>
      <b/>
      <sz val="12"/>
      <color rgb="FF960000"/>
      <name val="Arial CE"/>
    </font>
    <font>
      <sz val="9"/>
      <color rgb="FF969696"/>
      <name val="Arial CE"/>
    </font>
    <font>
      <sz val="9"/>
      <name val="Arial CE"/>
    </font>
    <font>
      <sz val="8"/>
      <color rgb="FF969696"/>
      <name val="Arial CE"/>
    </font>
    <font>
      <sz val="10"/>
      <name val="Arial CE"/>
    </font>
    <font>
      <sz val="10"/>
      <color rgb="FF969696"/>
      <name val="Arial CE"/>
    </font>
    <font>
      <b/>
      <sz val="10"/>
      <name val="Arial CE"/>
    </font>
    <font>
      <b/>
      <sz val="14"/>
      <name val="Arial CE"/>
    </font>
    <font>
      <b/>
      <sz val="10"/>
      <color rgb="FF464646"/>
      <name val="Arial CE"/>
    </font>
    <font>
      <b/>
      <sz val="8"/>
      <color rgb="FF969696"/>
      <name val="Arial CE"/>
    </font>
    <font>
      <b/>
      <sz val="10"/>
      <color rgb="FF969696"/>
      <name val="Arial CE"/>
    </font>
    <font>
      <b/>
      <sz val="12"/>
      <color rgb="FF969696"/>
      <name val="Arial CE"/>
    </font>
    <font>
      <sz val="8"/>
      <color rgb="FF3366FF"/>
      <name val="Arial CE"/>
    </font>
    <font>
      <sz val="8"/>
      <color rgb="FFFFFFFF"/>
      <name val="Arial CE"/>
    </font>
    <font>
      <i/>
      <sz val="7"/>
      <color rgb="FF969696"/>
      <name val="Arial CE"/>
    </font>
    <font>
      <sz val="7"/>
      <color rgb="FF969696"/>
      <name val="Arial CE"/>
    </font>
    <font>
      <i/>
      <u/>
      <sz val="7"/>
      <color rgb="FF979797"/>
      <name val="Calibri"/>
      <scheme val="minor"/>
    </font>
    <font>
      <sz val="7"/>
      <color rgb="FF979797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FF0000"/>
      <name val="Arial CE"/>
    </font>
    <font>
      <sz val="8"/>
      <color rgb="FF50505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12"/>
      <color rgb="FF003366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800000"/>
      <name val="Arial CE"/>
    </font>
    <font>
      <sz val="10"/>
      <color rgb="FF3366FF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BEBEBE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2" fillId="0" borderId="4" xfId="0" applyNumberFormat="1" applyFont="1" applyBorder="1" applyAlignment="1" applyProtection="1">
      <alignment vertical="center"/>
    </xf>
    <xf numFmtId="4" fontId="2" fillId="0" borderId="5" xfId="0" applyNumberFormat="1" applyFont="1" applyBorder="1" applyAlignment="1" applyProtection="1">
      <alignment vertical="center"/>
    </xf>
    <xf numFmtId="164" fontId="2" fillId="0" borderId="5" xfId="0" applyNumberFormat="1" applyFont="1" applyBorder="1" applyAlignment="1" applyProtection="1">
      <alignment vertical="center"/>
    </xf>
    <xf numFmtId="4" fontId="2" fillId="0" borderId="6" xfId="0" applyNumberFormat="1" applyFont="1" applyBorder="1" applyAlignment="1" applyProtection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4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10" fillId="0" borderId="7" xfId="0" applyNumberFormat="1" applyFont="1" applyBorder="1" applyAlignment="1" applyProtection="1">
      <alignment vertical="center"/>
    </xf>
    <xf numFmtId="4" fontId="10" fillId="0" borderId="0" xfId="0" applyNumberFormat="1" applyFont="1" applyBorder="1" applyAlignment="1" applyProtection="1">
      <alignment vertical="center"/>
    </xf>
    <xf numFmtId="164" fontId="10" fillId="0" borderId="0" xfId="0" applyNumberFormat="1" applyFont="1" applyBorder="1" applyAlignment="1" applyProtection="1">
      <alignment vertical="center"/>
    </xf>
    <xf numFmtId="4" fontId="10" fillId="0" borderId="8" xfId="0" applyNumberFormat="1" applyFont="1" applyBorder="1" applyAlignment="1" applyProtection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 applyProtection="1">
      <alignment horizontal="center" vertical="center"/>
    </xf>
    <xf numFmtId="4" fontId="11" fillId="0" borderId="0" xfId="0" applyNumberFormat="1" applyFont="1" applyAlignment="1" applyProtection="1">
      <alignment vertical="center"/>
    </xf>
    <xf numFmtId="4" fontId="11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right" vertical="center"/>
    </xf>
    <xf numFmtId="0" fontId="0" fillId="3" borderId="16" xfId="0" applyFont="1" applyFill="1" applyBorder="1" applyAlignment="1" applyProtection="1">
      <alignment vertical="center"/>
    </xf>
    <xf numFmtId="0" fontId="13" fillId="3" borderId="17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8" xfId="0" applyFont="1" applyBorder="1" applyAlignment="1" applyProtection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165" fontId="15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16" fillId="0" borderId="20" xfId="0" applyFont="1" applyBorder="1" applyAlignment="1" applyProtection="1">
      <alignment horizontal="left" vertical="center"/>
    </xf>
    <xf numFmtId="0" fontId="0" fillId="0" borderId="1" xfId="0" applyBorder="1"/>
    <xf numFmtId="0" fontId="0" fillId="0" borderId="0" xfId="0" applyProtection="1"/>
    <xf numFmtId="0" fontId="0" fillId="0" borderId="1" xfId="0" applyBorder="1" applyProtection="1"/>
    <xf numFmtId="0" fontId="0" fillId="0" borderId="21" xfId="0" applyFont="1" applyBorder="1" applyAlignment="1" applyProtection="1">
      <alignment vertical="center"/>
    </xf>
    <xf numFmtId="0" fontId="19" fillId="0" borderId="21" xfId="0" applyFont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4" borderId="0" xfId="0" applyFont="1" applyFill="1" applyAlignment="1" applyProtection="1">
      <alignment vertical="center"/>
    </xf>
    <xf numFmtId="0" fontId="0" fillId="4" borderId="15" xfId="0" applyFont="1" applyFill="1" applyBorder="1" applyAlignment="1" applyProtection="1">
      <alignment vertical="center"/>
    </xf>
    <xf numFmtId="0" fontId="0" fillId="4" borderId="16" xfId="0" applyFont="1" applyFill="1" applyBorder="1" applyAlignment="1" applyProtection="1">
      <alignment vertical="center"/>
    </xf>
    <xf numFmtId="4" fontId="8" fillId="4" borderId="16" xfId="0" applyNumberFormat="1" applyFont="1" applyFill="1" applyBorder="1" applyAlignment="1" applyProtection="1">
      <alignment vertical="center"/>
    </xf>
    <xf numFmtId="0" fontId="0" fillId="4" borderId="16" xfId="0" applyFont="1" applyFill="1" applyBorder="1" applyAlignment="1" applyProtection="1">
      <alignment vertical="center"/>
    </xf>
    <xf numFmtId="0" fontId="8" fillId="4" borderId="16" xfId="0" applyFont="1" applyFill="1" applyBorder="1" applyAlignment="1" applyProtection="1">
      <alignment horizontal="left" vertical="center"/>
    </xf>
    <xf numFmtId="0" fontId="8" fillId="4" borderId="16" xfId="0" applyFont="1" applyFill="1" applyBorder="1" applyAlignment="1" applyProtection="1">
      <alignment horizontal="center" vertical="center"/>
    </xf>
    <xf numFmtId="0" fontId="8" fillId="4" borderId="17" xfId="0" applyFont="1" applyFill="1" applyBorder="1" applyAlignment="1" applyProtection="1">
      <alignment horizontal="left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166" fontId="16" fillId="0" borderId="0" xfId="0" applyNumberFormat="1" applyFont="1" applyAlignment="1" applyProtection="1">
      <alignment horizontal="left" vertical="center"/>
    </xf>
    <xf numFmtId="0" fontId="16" fillId="0" borderId="1" xfId="0" applyFont="1" applyBorder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0" fillId="0" borderId="20" xfId="0" applyFont="1" applyBorder="1" applyAlignment="1" applyProtection="1">
      <alignment vertical="center"/>
    </xf>
    <xf numFmtId="4" fontId="17" fillId="0" borderId="20" xfId="0" applyNumberFormat="1" applyFont="1" applyBorder="1" applyAlignment="1" applyProtection="1">
      <alignment vertical="center"/>
    </xf>
    <xf numFmtId="0" fontId="17" fillId="0" borderId="20" xfId="0" applyFont="1" applyBorder="1" applyAlignment="1" applyProtection="1">
      <alignment horizontal="left" vertical="center"/>
    </xf>
    <xf numFmtId="0" fontId="0" fillId="0" borderId="21" xfId="0" applyBorder="1" applyProtection="1"/>
    <xf numFmtId="0" fontId="15" fillId="0" borderId="0" xfId="0" applyFont="1" applyAlignment="1" applyProtection="1">
      <alignment horizontal="left" vertical="center" wrapText="1"/>
    </xf>
    <xf numFmtId="0" fontId="0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/>
    </xf>
    <xf numFmtId="49" fontId="15" fillId="2" borderId="0" xfId="0" applyNumberFormat="1" applyFont="1" applyFill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</xf>
    <xf numFmtId="49" fontId="15" fillId="2" borderId="0" xfId="0" applyNumberFormat="1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20" fillId="0" borderId="0" xfId="0" applyFont="1" applyAlignment="1">
      <alignment horizontal="left" vertical="top" wrapText="1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top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18" xfId="0" applyBorder="1" applyProtection="1"/>
    <xf numFmtId="0" fontId="0" fillId="0" borderId="19" xfId="0" applyBorder="1" applyProtection="1"/>
    <xf numFmtId="0" fontId="0" fillId="0" borderId="0" xfId="0"/>
    <xf numFmtId="0" fontId="24" fillId="0" borderId="0" xfId="0" applyFont="1" applyAlignment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27" fillId="0" borderId="0" xfId="1" applyFont="1" applyAlignment="1" applyProtection="1">
      <alignment vertical="center" wrapText="1"/>
    </xf>
    <xf numFmtId="0" fontId="28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4" fontId="12" fillId="0" borderId="7" xfId="0" applyNumberFormat="1" applyFont="1" applyBorder="1" applyAlignment="1" applyProtection="1">
      <alignment vertical="center"/>
    </xf>
    <xf numFmtId="164" fontId="12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vertical="center"/>
    </xf>
    <xf numFmtId="4" fontId="13" fillId="0" borderId="22" xfId="0" applyNumberFormat="1" applyFont="1" applyBorder="1" applyAlignment="1" applyProtection="1">
      <alignment vertical="center"/>
    </xf>
    <xf numFmtId="4" fontId="13" fillId="2" borderId="22" xfId="0" applyNumberFormat="1" applyFont="1" applyFill="1" applyBorder="1" applyAlignment="1" applyProtection="1">
      <alignment vertical="center"/>
      <protection locked="0"/>
    </xf>
    <xf numFmtId="167" fontId="13" fillId="0" borderId="22" xfId="0" applyNumberFormat="1" applyFont="1" applyBorder="1" applyAlignment="1" applyProtection="1">
      <alignment vertical="center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left" vertical="center" wrapText="1"/>
    </xf>
    <xf numFmtId="49" fontId="13" fillId="0" borderId="22" xfId="0" applyNumberFormat="1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center" vertical="center"/>
    </xf>
    <xf numFmtId="0" fontId="29" fillId="0" borderId="0" xfId="0" applyFont="1" applyAlignment="1"/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64" fontId="29" fillId="0" borderId="7" xfId="0" applyNumberFormat="1" applyFont="1" applyBorder="1" applyAlignment="1" applyProtection="1"/>
    <xf numFmtId="0" fontId="29" fillId="0" borderId="0" xfId="0" applyFont="1" applyBorder="1" applyAlignment="1" applyProtection="1"/>
    <xf numFmtId="164" fontId="29" fillId="0" borderId="0" xfId="0" applyNumberFormat="1" applyFont="1" applyBorder="1" applyAlignment="1" applyProtection="1"/>
    <xf numFmtId="0" fontId="29" fillId="0" borderId="8" xfId="0" applyFont="1" applyBorder="1" applyAlignment="1" applyProtection="1"/>
    <xf numFmtId="0" fontId="29" fillId="0" borderId="1" xfId="0" applyFont="1" applyBorder="1" applyAlignment="1"/>
    <xf numFmtId="0" fontId="29" fillId="0" borderId="0" xfId="0" applyFont="1" applyAlignment="1" applyProtection="1"/>
    <xf numFmtId="4" fontId="30" fillId="0" borderId="0" xfId="0" applyNumberFormat="1" applyFont="1" applyAlignment="1" applyProtection="1"/>
    <xf numFmtId="0" fontId="29" fillId="0" borderId="0" xfId="0" applyFont="1" applyAlignment="1" applyProtection="1">
      <protection locked="0"/>
    </xf>
    <xf numFmtId="0" fontId="30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left"/>
    </xf>
    <xf numFmtId="0" fontId="29" fillId="0" borderId="1" xfId="0" applyFont="1" applyBorder="1" applyAlignment="1" applyProtection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7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8" xfId="0" applyFont="1" applyBorder="1" applyAlignment="1" applyProtection="1">
      <alignment vertical="center"/>
    </xf>
    <xf numFmtId="0" fontId="31" fillId="0" borderId="1" xfId="0" applyFont="1" applyBorder="1" applyAlignment="1">
      <alignment vertical="center"/>
    </xf>
    <xf numFmtId="0" fontId="31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  <protection locked="0"/>
    </xf>
    <xf numFmtId="167" fontId="31" fillId="0" borderId="0" xfId="0" applyNumberFormat="1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/>
    </xf>
    <xf numFmtId="0" fontId="31" fillId="0" borderId="1" xfId="0" applyFont="1" applyBorder="1" applyAlignment="1" applyProtection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7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2" fillId="0" borderId="8" xfId="0" applyFont="1" applyBorder="1" applyAlignment="1" applyProtection="1">
      <alignment vertical="center"/>
    </xf>
    <xf numFmtId="0" fontId="32" fillId="0" borderId="1" xfId="0" applyFont="1" applyBorder="1" applyAlignment="1">
      <alignment vertical="center"/>
    </xf>
    <xf numFmtId="0" fontId="32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  <protection locked="0"/>
    </xf>
    <xf numFmtId="167" fontId="32" fillId="0" borderId="0" xfId="0" applyNumberFormat="1" applyFont="1" applyAlignment="1" applyProtection="1">
      <alignment vertical="center"/>
    </xf>
    <xf numFmtId="0" fontId="32" fillId="0" borderId="0" xfId="0" applyFont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/>
    </xf>
    <xf numFmtId="0" fontId="32" fillId="0" borderId="1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33" fillId="2" borderId="8" xfId="0" applyFont="1" applyFill="1" applyBorder="1" applyAlignment="1" applyProtection="1">
      <alignment horizontal="left" vertical="center"/>
      <protection locked="0"/>
    </xf>
    <xf numFmtId="0" fontId="34" fillId="0" borderId="1" xfId="0" applyFont="1" applyBorder="1" applyAlignment="1">
      <alignment vertical="center"/>
    </xf>
    <xf numFmtId="0" fontId="34" fillId="0" borderId="22" xfId="0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167" fontId="33" fillId="0" borderId="22" xfId="0" applyNumberFormat="1" applyFont="1" applyBorder="1" applyAlignment="1" applyProtection="1">
      <alignment vertical="center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22" xfId="0" applyFont="1" applyBorder="1" applyAlignment="1" applyProtection="1">
      <alignment horizontal="left" vertical="center" wrapText="1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/>
    </xf>
    <xf numFmtId="4" fontId="35" fillId="0" borderId="0" xfId="0" applyNumberFormat="1" applyFont="1" applyAlignment="1" applyProtection="1"/>
    <xf numFmtId="0" fontId="35" fillId="0" borderId="0" xfId="0" applyFont="1" applyAlignment="1" applyProtection="1">
      <alignment horizontal="left"/>
    </xf>
    <xf numFmtId="4" fontId="36" fillId="0" borderId="0" xfId="0" applyNumberFormat="1" applyFont="1" applyAlignment="1">
      <alignment vertical="center"/>
    </xf>
    <xf numFmtId="164" fontId="37" fillId="0" borderId="9" xfId="0" applyNumberFormat="1" applyFont="1" applyBorder="1" applyAlignment="1" applyProtection="1"/>
    <xf numFmtId="164" fontId="37" fillId="0" borderId="10" xfId="0" applyNumberFormat="1" applyFont="1" applyBorder="1" applyAlignment="1" applyProtection="1"/>
    <xf numFmtId="0" fontId="0" fillId="0" borderId="10" xfId="0" applyBorder="1" applyAlignment="1" applyProtection="1">
      <alignment vertical="center"/>
    </xf>
    <xf numFmtId="4" fontId="11" fillId="0" borderId="0" xfId="0" applyNumberFormat="1" applyFont="1" applyAlignment="1" applyProtection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13" fillId="3" borderId="14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165" fontId="15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 wrapText="1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0" xfId="0" applyFont="1" applyAlignment="1" applyProtection="1">
      <alignment vertical="center"/>
    </xf>
    <xf numFmtId="4" fontId="30" fillId="0" borderId="5" xfId="0" applyNumberFormat="1" applyFont="1" applyBorder="1" applyAlignment="1" applyProtection="1">
      <alignment vertical="center"/>
    </xf>
    <xf numFmtId="0" fontId="30" fillId="0" borderId="5" xfId="0" applyFont="1" applyBorder="1" applyAlignment="1" applyProtection="1">
      <alignment vertical="center"/>
    </xf>
    <xf numFmtId="0" fontId="30" fillId="0" borderId="5" xfId="0" applyFont="1" applyBorder="1" applyAlignment="1" applyProtection="1">
      <alignment horizontal="left" vertical="center"/>
    </xf>
    <xf numFmtId="0" fontId="30" fillId="0" borderId="1" xfId="0" applyFont="1" applyBorder="1" applyAlignment="1" applyProtection="1">
      <alignment vertical="center"/>
    </xf>
    <xf numFmtId="0" fontId="35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0" xfId="0" applyFont="1" applyAlignment="1" applyProtection="1">
      <alignment vertical="center"/>
    </xf>
    <xf numFmtId="4" fontId="35" fillId="0" borderId="5" xfId="0" applyNumberFormat="1" applyFont="1" applyBorder="1" applyAlignment="1" applyProtection="1">
      <alignment vertical="center"/>
    </xf>
    <xf numFmtId="0" fontId="35" fillId="0" borderId="5" xfId="0" applyFont="1" applyBorder="1" applyAlignment="1" applyProtection="1">
      <alignment vertical="center"/>
    </xf>
    <xf numFmtId="0" fontId="35" fillId="0" borderId="5" xfId="0" applyFont="1" applyBorder="1" applyAlignment="1" applyProtection="1">
      <alignment horizontal="left" vertical="center"/>
    </xf>
    <xf numFmtId="0" fontId="35" fillId="0" borderId="1" xfId="0" applyFont="1" applyBorder="1" applyAlignment="1" applyProtection="1">
      <alignment vertical="center"/>
    </xf>
    <xf numFmtId="4" fontId="11" fillId="0" borderId="0" xfId="0" applyNumberFormat="1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right" vertical="center"/>
    </xf>
    <xf numFmtId="0" fontId="13" fillId="3" borderId="0" xfId="0" applyFont="1" applyFill="1" applyAlignment="1" applyProtection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16" fillId="0" borderId="20" xfId="0" applyFont="1" applyBorder="1" applyAlignment="1">
      <alignment horizontal="right" vertical="center"/>
    </xf>
    <xf numFmtId="0" fontId="16" fillId="0" borderId="20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19" fillId="0" borderId="21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4" fontId="8" fillId="3" borderId="16" xfId="0" applyNumberFormat="1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left" vertical="center"/>
    </xf>
    <xf numFmtId="0" fontId="0" fillId="3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0" fillId="0" borderId="10" xfId="0" applyFont="1" applyBorder="1" applyAlignment="1">
      <alignment vertical="center"/>
    </xf>
    <xf numFmtId="4" fontId="11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165" fontId="15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18" xfId="0" applyBorder="1"/>
    <xf numFmtId="0" fontId="0" fillId="0" borderId="19" xfId="0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2A367B7F-C2AE-4176-B3BD-B247BD31528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53F0F3E9-D679-46C3-89BA-A8220417C30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31251104" TargetMode="External"/><Relationship Id="rId3" Type="http://schemas.openxmlformats.org/officeDocument/2006/relationships/hyperlink" Target="https://podminky.urs.cz/item/CS_URS_2025_01/596211111" TargetMode="External"/><Relationship Id="rId7" Type="http://schemas.openxmlformats.org/officeDocument/2006/relationships/hyperlink" Target="https://podminky.urs.cz/item/CS_URS_2025_01/113107523" TargetMode="External"/><Relationship Id="rId2" Type="http://schemas.openxmlformats.org/officeDocument/2006/relationships/hyperlink" Target="https://podminky.urs.cz/item/CS_URS_2025_01/596211212" TargetMode="External"/><Relationship Id="rId1" Type="http://schemas.openxmlformats.org/officeDocument/2006/relationships/hyperlink" Target="https://podminky.urs.cz/item/CS_URS_2025_01/564231011" TargetMode="External"/><Relationship Id="rId6" Type="http://schemas.openxmlformats.org/officeDocument/2006/relationships/hyperlink" Target="https://podminky.urs.cz/item/CS_URS_2025_01/916231213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916131213" TargetMode="External"/><Relationship Id="rId10" Type="http://schemas.openxmlformats.org/officeDocument/2006/relationships/hyperlink" Target="https://podminky.urs.cz/item/CS_URS_2025_01/998223011" TargetMode="External"/><Relationship Id="rId4" Type="http://schemas.openxmlformats.org/officeDocument/2006/relationships/hyperlink" Target="https://podminky.urs.cz/item/CS_URS_2025_01/596991112" TargetMode="External"/><Relationship Id="rId9" Type="http://schemas.openxmlformats.org/officeDocument/2006/relationships/hyperlink" Target="https://podminky.urs.cz/item/CS_URS_2025_01/181411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8D762-BB57-475E-9519-E232E55ED6C5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</cols>
  <sheetData>
    <row r="1" spans="1:74">
      <c r="A1" s="132" t="s">
        <v>82</v>
      </c>
      <c r="AZ1" s="132" t="s">
        <v>1</v>
      </c>
      <c r="BA1" s="132" t="s">
        <v>81</v>
      </c>
      <c r="BB1" s="132" t="s">
        <v>80</v>
      </c>
      <c r="BT1" s="132" t="s">
        <v>67</v>
      </c>
      <c r="BU1" s="132" t="s">
        <v>67</v>
      </c>
      <c r="BV1" s="132" t="s">
        <v>2</v>
      </c>
    </row>
    <row r="2" spans="1:74" ht="36.950000000000003" customHeight="1"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S2" s="115" t="s">
        <v>65</v>
      </c>
      <c r="BT2" s="115" t="s">
        <v>79</v>
      </c>
    </row>
    <row r="3" spans="1:74" ht="6.95" customHeight="1">
      <c r="B3" s="130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83"/>
      <c r="BS3" s="115" t="s">
        <v>65</v>
      </c>
      <c r="BT3" s="115" t="s">
        <v>78</v>
      </c>
    </row>
    <row r="4" spans="1:74" ht="24.95" customHeight="1">
      <c r="B4" s="85"/>
      <c r="C4" s="84"/>
      <c r="D4" s="78" t="s">
        <v>77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3"/>
      <c r="AS4" s="128" t="s">
        <v>76</v>
      </c>
      <c r="BE4" s="127" t="s">
        <v>75</v>
      </c>
      <c r="BS4" s="115" t="s">
        <v>74</v>
      </c>
    </row>
    <row r="5" spans="1:74" ht="12" customHeight="1">
      <c r="B5" s="85"/>
      <c r="C5" s="84"/>
      <c r="D5" s="126" t="s">
        <v>40</v>
      </c>
      <c r="E5" s="84"/>
      <c r="F5" s="84"/>
      <c r="G5" s="84"/>
      <c r="H5" s="84"/>
      <c r="I5" s="84"/>
      <c r="J5" s="84"/>
      <c r="K5" s="125" t="s">
        <v>4</v>
      </c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84"/>
      <c r="AL5" s="84"/>
      <c r="AM5" s="84"/>
      <c r="AN5" s="84"/>
      <c r="AO5" s="84"/>
      <c r="AP5" s="84"/>
      <c r="AQ5" s="84"/>
      <c r="AR5" s="83"/>
      <c r="BE5" s="124" t="s">
        <v>73</v>
      </c>
      <c r="BS5" s="115" t="s">
        <v>65</v>
      </c>
    </row>
    <row r="6" spans="1:74" ht="36.950000000000003" customHeight="1">
      <c r="B6" s="85"/>
      <c r="C6" s="84"/>
      <c r="D6" s="123" t="s">
        <v>39</v>
      </c>
      <c r="E6" s="84"/>
      <c r="F6" s="84"/>
      <c r="G6" s="84"/>
      <c r="H6" s="84"/>
      <c r="I6" s="84"/>
      <c r="J6" s="84"/>
      <c r="K6" s="122" t="s">
        <v>72</v>
      </c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84"/>
      <c r="AL6" s="84"/>
      <c r="AM6" s="84"/>
      <c r="AN6" s="84"/>
      <c r="AO6" s="84"/>
      <c r="AP6" s="84"/>
      <c r="AQ6" s="84"/>
      <c r="AR6" s="83"/>
      <c r="BE6" s="100"/>
      <c r="BS6" s="115" t="s">
        <v>65</v>
      </c>
    </row>
    <row r="7" spans="1:74" ht="12" customHeight="1">
      <c r="B7" s="85"/>
      <c r="C7" s="84"/>
      <c r="D7" s="60" t="s">
        <v>71</v>
      </c>
      <c r="E7" s="84"/>
      <c r="F7" s="84"/>
      <c r="G7" s="84"/>
      <c r="H7" s="84"/>
      <c r="I7" s="84"/>
      <c r="J7" s="84"/>
      <c r="K7" s="116" t="s">
        <v>1</v>
      </c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60" t="s">
        <v>70</v>
      </c>
      <c r="AL7" s="84"/>
      <c r="AM7" s="84"/>
      <c r="AN7" s="116" t="s">
        <v>1</v>
      </c>
      <c r="AO7" s="84"/>
      <c r="AP7" s="84"/>
      <c r="AQ7" s="84"/>
      <c r="AR7" s="83"/>
      <c r="BE7" s="100"/>
      <c r="BS7" s="115" t="s">
        <v>65</v>
      </c>
    </row>
    <row r="8" spans="1:74" ht="12" customHeight="1">
      <c r="B8" s="85"/>
      <c r="C8" s="84"/>
      <c r="D8" s="60" t="s">
        <v>38</v>
      </c>
      <c r="E8" s="84"/>
      <c r="F8" s="84"/>
      <c r="G8" s="84"/>
      <c r="H8" s="84"/>
      <c r="I8" s="84"/>
      <c r="J8" s="84"/>
      <c r="K8" s="116" t="s">
        <v>64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60" t="s">
        <v>37</v>
      </c>
      <c r="AL8" s="84"/>
      <c r="AM8" s="84"/>
      <c r="AN8" s="120" t="s">
        <v>69</v>
      </c>
      <c r="AO8" s="84"/>
      <c r="AP8" s="84"/>
      <c r="AQ8" s="84"/>
      <c r="AR8" s="83"/>
      <c r="BE8" s="100"/>
      <c r="BS8" s="115" t="s">
        <v>65</v>
      </c>
    </row>
    <row r="9" spans="1:74" ht="14.45" customHeight="1">
      <c r="B9" s="8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3"/>
      <c r="BE9" s="100"/>
      <c r="BS9" s="115" t="s">
        <v>65</v>
      </c>
    </row>
    <row r="10" spans="1:74" ht="12" customHeight="1">
      <c r="B10" s="85"/>
      <c r="C10" s="84"/>
      <c r="D10" s="60" t="s">
        <v>36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60" t="s">
        <v>66</v>
      </c>
      <c r="AL10" s="84"/>
      <c r="AM10" s="84"/>
      <c r="AN10" s="116" t="s">
        <v>1</v>
      </c>
      <c r="AO10" s="84"/>
      <c r="AP10" s="84"/>
      <c r="AQ10" s="84"/>
      <c r="AR10" s="83"/>
      <c r="BE10" s="100"/>
      <c r="BS10" s="115" t="s">
        <v>65</v>
      </c>
    </row>
    <row r="11" spans="1:74" ht="18.399999999999999" customHeight="1">
      <c r="B11" s="85"/>
      <c r="C11" s="84"/>
      <c r="D11" s="84"/>
      <c r="E11" s="116" t="s">
        <v>64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60" t="s">
        <v>63</v>
      </c>
      <c r="AL11" s="84"/>
      <c r="AM11" s="84"/>
      <c r="AN11" s="116" t="s">
        <v>1</v>
      </c>
      <c r="AO11" s="84"/>
      <c r="AP11" s="84"/>
      <c r="AQ11" s="84"/>
      <c r="AR11" s="83"/>
      <c r="BE11" s="100"/>
      <c r="BS11" s="115" t="s">
        <v>65</v>
      </c>
    </row>
    <row r="12" spans="1:74" ht="6.95" customHeight="1">
      <c r="B12" s="85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3"/>
      <c r="BE12" s="100"/>
      <c r="BS12" s="115" t="s">
        <v>65</v>
      </c>
    </row>
    <row r="13" spans="1:74" ht="12" customHeight="1">
      <c r="B13" s="85"/>
      <c r="C13" s="84"/>
      <c r="D13" s="60" t="s">
        <v>33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60" t="s">
        <v>66</v>
      </c>
      <c r="AL13" s="84"/>
      <c r="AM13" s="84"/>
      <c r="AN13" s="117" t="s">
        <v>68</v>
      </c>
      <c r="AO13" s="84"/>
      <c r="AP13" s="84"/>
      <c r="AQ13" s="84"/>
      <c r="AR13" s="83"/>
      <c r="BE13" s="100"/>
      <c r="BS13" s="115" t="s">
        <v>65</v>
      </c>
    </row>
    <row r="14" spans="1:74" ht="12.75">
      <c r="B14" s="85"/>
      <c r="C14" s="84"/>
      <c r="D14" s="84"/>
      <c r="E14" s="119" t="s">
        <v>68</v>
      </c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60" t="s">
        <v>63</v>
      </c>
      <c r="AL14" s="84"/>
      <c r="AM14" s="84"/>
      <c r="AN14" s="117" t="s">
        <v>68</v>
      </c>
      <c r="AO14" s="84"/>
      <c r="AP14" s="84"/>
      <c r="AQ14" s="84"/>
      <c r="AR14" s="83"/>
      <c r="BE14" s="100"/>
      <c r="BS14" s="115" t="s">
        <v>65</v>
      </c>
    </row>
    <row r="15" spans="1:74" ht="6.95" customHeight="1">
      <c r="B15" s="85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3"/>
      <c r="BE15" s="100"/>
      <c r="BS15" s="115" t="s">
        <v>67</v>
      </c>
    </row>
    <row r="16" spans="1:74" ht="12" customHeight="1">
      <c r="B16" s="85"/>
      <c r="C16" s="84"/>
      <c r="D16" s="60" t="s">
        <v>35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60" t="s">
        <v>66</v>
      </c>
      <c r="AL16" s="84"/>
      <c r="AM16" s="84"/>
      <c r="AN16" s="116" t="s">
        <v>1</v>
      </c>
      <c r="AO16" s="84"/>
      <c r="AP16" s="84"/>
      <c r="AQ16" s="84"/>
      <c r="AR16" s="83"/>
      <c r="BE16" s="100"/>
      <c r="BS16" s="115" t="s">
        <v>67</v>
      </c>
    </row>
    <row r="17" spans="1:71" ht="18.399999999999999" customHeight="1">
      <c r="B17" s="85"/>
      <c r="C17" s="84"/>
      <c r="D17" s="84"/>
      <c r="E17" s="116" t="s">
        <v>64</v>
      </c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60" t="s">
        <v>63</v>
      </c>
      <c r="AL17" s="84"/>
      <c r="AM17" s="84"/>
      <c r="AN17" s="116" t="s">
        <v>1</v>
      </c>
      <c r="AO17" s="84"/>
      <c r="AP17" s="84"/>
      <c r="AQ17" s="84"/>
      <c r="AR17" s="83"/>
      <c r="BE17" s="100"/>
      <c r="BS17" s="115" t="s">
        <v>62</v>
      </c>
    </row>
    <row r="18" spans="1:71" ht="6.95" customHeight="1">
      <c r="B18" s="85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3"/>
      <c r="BE18" s="100"/>
      <c r="BS18" s="115" t="s">
        <v>65</v>
      </c>
    </row>
    <row r="19" spans="1:71" ht="12" customHeight="1">
      <c r="B19" s="85"/>
      <c r="C19" s="84"/>
      <c r="D19" s="60" t="s">
        <v>32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60" t="s">
        <v>66</v>
      </c>
      <c r="AL19" s="84"/>
      <c r="AM19" s="84"/>
      <c r="AN19" s="116" t="s">
        <v>1</v>
      </c>
      <c r="AO19" s="84"/>
      <c r="AP19" s="84"/>
      <c r="AQ19" s="84"/>
      <c r="AR19" s="83"/>
      <c r="BE19" s="100"/>
      <c r="BS19" s="115" t="s">
        <v>65</v>
      </c>
    </row>
    <row r="20" spans="1:71" ht="18.399999999999999" customHeight="1">
      <c r="B20" s="85"/>
      <c r="C20" s="84"/>
      <c r="D20" s="84"/>
      <c r="E20" s="116" t="s">
        <v>64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60" t="s">
        <v>63</v>
      </c>
      <c r="AL20" s="84"/>
      <c r="AM20" s="84"/>
      <c r="AN20" s="116" t="s">
        <v>1</v>
      </c>
      <c r="AO20" s="84"/>
      <c r="AP20" s="84"/>
      <c r="AQ20" s="84"/>
      <c r="AR20" s="83"/>
      <c r="BE20" s="100"/>
      <c r="BS20" s="115" t="s">
        <v>62</v>
      </c>
    </row>
    <row r="21" spans="1:71" ht="6.95" customHeight="1">
      <c r="B21" s="85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3"/>
      <c r="BE21" s="100"/>
    </row>
    <row r="22" spans="1:71" ht="12" customHeight="1">
      <c r="B22" s="85"/>
      <c r="C22" s="84"/>
      <c r="D22" s="60" t="s">
        <v>61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3"/>
      <c r="BE22" s="100"/>
    </row>
    <row r="23" spans="1:71" ht="16.5" customHeight="1">
      <c r="B23" s="85"/>
      <c r="C23" s="84"/>
      <c r="D23" s="84"/>
      <c r="E23" s="114" t="s">
        <v>1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84"/>
      <c r="AP23" s="84"/>
      <c r="AQ23" s="84"/>
      <c r="AR23" s="83"/>
      <c r="BE23" s="100"/>
    </row>
    <row r="24" spans="1:71" ht="6.95" customHeight="1">
      <c r="B24" s="85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3"/>
      <c r="BE24" s="100"/>
    </row>
    <row r="25" spans="1:71" ht="6.95" customHeight="1">
      <c r="B25" s="85"/>
      <c r="C25" s="84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84"/>
      <c r="AQ25" s="84"/>
      <c r="AR25" s="83"/>
      <c r="BE25" s="100"/>
    </row>
    <row r="26" spans="1:71" s="1" customFormat="1" ht="25.9" customHeight="1">
      <c r="A26" s="2"/>
      <c r="B26" s="7"/>
      <c r="C26" s="6"/>
      <c r="D26" s="112" t="s">
        <v>60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111">
        <f>ROUND(AG94,2)</f>
        <v>0</v>
      </c>
      <c r="AL26" s="110"/>
      <c r="AM26" s="110"/>
      <c r="AN26" s="110"/>
      <c r="AO26" s="110"/>
      <c r="AP26" s="6"/>
      <c r="AQ26" s="6"/>
      <c r="AR26" s="3"/>
      <c r="BE26" s="100"/>
    </row>
    <row r="27" spans="1:71" s="1" customFormat="1" ht="6.95" customHeight="1">
      <c r="A27" s="2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3"/>
      <c r="BE27" s="100"/>
    </row>
    <row r="28" spans="1:71" s="1" customFormat="1" ht="12.75">
      <c r="A28" s="2"/>
      <c r="B28" s="7"/>
      <c r="C28" s="6"/>
      <c r="D28" s="6"/>
      <c r="E28" s="6"/>
      <c r="F28" s="6"/>
      <c r="G28" s="6"/>
      <c r="H28" s="6"/>
      <c r="I28" s="6"/>
      <c r="J28" s="6"/>
      <c r="K28" s="6"/>
      <c r="L28" s="109" t="s">
        <v>59</v>
      </c>
      <c r="M28" s="109"/>
      <c r="N28" s="109"/>
      <c r="O28" s="109"/>
      <c r="P28" s="109"/>
      <c r="Q28" s="6"/>
      <c r="R28" s="6"/>
      <c r="S28" s="6"/>
      <c r="T28" s="6"/>
      <c r="U28" s="6"/>
      <c r="V28" s="6"/>
      <c r="W28" s="109" t="s">
        <v>58</v>
      </c>
      <c r="X28" s="109"/>
      <c r="Y28" s="109"/>
      <c r="Z28" s="109"/>
      <c r="AA28" s="109"/>
      <c r="AB28" s="109"/>
      <c r="AC28" s="109"/>
      <c r="AD28" s="109"/>
      <c r="AE28" s="109"/>
      <c r="AF28" s="6"/>
      <c r="AG28" s="6"/>
      <c r="AH28" s="6"/>
      <c r="AI28" s="6"/>
      <c r="AJ28" s="6"/>
      <c r="AK28" s="109" t="s">
        <v>57</v>
      </c>
      <c r="AL28" s="109"/>
      <c r="AM28" s="109"/>
      <c r="AN28" s="109"/>
      <c r="AO28" s="109"/>
      <c r="AP28" s="6"/>
      <c r="AQ28" s="6"/>
      <c r="AR28" s="3"/>
      <c r="BE28" s="100"/>
    </row>
    <row r="29" spans="1:71" s="101" customFormat="1" ht="14.45" customHeight="1">
      <c r="B29" s="108"/>
      <c r="C29" s="104"/>
      <c r="D29" s="60" t="s">
        <v>56</v>
      </c>
      <c r="E29" s="104"/>
      <c r="F29" s="60" t="s">
        <v>55</v>
      </c>
      <c r="G29" s="104"/>
      <c r="H29" s="104"/>
      <c r="I29" s="104"/>
      <c r="J29" s="104"/>
      <c r="K29" s="104"/>
      <c r="L29" s="107">
        <v>0.21</v>
      </c>
      <c r="M29" s="105"/>
      <c r="N29" s="105"/>
      <c r="O29" s="105"/>
      <c r="P29" s="105"/>
      <c r="Q29" s="104"/>
      <c r="R29" s="104"/>
      <c r="S29" s="104"/>
      <c r="T29" s="104"/>
      <c r="U29" s="104"/>
      <c r="V29" s="104"/>
      <c r="W29" s="106">
        <f>ROUND(AZ94, 2)</f>
        <v>0</v>
      </c>
      <c r="X29" s="105"/>
      <c r="Y29" s="105"/>
      <c r="Z29" s="105"/>
      <c r="AA29" s="105"/>
      <c r="AB29" s="105"/>
      <c r="AC29" s="105"/>
      <c r="AD29" s="105"/>
      <c r="AE29" s="105"/>
      <c r="AF29" s="104"/>
      <c r="AG29" s="104"/>
      <c r="AH29" s="104"/>
      <c r="AI29" s="104"/>
      <c r="AJ29" s="104"/>
      <c r="AK29" s="106">
        <f>ROUND(AV94, 2)</f>
        <v>0</v>
      </c>
      <c r="AL29" s="105"/>
      <c r="AM29" s="105"/>
      <c r="AN29" s="105"/>
      <c r="AO29" s="105"/>
      <c r="AP29" s="104"/>
      <c r="AQ29" s="104"/>
      <c r="AR29" s="103"/>
      <c r="BE29" s="102"/>
    </row>
    <row r="30" spans="1:71" s="101" customFormat="1" ht="14.45" customHeight="1">
      <c r="B30" s="108"/>
      <c r="C30" s="104"/>
      <c r="D30" s="104"/>
      <c r="E30" s="104"/>
      <c r="F30" s="60" t="s">
        <v>54</v>
      </c>
      <c r="G30" s="104"/>
      <c r="H30" s="104"/>
      <c r="I30" s="104"/>
      <c r="J30" s="104"/>
      <c r="K30" s="104"/>
      <c r="L30" s="107">
        <v>0.12</v>
      </c>
      <c r="M30" s="105"/>
      <c r="N30" s="105"/>
      <c r="O30" s="105"/>
      <c r="P30" s="105"/>
      <c r="Q30" s="104"/>
      <c r="R30" s="104"/>
      <c r="S30" s="104"/>
      <c r="T30" s="104"/>
      <c r="U30" s="104"/>
      <c r="V30" s="104"/>
      <c r="W30" s="106">
        <f>ROUND(BA94, 2)</f>
        <v>0</v>
      </c>
      <c r="X30" s="105"/>
      <c r="Y30" s="105"/>
      <c r="Z30" s="105"/>
      <c r="AA30" s="105"/>
      <c r="AB30" s="105"/>
      <c r="AC30" s="105"/>
      <c r="AD30" s="105"/>
      <c r="AE30" s="105"/>
      <c r="AF30" s="104"/>
      <c r="AG30" s="104"/>
      <c r="AH30" s="104"/>
      <c r="AI30" s="104"/>
      <c r="AJ30" s="104"/>
      <c r="AK30" s="106">
        <f>ROUND(AW94, 2)</f>
        <v>0</v>
      </c>
      <c r="AL30" s="105"/>
      <c r="AM30" s="105"/>
      <c r="AN30" s="105"/>
      <c r="AO30" s="105"/>
      <c r="AP30" s="104"/>
      <c r="AQ30" s="104"/>
      <c r="AR30" s="103"/>
      <c r="BE30" s="102"/>
    </row>
    <row r="31" spans="1:71" s="101" customFormat="1" ht="14.45" hidden="1" customHeight="1">
      <c r="B31" s="108"/>
      <c r="C31" s="104"/>
      <c r="D31" s="104"/>
      <c r="E31" s="104"/>
      <c r="F31" s="60" t="s">
        <v>53</v>
      </c>
      <c r="G31" s="104"/>
      <c r="H31" s="104"/>
      <c r="I31" s="104"/>
      <c r="J31" s="104"/>
      <c r="K31" s="104"/>
      <c r="L31" s="107">
        <v>0.21</v>
      </c>
      <c r="M31" s="105"/>
      <c r="N31" s="105"/>
      <c r="O31" s="105"/>
      <c r="P31" s="105"/>
      <c r="Q31" s="104"/>
      <c r="R31" s="104"/>
      <c r="S31" s="104"/>
      <c r="T31" s="104"/>
      <c r="U31" s="104"/>
      <c r="V31" s="104"/>
      <c r="W31" s="106">
        <f>ROUND(BB94, 2)</f>
        <v>0</v>
      </c>
      <c r="X31" s="105"/>
      <c r="Y31" s="105"/>
      <c r="Z31" s="105"/>
      <c r="AA31" s="105"/>
      <c r="AB31" s="105"/>
      <c r="AC31" s="105"/>
      <c r="AD31" s="105"/>
      <c r="AE31" s="105"/>
      <c r="AF31" s="104"/>
      <c r="AG31" s="104"/>
      <c r="AH31" s="104"/>
      <c r="AI31" s="104"/>
      <c r="AJ31" s="104"/>
      <c r="AK31" s="106">
        <v>0</v>
      </c>
      <c r="AL31" s="105"/>
      <c r="AM31" s="105"/>
      <c r="AN31" s="105"/>
      <c r="AO31" s="105"/>
      <c r="AP31" s="104"/>
      <c r="AQ31" s="104"/>
      <c r="AR31" s="103"/>
      <c r="BE31" s="102"/>
    </row>
    <row r="32" spans="1:71" s="101" customFormat="1" ht="14.45" hidden="1" customHeight="1">
      <c r="B32" s="108"/>
      <c r="C32" s="104"/>
      <c r="D32" s="104"/>
      <c r="E32" s="104"/>
      <c r="F32" s="60" t="s">
        <v>52</v>
      </c>
      <c r="G32" s="104"/>
      <c r="H32" s="104"/>
      <c r="I32" s="104"/>
      <c r="J32" s="104"/>
      <c r="K32" s="104"/>
      <c r="L32" s="107">
        <v>0.12</v>
      </c>
      <c r="M32" s="105"/>
      <c r="N32" s="105"/>
      <c r="O32" s="105"/>
      <c r="P32" s="105"/>
      <c r="Q32" s="104"/>
      <c r="R32" s="104"/>
      <c r="S32" s="104"/>
      <c r="T32" s="104"/>
      <c r="U32" s="104"/>
      <c r="V32" s="104"/>
      <c r="W32" s="106">
        <f>ROUND(BC94, 2)</f>
        <v>0</v>
      </c>
      <c r="X32" s="105"/>
      <c r="Y32" s="105"/>
      <c r="Z32" s="105"/>
      <c r="AA32" s="105"/>
      <c r="AB32" s="105"/>
      <c r="AC32" s="105"/>
      <c r="AD32" s="105"/>
      <c r="AE32" s="105"/>
      <c r="AF32" s="104"/>
      <c r="AG32" s="104"/>
      <c r="AH32" s="104"/>
      <c r="AI32" s="104"/>
      <c r="AJ32" s="104"/>
      <c r="AK32" s="106">
        <v>0</v>
      </c>
      <c r="AL32" s="105"/>
      <c r="AM32" s="105"/>
      <c r="AN32" s="105"/>
      <c r="AO32" s="105"/>
      <c r="AP32" s="104"/>
      <c r="AQ32" s="104"/>
      <c r="AR32" s="103"/>
      <c r="BE32" s="102"/>
    </row>
    <row r="33" spans="1:57" s="101" customFormat="1" ht="14.45" hidden="1" customHeight="1">
      <c r="B33" s="108"/>
      <c r="C33" s="104"/>
      <c r="D33" s="104"/>
      <c r="E33" s="104"/>
      <c r="F33" s="60" t="s">
        <v>51</v>
      </c>
      <c r="G33" s="104"/>
      <c r="H33" s="104"/>
      <c r="I33" s="104"/>
      <c r="J33" s="104"/>
      <c r="K33" s="104"/>
      <c r="L33" s="107">
        <v>0</v>
      </c>
      <c r="M33" s="105"/>
      <c r="N33" s="105"/>
      <c r="O33" s="105"/>
      <c r="P33" s="105"/>
      <c r="Q33" s="104"/>
      <c r="R33" s="104"/>
      <c r="S33" s="104"/>
      <c r="T33" s="104"/>
      <c r="U33" s="104"/>
      <c r="V33" s="104"/>
      <c r="W33" s="106">
        <f>ROUND(BD94, 2)</f>
        <v>0</v>
      </c>
      <c r="X33" s="105"/>
      <c r="Y33" s="105"/>
      <c r="Z33" s="105"/>
      <c r="AA33" s="105"/>
      <c r="AB33" s="105"/>
      <c r="AC33" s="105"/>
      <c r="AD33" s="105"/>
      <c r="AE33" s="105"/>
      <c r="AF33" s="104"/>
      <c r="AG33" s="104"/>
      <c r="AH33" s="104"/>
      <c r="AI33" s="104"/>
      <c r="AJ33" s="104"/>
      <c r="AK33" s="106">
        <v>0</v>
      </c>
      <c r="AL33" s="105"/>
      <c r="AM33" s="105"/>
      <c r="AN33" s="105"/>
      <c r="AO33" s="105"/>
      <c r="AP33" s="104"/>
      <c r="AQ33" s="104"/>
      <c r="AR33" s="103"/>
      <c r="BE33" s="102"/>
    </row>
    <row r="34" spans="1:57" s="1" customFormat="1" ht="6.95" customHeight="1">
      <c r="A34" s="2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3"/>
      <c r="BE34" s="100"/>
    </row>
    <row r="35" spans="1:57" s="1" customFormat="1" ht="25.9" customHeight="1">
      <c r="A35" s="2"/>
      <c r="B35" s="7"/>
      <c r="C35" s="92"/>
      <c r="D35" s="99" t="s">
        <v>50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8" t="s">
        <v>49</v>
      </c>
      <c r="U35" s="96"/>
      <c r="V35" s="96"/>
      <c r="W35" s="96"/>
      <c r="X35" s="97" t="s">
        <v>48</v>
      </c>
      <c r="Y35" s="94"/>
      <c r="Z35" s="94"/>
      <c r="AA35" s="94"/>
      <c r="AB35" s="94"/>
      <c r="AC35" s="96"/>
      <c r="AD35" s="96"/>
      <c r="AE35" s="96"/>
      <c r="AF35" s="96"/>
      <c r="AG35" s="96"/>
      <c r="AH35" s="96"/>
      <c r="AI35" s="96"/>
      <c r="AJ35" s="96"/>
      <c r="AK35" s="95">
        <f>SUM(AK26:AK33)</f>
        <v>0</v>
      </c>
      <c r="AL35" s="94"/>
      <c r="AM35" s="94"/>
      <c r="AN35" s="94"/>
      <c r="AO35" s="93"/>
      <c r="AP35" s="92"/>
      <c r="AQ35" s="92"/>
      <c r="AR35" s="3"/>
      <c r="BE35" s="2"/>
    </row>
    <row r="36" spans="1:57" s="1" customFormat="1" ht="6.95" customHeight="1">
      <c r="A36" s="2"/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3"/>
      <c r="BE36" s="2"/>
    </row>
    <row r="37" spans="1:57" s="1" customFormat="1" ht="14.45" customHeight="1">
      <c r="A37" s="2"/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3"/>
      <c r="BE37" s="2"/>
    </row>
    <row r="38" spans="1:57" ht="14.45" customHeight="1">
      <c r="B38" s="85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3"/>
    </row>
    <row r="39" spans="1:57" ht="14.45" customHeight="1">
      <c r="B39" s="85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3"/>
    </row>
    <row r="40" spans="1:57" ht="14.45" customHeight="1">
      <c r="B40" s="85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3"/>
    </row>
    <row r="41" spans="1:57" ht="14.45" customHeight="1">
      <c r="B41" s="85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3"/>
    </row>
    <row r="42" spans="1:57" ht="14.45" customHeight="1">
      <c r="B42" s="85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3"/>
    </row>
    <row r="43" spans="1:57" ht="14.45" customHeight="1">
      <c r="B43" s="85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3"/>
    </row>
    <row r="44" spans="1:57" ht="14.45" customHeight="1">
      <c r="B44" s="85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3"/>
    </row>
    <row r="45" spans="1:57" ht="14.45" customHeight="1">
      <c r="B45" s="85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3"/>
    </row>
    <row r="46" spans="1:57" ht="14.45" customHeight="1">
      <c r="B46" s="85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3"/>
    </row>
    <row r="47" spans="1:57" ht="14.45" customHeight="1">
      <c r="B47" s="85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3"/>
    </row>
    <row r="48" spans="1:57" ht="14.45" customHeight="1">
      <c r="B48" s="85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3"/>
    </row>
    <row r="49" spans="1:57" s="1" customFormat="1" ht="14.45" customHeight="1">
      <c r="B49" s="91"/>
      <c r="C49" s="89"/>
      <c r="D49" s="87" t="s">
        <v>47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87" t="s">
        <v>46</v>
      </c>
      <c r="AI49" s="90"/>
      <c r="AJ49" s="90"/>
      <c r="AK49" s="90"/>
      <c r="AL49" s="90"/>
      <c r="AM49" s="90"/>
      <c r="AN49" s="90"/>
      <c r="AO49" s="90"/>
      <c r="AP49" s="89"/>
      <c r="AQ49" s="89"/>
      <c r="AR49" s="88"/>
    </row>
    <row r="50" spans="1:57">
      <c r="B50" s="85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3"/>
    </row>
    <row r="51" spans="1:57">
      <c r="B51" s="85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3"/>
    </row>
    <row r="52" spans="1:57">
      <c r="B52" s="85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3"/>
    </row>
    <row r="53" spans="1:57">
      <c r="B53" s="85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3"/>
    </row>
    <row r="54" spans="1:57">
      <c r="B54" s="85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3"/>
    </row>
    <row r="55" spans="1:57">
      <c r="B55" s="85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3"/>
    </row>
    <row r="56" spans="1:57">
      <c r="B56" s="85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3"/>
    </row>
    <row r="57" spans="1:57">
      <c r="B57" s="85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3"/>
    </row>
    <row r="58" spans="1:57">
      <c r="B58" s="85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3"/>
    </row>
    <row r="59" spans="1:57">
      <c r="B59" s="8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3"/>
    </row>
    <row r="60" spans="1:57" s="1" customFormat="1" ht="12.75">
      <c r="A60" s="2"/>
      <c r="B60" s="7"/>
      <c r="C60" s="6"/>
      <c r="D60" s="82" t="s">
        <v>43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2" t="s">
        <v>42</v>
      </c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2" t="s">
        <v>43</v>
      </c>
      <c r="AI60" s="81"/>
      <c r="AJ60" s="81"/>
      <c r="AK60" s="81"/>
      <c r="AL60" s="81"/>
      <c r="AM60" s="82" t="s">
        <v>42</v>
      </c>
      <c r="AN60" s="81"/>
      <c r="AO60" s="81"/>
      <c r="AP60" s="6"/>
      <c r="AQ60" s="6"/>
      <c r="AR60" s="3"/>
      <c r="BE60" s="2"/>
    </row>
    <row r="61" spans="1:57">
      <c r="B61" s="85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3"/>
    </row>
    <row r="62" spans="1:57">
      <c r="B62" s="85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3"/>
    </row>
    <row r="63" spans="1:57">
      <c r="B63" s="85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3"/>
    </row>
    <row r="64" spans="1:57" s="1" customFormat="1" ht="12.75">
      <c r="A64" s="2"/>
      <c r="B64" s="7"/>
      <c r="C64" s="6"/>
      <c r="D64" s="87" t="s">
        <v>45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7" t="s">
        <v>44</v>
      </c>
      <c r="AI64" s="86"/>
      <c r="AJ64" s="86"/>
      <c r="AK64" s="86"/>
      <c r="AL64" s="86"/>
      <c r="AM64" s="86"/>
      <c r="AN64" s="86"/>
      <c r="AO64" s="86"/>
      <c r="AP64" s="6"/>
      <c r="AQ64" s="6"/>
      <c r="AR64" s="3"/>
      <c r="BE64" s="2"/>
    </row>
    <row r="65" spans="1:57">
      <c r="B65" s="85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3"/>
    </row>
    <row r="66" spans="1:57">
      <c r="B66" s="85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3"/>
    </row>
    <row r="67" spans="1:57">
      <c r="B67" s="85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3"/>
    </row>
    <row r="68" spans="1:57">
      <c r="B68" s="85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3"/>
    </row>
    <row r="69" spans="1:57">
      <c r="B69" s="85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3"/>
    </row>
    <row r="70" spans="1:57">
      <c r="B70" s="85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3"/>
    </row>
    <row r="71" spans="1:57">
      <c r="B71" s="85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3"/>
    </row>
    <row r="72" spans="1:57">
      <c r="B72" s="85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3"/>
    </row>
    <row r="73" spans="1:57">
      <c r="B73" s="85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3"/>
    </row>
    <row r="74" spans="1:57">
      <c r="B74" s="85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3"/>
    </row>
    <row r="75" spans="1:57" s="1" customFormat="1" ht="12.75">
      <c r="A75" s="2"/>
      <c r="B75" s="7"/>
      <c r="C75" s="6"/>
      <c r="D75" s="82" t="s">
        <v>43</v>
      </c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2" t="s">
        <v>42</v>
      </c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2" t="s">
        <v>43</v>
      </c>
      <c r="AI75" s="81"/>
      <c r="AJ75" s="81"/>
      <c r="AK75" s="81"/>
      <c r="AL75" s="81"/>
      <c r="AM75" s="82" t="s">
        <v>42</v>
      </c>
      <c r="AN75" s="81"/>
      <c r="AO75" s="81"/>
      <c r="AP75" s="6"/>
      <c r="AQ75" s="6"/>
      <c r="AR75" s="3"/>
      <c r="BE75" s="2"/>
    </row>
    <row r="76" spans="1:57" s="1" customFormat="1">
      <c r="A76" s="2"/>
      <c r="B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3"/>
      <c r="BE76" s="2"/>
    </row>
    <row r="77" spans="1:57" s="1" customFormat="1" ht="6.95" customHeight="1">
      <c r="A77" s="2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3"/>
      <c r="BE77" s="2"/>
    </row>
    <row r="81" spans="1:91" s="1" customFormat="1" ht="6.95" customHeight="1">
      <c r="A81" s="2"/>
      <c r="B81" s="80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3"/>
      <c r="BE81" s="2"/>
    </row>
    <row r="82" spans="1:91" s="1" customFormat="1" ht="24.95" customHeight="1">
      <c r="A82" s="2"/>
      <c r="B82" s="7"/>
      <c r="C82" s="78" t="s">
        <v>41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3"/>
      <c r="BE82" s="2"/>
    </row>
    <row r="83" spans="1:91" s="1" customFormat="1" ht="6.95" customHeight="1">
      <c r="A83" s="2"/>
      <c r="B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3"/>
      <c r="BE83" s="2"/>
    </row>
    <row r="84" spans="1:91" s="75" customFormat="1" ht="12" customHeight="1">
      <c r="B84" s="77"/>
      <c r="C84" s="60" t="s">
        <v>40</v>
      </c>
      <c r="D84" s="61"/>
      <c r="E84" s="61"/>
      <c r="F84" s="61"/>
      <c r="G84" s="61"/>
      <c r="H84" s="61"/>
      <c r="I84" s="61"/>
      <c r="J84" s="61"/>
      <c r="K84" s="61"/>
      <c r="L84" s="61" t="str">
        <f>K5</f>
        <v>IMPORT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76"/>
    </row>
    <row r="85" spans="1:91" s="68" customFormat="1" ht="36.950000000000003" customHeight="1">
      <c r="B85" s="74"/>
      <c r="C85" s="73" t="s">
        <v>39</v>
      </c>
      <c r="D85" s="70"/>
      <c r="E85" s="70"/>
      <c r="F85" s="70"/>
      <c r="G85" s="70"/>
      <c r="H85" s="70"/>
      <c r="I85" s="70"/>
      <c r="J85" s="70"/>
      <c r="K85" s="70"/>
      <c r="L85" s="72" t="str">
        <f>K6</f>
        <v>Kučoch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0"/>
      <c r="AL85" s="70"/>
      <c r="AM85" s="70"/>
      <c r="AN85" s="70"/>
      <c r="AO85" s="70"/>
      <c r="AP85" s="70"/>
      <c r="AQ85" s="70"/>
      <c r="AR85" s="69"/>
    </row>
    <row r="86" spans="1:91" s="1" customFormat="1" ht="6.95" customHeight="1">
      <c r="A86" s="2"/>
      <c r="B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3"/>
      <c r="BE86" s="2"/>
    </row>
    <row r="87" spans="1:91" s="1" customFormat="1" ht="12" customHeight="1">
      <c r="A87" s="2"/>
      <c r="B87" s="7"/>
      <c r="C87" s="60" t="s">
        <v>38</v>
      </c>
      <c r="D87" s="6"/>
      <c r="E87" s="6"/>
      <c r="F87" s="6"/>
      <c r="G87" s="6"/>
      <c r="H87" s="6"/>
      <c r="I87" s="6"/>
      <c r="J87" s="6"/>
      <c r="K87" s="6"/>
      <c r="L87" s="67" t="str">
        <f>IF(K8="","",K8)</f>
        <v xml:space="preserve"> 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0" t="s">
        <v>37</v>
      </c>
      <c r="AJ87" s="6"/>
      <c r="AK87" s="6"/>
      <c r="AL87" s="6"/>
      <c r="AM87" s="66" t="str">
        <f>IF(AN8= "","",AN8)</f>
        <v>4. 6. 2025</v>
      </c>
      <c r="AN87" s="66"/>
      <c r="AO87" s="6"/>
      <c r="AP87" s="6"/>
      <c r="AQ87" s="6"/>
      <c r="AR87" s="3"/>
      <c r="BE87" s="2"/>
    </row>
    <row r="88" spans="1:91" s="1" customFormat="1" ht="6.95" customHeight="1">
      <c r="A88" s="2"/>
      <c r="B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3"/>
      <c r="BE88" s="2"/>
    </row>
    <row r="89" spans="1:91" s="1" customFormat="1" ht="15.2" customHeight="1">
      <c r="A89" s="2"/>
      <c r="B89" s="7"/>
      <c r="C89" s="60" t="s">
        <v>36</v>
      </c>
      <c r="D89" s="6"/>
      <c r="E89" s="6"/>
      <c r="F89" s="6"/>
      <c r="G89" s="6"/>
      <c r="H89" s="6"/>
      <c r="I89" s="6"/>
      <c r="J89" s="6"/>
      <c r="K89" s="6"/>
      <c r="L89" s="61" t="str">
        <f>IF(E11= "","",E11)</f>
        <v xml:space="preserve"> 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0" t="s">
        <v>35</v>
      </c>
      <c r="AJ89" s="6"/>
      <c r="AK89" s="6"/>
      <c r="AL89" s="6"/>
      <c r="AM89" s="59" t="str">
        <f>IF(E17="","",E17)</f>
        <v xml:space="preserve"> </v>
      </c>
      <c r="AN89" s="58"/>
      <c r="AO89" s="58"/>
      <c r="AP89" s="58"/>
      <c r="AQ89" s="6"/>
      <c r="AR89" s="3"/>
      <c r="AS89" s="65" t="s">
        <v>34</v>
      </c>
      <c r="AT89" s="64"/>
      <c r="AU89" s="63"/>
      <c r="AV89" s="63"/>
      <c r="AW89" s="63"/>
      <c r="AX89" s="63"/>
      <c r="AY89" s="63"/>
      <c r="AZ89" s="63"/>
      <c r="BA89" s="63"/>
      <c r="BB89" s="63"/>
      <c r="BC89" s="63"/>
      <c r="BD89" s="62"/>
      <c r="BE89" s="2"/>
    </row>
    <row r="90" spans="1:91" s="1" customFormat="1" ht="15.2" customHeight="1">
      <c r="A90" s="2"/>
      <c r="B90" s="7"/>
      <c r="C90" s="60" t="s">
        <v>33</v>
      </c>
      <c r="D90" s="6"/>
      <c r="E90" s="6"/>
      <c r="F90" s="6"/>
      <c r="G90" s="6"/>
      <c r="H90" s="6"/>
      <c r="I90" s="6"/>
      <c r="J90" s="6"/>
      <c r="K90" s="6"/>
      <c r="L90" s="61" t="str">
        <f>IF(E14= "Vyplň údaj","",E14)</f>
        <v/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0" t="s">
        <v>32</v>
      </c>
      <c r="AJ90" s="6"/>
      <c r="AK90" s="6"/>
      <c r="AL90" s="6"/>
      <c r="AM90" s="59" t="str">
        <f>IF(E20="","",E20)</f>
        <v xml:space="preserve"> </v>
      </c>
      <c r="AN90" s="58"/>
      <c r="AO90" s="58"/>
      <c r="AP90" s="58"/>
      <c r="AQ90" s="6"/>
      <c r="AR90" s="3"/>
      <c r="AS90" s="57"/>
      <c r="AT90" s="56"/>
      <c r="AU90" s="55"/>
      <c r="AV90" s="55"/>
      <c r="AW90" s="55"/>
      <c r="AX90" s="55"/>
      <c r="AY90" s="55"/>
      <c r="AZ90" s="55"/>
      <c r="BA90" s="55"/>
      <c r="BB90" s="55"/>
      <c r="BC90" s="55"/>
      <c r="BD90" s="54"/>
      <c r="BE90" s="2"/>
    </row>
    <row r="91" spans="1:91" s="1" customFormat="1" ht="10.9" customHeight="1">
      <c r="A91" s="2"/>
      <c r="B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3"/>
      <c r="AS91" s="53"/>
      <c r="AT91" s="52"/>
      <c r="AU91" s="51"/>
      <c r="AV91" s="51"/>
      <c r="AW91" s="51"/>
      <c r="AX91" s="51"/>
      <c r="AY91" s="51"/>
      <c r="AZ91" s="51"/>
      <c r="BA91" s="51"/>
      <c r="BB91" s="51"/>
      <c r="BC91" s="51"/>
      <c r="BD91" s="50"/>
      <c r="BE91" s="2"/>
    </row>
    <row r="92" spans="1:91" s="1" customFormat="1" ht="29.25" customHeight="1">
      <c r="A92" s="2"/>
      <c r="B92" s="7"/>
      <c r="C92" s="49" t="s">
        <v>31</v>
      </c>
      <c r="D92" s="45"/>
      <c r="E92" s="45"/>
      <c r="F92" s="45"/>
      <c r="G92" s="45"/>
      <c r="H92" s="48"/>
      <c r="I92" s="46" t="s">
        <v>30</v>
      </c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7" t="s">
        <v>29</v>
      </c>
      <c r="AH92" s="45"/>
      <c r="AI92" s="45"/>
      <c r="AJ92" s="45"/>
      <c r="AK92" s="45"/>
      <c r="AL92" s="45"/>
      <c r="AM92" s="45"/>
      <c r="AN92" s="46" t="s">
        <v>28</v>
      </c>
      <c r="AO92" s="45"/>
      <c r="AP92" s="44"/>
      <c r="AQ92" s="43" t="s">
        <v>27</v>
      </c>
      <c r="AR92" s="3"/>
      <c r="AS92" s="42" t="s">
        <v>26</v>
      </c>
      <c r="AT92" s="41" t="s">
        <v>25</v>
      </c>
      <c r="AU92" s="41" t="s">
        <v>24</v>
      </c>
      <c r="AV92" s="41" t="s">
        <v>23</v>
      </c>
      <c r="AW92" s="41" t="s">
        <v>22</v>
      </c>
      <c r="AX92" s="41" t="s">
        <v>21</v>
      </c>
      <c r="AY92" s="41" t="s">
        <v>20</v>
      </c>
      <c r="AZ92" s="41" t="s">
        <v>19</v>
      </c>
      <c r="BA92" s="41" t="s">
        <v>18</v>
      </c>
      <c r="BB92" s="41" t="s">
        <v>17</v>
      </c>
      <c r="BC92" s="41" t="s">
        <v>16</v>
      </c>
      <c r="BD92" s="40" t="s">
        <v>15</v>
      </c>
      <c r="BE92" s="2"/>
    </row>
    <row r="93" spans="1:91" s="1" customFormat="1" ht="10.9" customHeight="1">
      <c r="A93" s="2"/>
      <c r="B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3"/>
      <c r="AS93" s="39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7"/>
      <c r="BE93" s="2"/>
    </row>
    <row r="94" spans="1:91" s="23" customFormat="1" ht="32.450000000000003" customHeight="1">
      <c r="B94" s="36"/>
      <c r="C94" s="35" t="s">
        <v>14</v>
      </c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3">
        <f>ROUND(AG95,2)</f>
        <v>0</v>
      </c>
      <c r="AH94" s="33"/>
      <c r="AI94" s="33"/>
      <c r="AJ94" s="33"/>
      <c r="AK94" s="33"/>
      <c r="AL94" s="33"/>
      <c r="AM94" s="33"/>
      <c r="AN94" s="32">
        <f>SUM(AG94,AT94)</f>
        <v>0</v>
      </c>
      <c r="AO94" s="32"/>
      <c r="AP94" s="32"/>
      <c r="AQ94" s="31" t="s">
        <v>1</v>
      </c>
      <c r="AR94" s="30"/>
      <c r="AS94" s="29">
        <f>ROUND(AS95,2)</f>
        <v>0</v>
      </c>
      <c r="AT94" s="27">
        <f>ROUND(SUM(AV94:AW94),2)</f>
        <v>0</v>
      </c>
      <c r="AU94" s="28">
        <f>ROUND(AU95,5)</f>
        <v>0</v>
      </c>
      <c r="AV94" s="27">
        <f>ROUND(AZ94*L29,2)</f>
        <v>0</v>
      </c>
      <c r="AW94" s="27">
        <f>ROUND(BA94*L30,2)</f>
        <v>0</v>
      </c>
      <c r="AX94" s="27">
        <f>ROUND(BB94*L29,2)</f>
        <v>0</v>
      </c>
      <c r="AY94" s="27">
        <f>ROUND(BC94*L30,2)</f>
        <v>0</v>
      </c>
      <c r="AZ94" s="27">
        <f>ROUND(AZ95,2)</f>
        <v>0</v>
      </c>
      <c r="BA94" s="27">
        <f>ROUND(BA95,2)</f>
        <v>0</v>
      </c>
      <c r="BB94" s="27">
        <f>ROUND(BB95,2)</f>
        <v>0</v>
      </c>
      <c r="BC94" s="27">
        <f>ROUND(BC95,2)</f>
        <v>0</v>
      </c>
      <c r="BD94" s="26">
        <f>ROUND(BD95,2)</f>
        <v>0</v>
      </c>
      <c r="BS94" s="24" t="s">
        <v>13</v>
      </c>
      <c r="BT94" s="24" t="s">
        <v>12</v>
      </c>
      <c r="BU94" s="25" t="s">
        <v>11</v>
      </c>
      <c r="BV94" s="24" t="s">
        <v>4</v>
      </c>
      <c r="BW94" s="24" t="s">
        <v>2</v>
      </c>
      <c r="BX94" s="24" t="s">
        <v>10</v>
      </c>
      <c r="CL94" s="24" t="s">
        <v>1</v>
      </c>
    </row>
    <row r="95" spans="1:91" s="8" customFormat="1" ht="16.5" customHeight="1">
      <c r="A95" s="22" t="s">
        <v>9</v>
      </c>
      <c r="B95" s="21"/>
      <c r="C95" s="20"/>
      <c r="D95" s="18" t="s">
        <v>8</v>
      </c>
      <c r="E95" s="18"/>
      <c r="F95" s="18"/>
      <c r="G95" s="18"/>
      <c r="H95" s="18"/>
      <c r="I95" s="19"/>
      <c r="J95" s="18" t="s">
        <v>7</v>
      </c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7">
        <f>'05-2025 - Parkoviště Kučoch'!J30</f>
        <v>0</v>
      </c>
      <c r="AH95" s="16"/>
      <c r="AI95" s="16"/>
      <c r="AJ95" s="16"/>
      <c r="AK95" s="16"/>
      <c r="AL95" s="16"/>
      <c r="AM95" s="16"/>
      <c r="AN95" s="17">
        <f>SUM(AG95,AT95)</f>
        <v>0</v>
      </c>
      <c r="AO95" s="16"/>
      <c r="AP95" s="16"/>
      <c r="AQ95" s="15" t="s">
        <v>6</v>
      </c>
      <c r="AR95" s="14"/>
      <c r="AS95" s="13">
        <v>0</v>
      </c>
      <c r="AT95" s="11">
        <f>ROUND(SUM(AV95:AW95),2)</f>
        <v>0</v>
      </c>
      <c r="AU95" s="12">
        <f>'05-2025 - Parkoviště Kučoch'!P122</f>
        <v>0</v>
      </c>
      <c r="AV95" s="11">
        <f>'05-2025 - Parkoviště Kučoch'!J33</f>
        <v>0</v>
      </c>
      <c r="AW95" s="11">
        <f>'05-2025 - Parkoviště Kučoch'!J34</f>
        <v>0</v>
      </c>
      <c r="AX95" s="11">
        <f>'05-2025 - Parkoviště Kučoch'!J35</f>
        <v>0</v>
      </c>
      <c r="AY95" s="11">
        <f>'05-2025 - Parkoviště Kučoch'!J36</f>
        <v>0</v>
      </c>
      <c r="AZ95" s="11">
        <f>'05-2025 - Parkoviště Kučoch'!F33</f>
        <v>0</v>
      </c>
      <c r="BA95" s="11">
        <f>'05-2025 - Parkoviště Kučoch'!F34</f>
        <v>0</v>
      </c>
      <c r="BB95" s="11">
        <f>'05-2025 - Parkoviště Kučoch'!F35</f>
        <v>0</v>
      </c>
      <c r="BC95" s="11">
        <f>'05-2025 - Parkoviště Kučoch'!F36</f>
        <v>0</v>
      </c>
      <c r="BD95" s="10">
        <f>'05-2025 - Parkoviště Kučoch'!F37</f>
        <v>0</v>
      </c>
      <c r="BT95" s="9" t="s">
        <v>5</v>
      </c>
      <c r="BV95" s="9" t="s">
        <v>4</v>
      </c>
      <c r="BW95" s="9" t="s">
        <v>3</v>
      </c>
      <c r="BX95" s="9" t="s">
        <v>2</v>
      </c>
      <c r="CL95" s="9" t="s">
        <v>1</v>
      </c>
      <c r="CM95" s="9" t="s">
        <v>0</v>
      </c>
    </row>
    <row r="96" spans="1:91" s="1" customFormat="1" ht="30" customHeight="1">
      <c r="A96" s="2"/>
      <c r="B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3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</row>
    <row r="97" spans="1:57" s="1" customFormat="1" ht="6.95" customHeight="1">
      <c r="A97" s="2"/>
      <c r="B97" s="5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3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</row>
  </sheetData>
  <sheetProtection algorithmName="SHA-512" hashValue="UvNzNoXZSznAEtoXv115J3bjXqAwF5Pj4fiPJmJfmyc+HJH+rPMKXnq00ftCbQFuT4U07+fKOcqC60MOoLQLPA==" saltValue="+qCtxrV0G/SvJtIDRBPFH5MOftqWYEirz313cna2pm7EZTWofT9K2UHU8RR15Z47KE4YiYksgiUsymABdxCg/Q==" spinCount="100000" sheet="1" objects="1" scenarios="1" formatColumns="0" formatRows="0"/>
  <mergeCells count="42">
    <mergeCell ref="AK29:AO29"/>
    <mergeCell ref="L29:P29"/>
    <mergeCell ref="W30:AE30"/>
    <mergeCell ref="AK30:AO30"/>
    <mergeCell ref="L30:P30"/>
    <mergeCell ref="W31:AE31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N94:AP94"/>
    <mergeCell ref="L85:AJ85"/>
    <mergeCell ref="AM87:AN87"/>
    <mergeCell ref="AM89:AP89"/>
    <mergeCell ref="AS89:AT91"/>
    <mergeCell ref="AM90:AP90"/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</mergeCells>
  <hyperlinks>
    <hyperlink ref="A95" location="'05-2025 - Parkoviště Kučoch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710A-E77C-46FC-8779-010AF0F58156}">
  <sheetPr>
    <pageSetUpPr fitToPage="1"/>
  </sheetPr>
  <dimension ref="A2:BM219"/>
  <sheetViews>
    <sheetView showGridLines="0" tabSelected="1" workbookViewId="0">
      <selection activeCell="X124" sqref="X1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1:46" ht="36.950000000000003" customHeight="1"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AT2" s="115" t="s">
        <v>3</v>
      </c>
    </row>
    <row r="3" spans="1:46" ht="6.95" hidden="1" customHeight="1">
      <c r="B3" s="289"/>
      <c r="C3" s="288"/>
      <c r="D3" s="288"/>
      <c r="E3" s="288"/>
      <c r="F3" s="288"/>
      <c r="G3" s="288"/>
      <c r="H3" s="288"/>
      <c r="I3" s="288"/>
      <c r="J3" s="288"/>
      <c r="K3" s="288"/>
      <c r="L3" s="83"/>
      <c r="AT3" s="115" t="s">
        <v>0</v>
      </c>
    </row>
    <row r="4" spans="1:46" ht="24.95" hidden="1" customHeight="1">
      <c r="B4" s="83"/>
      <c r="D4" s="287" t="s">
        <v>252</v>
      </c>
      <c r="L4" s="83"/>
      <c r="M4" s="286" t="s">
        <v>76</v>
      </c>
      <c r="AT4" s="115" t="s">
        <v>67</v>
      </c>
    </row>
    <row r="5" spans="1:46" ht="6.95" hidden="1" customHeight="1">
      <c r="B5" s="83"/>
      <c r="L5" s="83"/>
    </row>
    <row r="6" spans="1:46" ht="12" hidden="1" customHeight="1">
      <c r="B6" s="83"/>
      <c r="D6" s="267" t="s">
        <v>39</v>
      </c>
      <c r="L6" s="83"/>
    </row>
    <row r="7" spans="1:46" ht="16.5" hidden="1" customHeight="1">
      <c r="B7" s="83"/>
      <c r="E7" s="285" t="str">
        <f>'Rekapitulace stavby'!K6</f>
        <v>Kučoch</v>
      </c>
      <c r="F7" s="284"/>
      <c r="G7" s="284"/>
      <c r="H7" s="284"/>
      <c r="L7" s="83"/>
    </row>
    <row r="8" spans="1:46" s="1" customFormat="1" ht="12" hidden="1" customHeight="1">
      <c r="A8" s="2"/>
      <c r="B8" s="3"/>
      <c r="C8" s="2"/>
      <c r="D8" s="267" t="s">
        <v>240</v>
      </c>
      <c r="E8" s="2"/>
      <c r="F8" s="2"/>
      <c r="G8" s="2"/>
      <c r="H8" s="2"/>
      <c r="I8" s="2"/>
      <c r="J8" s="2"/>
      <c r="K8" s="2"/>
      <c r="L8" s="88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46" s="1" customFormat="1" ht="16.5" hidden="1" customHeight="1">
      <c r="A9" s="2"/>
      <c r="B9" s="3"/>
      <c r="C9" s="2"/>
      <c r="D9" s="2"/>
      <c r="E9" s="283" t="s">
        <v>251</v>
      </c>
      <c r="F9" s="282"/>
      <c r="G9" s="282"/>
      <c r="H9" s="282"/>
      <c r="I9" s="2"/>
      <c r="J9" s="2"/>
      <c r="K9" s="2"/>
      <c r="L9" s="88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46" s="1" customFormat="1" hidden="1">
      <c r="A10" s="2"/>
      <c r="B10" s="3"/>
      <c r="C10" s="2"/>
      <c r="D10" s="2"/>
      <c r="E10" s="2"/>
      <c r="F10" s="2"/>
      <c r="G10" s="2"/>
      <c r="H10" s="2"/>
      <c r="I10" s="2"/>
      <c r="J10" s="2"/>
      <c r="K10" s="2"/>
      <c r="L10" s="88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46" s="1" customFormat="1" ht="12" hidden="1" customHeight="1">
      <c r="A11" s="2"/>
      <c r="B11" s="3"/>
      <c r="C11" s="2"/>
      <c r="D11" s="267" t="s">
        <v>71</v>
      </c>
      <c r="E11" s="2"/>
      <c r="F11" s="278" t="s">
        <v>1</v>
      </c>
      <c r="G11" s="2"/>
      <c r="H11" s="2"/>
      <c r="I11" s="267" t="s">
        <v>70</v>
      </c>
      <c r="J11" s="278" t="s">
        <v>1</v>
      </c>
      <c r="K11" s="2"/>
      <c r="L11" s="88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46" s="1" customFormat="1" ht="12" hidden="1" customHeight="1">
      <c r="A12" s="2"/>
      <c r="B12" s="3"/>
      <c r="C12" s="2"/>
      <c r="D12" s="267" t="s">
        <v>38</v>
      </c>
      <c r="E12" s="2"/>
      <c r="F12" s="278" t="s">
        <v>64</v>
      </c>
      <c r="G12" s="2"/>
      <c r="H12" s="2"/>
      <c r="I12" s="267" t="s">
        <v>37</v>
      </c>
      <c r="J12" s="281" t="str">
        <f>'Rekapitulace stavby'!AN8</f>
        <v>4. 6. 2025</v>
      </c>
      <c r="K12" s="2"/>
      <c r="L12" s="88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46" s="1" customFormat="1" ht="10.9" hidden="1" customHeight="1">
      <c r="A13" s="2"/>
      <c r="B13" s="3"/>
      <c r="C13" s="2"/>
      <c r="D13" s="2"/>
      <c r="E13" s="2"/>
      <c r="F13" s="2"/>
      <c r="G13" s="2"/>
      <c r="H13" s="2"/>
      <c r="I13" s="2"/>
      <c r="J13" s="2"/>
      <c r="K13" s="2"/>
      <c r="L13" s="88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46" s="1" customFormat="1" ht="12" hidden="1" customHeight="1">
      <c r="A14" s="2"/>
      <c r="B14" s="3"/>
      <c r="C14" s="2"/>
      <c r="D14" s="267" t="s">
        <v>36</v>
      </c>
      <c r="E14" s="2"/>
      <c r="F14" s="2"/>
      <c r="G14" s="2"/>
      <c r="H14" s="2"/>
      <c r="I14" s="267" t="s">
        <v>66</v>
      </c>
      <c r="J14" s="278" t="str">
        <f>IF('Rekapitulace stavby'!AN10="","",'Rekapitulace stavby'!AN10)</f>
        <v/>
      </c>
      <c r="K14" s="2"/>
      <c r="L14" s="88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46" s="1" customFormat="1" ht="18" hidden="1" customHeight="1">
      <c r="A15" s="2"/>
      <c r="B15" s="3"/>
      <c r="C15" s="2"/>
      <c r="D15" s="2"/>
      <c r="E15" s="278" t="str">
        <f>IF('Rekapitulace stavby'!E11="","",'Rekapitulace stavby'!E11)</f>
        <v xml:space="preserve"> </v>
      </c>
      <c r="F15" s="2"/>
      <c r="G15" s="2"/>
      <c r="H15" s="2"/>
      <c r="I15" s="267" t="s">
        <v>63</v>
      </c>
      <c r="J15" s="278" t="str">
        <f>IF('Rekapitulace stavby'!AN11="","",'Rekapitulace stavby'!AN11)</f>
        <v/>
      </c>
      <c r="K15" s="2"/>
      <c r="L15" s="88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46" s="1" customFormat="1" ht="6.95" hidden="1" customHeight="1">
      <c r="A16" s="2"/>
      <c r="B16" s="3"/>
      <c r="C16" s="2"/>
      <c r="D16" s="2"/>
      <c r="E16" s="2"/>
      <c r="F16" s="2"/>
      <c r="G16" s="2"/>
      <c r="H16" s="2"/>
      <c r="I16" s="2"/>
      <c r="J16" s="2"/>
      <c r="K16" s="2"/>
      <c r="L16" s="88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" customFormat="1" ht="12" hidden="1" customHeight="1">
      <c r="A17" s="2"/>
      <c r="B17" s="3"/>
      <c r="C17" s="2"/>
      <c r="D17" s="267" t="s">
        <v>33</v>
      </c>
      <c r="E17" s="2"/>
      <c r="F17" s="2"/>
      <c r="G17" s="2"/>
      <c r="H17" s="2"/>
      <c r="I17" s="267" t="s">
        <v>66</v>
      </c>
      <c r="J17" s="120" t="str">
        <f>'Rekapitulace stavby'!AN13</f>
        <v>Vyplň údaj</v>
      </c>
      <c r="K17" s="2"/>
      <c r="L17" s="88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" customFormat="1" ht="18" hidden="1" customHeight="1">
      <c r="A18" s="2"/>
      <c r="B18" s="3"/>
      <c r="C18" s="2"/>
      <c r="D18" s="2"/>
      <c r="E18" s="280" t="str">
        <f>'Rekapitulace stavby'!E14</f>
        <v>Vyplň údaj</v>
      </c>
      <c r="F18" s="279"/>
      <c r="G18" s="279"/>
      <c r="H18" s="279"/>
      <c r="I18" s="267" t="s">
        <v>63</v>
      </c>
      <c r="J18" s="120" t="str">
        <f>'Rekapitulace stavby'!AN14</f>
        <v>Vyplň údaj</v>
      </c>
      <c r="K18" s="2"/>
      <c r="L18" s="88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" customFormat="1" ht="6.95" hidden="1" customHeight="1">
      <c r="A19" s="2"/>
      <c r="B19" s="3"/>
      <c r="C19" s="2"/>
      <c r="D19" s="2"/>
      <c r="E19" s="2"/>
      <c r="F19" s="2"/>
      <c r="G19" s="2"/>
      <c r="H19" s="2"/>
      <c r="I19" s="2"/>
      <c r="J19" s="2"/>
      <c r="K19" s="2"/>
      <c r="L19" s="8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" customFormat="1" ht="12" hidden="1" customHeight="1">
      <c r="A20" s="2"/>
      <c r="B20" s="3"/>
      <c r="C20" s="2"/>
      <c r="D20" s="267" t="s">
        <v>35</v>
      </c>
      <c r="E20" s="2"/>
      <c r="F20" s="2"/>
      <c r="G20" s="2"/>
      <c r="H20" s="2"/>
      <c r="I20" s="267" t="s">
        <v>66</v>
      </c>
      <c r="J20" s="278" t="str">
        <f>IF('Rekapitulace stavby'!AN16="","",'Rekapitulace stavby'!AN16)</f>
        <v/>
      </c>
      <c r="K20" s="2"/>
      <c r="L20" s="8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" customFormat="1" ht="18" hidden="1" customHeight="1">
      <c r="A21" s="2"/>
      <c r="B21" s="3"/>
      <c r="C21" s="2"/>
      <c r="D21" s="2"/>
      <c r="E21" s="278" t="str">
        <f>IF('Rekapitulace stavby'!E17="","",'Rekapitulace stavby'!E17)</f>
        <v xml:space="preserve"> </v>
      </c>
      <c r="F21" s="2"/>
      <c r="G21" s="2"/>
      <c r="H21" s="2"/>
      <c r="I21" s="267" t="s">
        <v>63</v>
      </c>
      <c r="J21" s="278" t="str">
        <f>IF('Rekapitulace stavby'!AN17="","",'Rekapitulace stavby'!AN17)</f>
        <v/>
      </c>
      <c r="K21" s="2"/>
      <c r="L21" s="8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" customFormat="1" ht="6.95" hidden="1" customHeight="1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8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" customFormat="1" ht="12" hidden="1" customHeight="1">
      <c r="A23" s="2"/>
      <c r="B23" s="3"/>
      <c r="C23" s="2"/>
      <c r="D23" s="267" t="s">
        <v>32</v>
      </c>
      <c r="E23" s="2"/>
      <c r="F23" s="2"/>
      <c r="G23" s="2"/>
      <c r="H23" s="2"/>
      <c r="I23" s="267" t="s">
        <v>66</v>
      </c>
      <c r="J23" s="278" t="str">
        <f>IF('Rekapitulace stavby'!AN19="","",'Rekapitulace stavby'!AN19)</f>
        <v/>
      </c>
      <c r="K23" s="2"/>
      <c r="L23" s="8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" customFormat="1" ht="18" hidden="1" customHeight="1">
      <c r="A24" s="2"/>
      <c r="B24" s="3"/>
      <c r="C24" s="2"/>
      <c r="D24" s="2"/>
      <c r="E24" s="278" t="str">
        <f>IF('Rekapitulace stavby'!E20="","",'Rekapitulace stavby'!E20)</f>
        <v xml:space="preserve"> </v>
      </c>
      <c r="F24" s="2"/>
      <c r="G24" s="2"/>
      <c r="H24" s="2"/>
      <c r="I24" s="267" t="s">
        <v>63</v>
      </c>
      <c r="J24" s="278" t="str">
        <f>IF('Rekapitulace stavby'!AN20="","",'Rekapitulace stavby'!AN20)</f>
        <v/>
      </c>
      <c r="K24" s="2"/>
      <c r="L24" s="8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" customFormat="1" ht="6.95" hidden="1" customHeight="1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8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" customFormat="1" ht="12" hidden="1" customHeight="1">
      <c r="A26" s="2"/>
      <c r="B26" s="3"/>
      <c r="C26" s="2"/>
      <c r="D26" s="267" t="s">
        <v>61</v>
      </c>
      <c r="E26" s="2"/>
      <c r="F26" s="2"/>
      <c r="G26" s="2"/>
      <c r="H26" s="2"/>
      <c r="I26" s="2"/>
      <c r="J26" s="2"/>
      <c r="K26" s="2"/>
      <c r="L26" s="8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273" customFormat="1" ht="16.5" hidden="1" customHeight="1">
      <c r="A27" s="274"/>
      <c r="B27" s="277"/>
      <c r="C27" s="274"/>
      <c r="D27" s="274"/>
      <c r="E27" s="276" t="s">
        <v>1</v>
      </c>
      <c r="F27" s="276"/>
      <c r="G27" s="276"/>
      <c r="H27" s="276"/>
      <c r="I27" s="274"/>
      <c r="J27" s="274"/>
      <c r="K27" s="274"/>
      <c r="L27" s="275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</row>
    <row r="28" spans="1:31" s="1" customFormat="1" ht="6.95" hidden="1" customHeight="1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8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" customFormat="1" ht="6.95" hidden="1" customHeight="1">
      <c r="A29" s="2"/>
      <c r="B29" s="3"/>
      <c r="C29" s="2"/>
      <c r="D29" s="270"/>
      <c r="E29" s="270"/>
      <c r="F29" s="270"/>
      <c r="G29" s="270"/>
      <c r="H29" s="270"/>
      <c r="I29" s="270"/>
      <c r="J29" s="270"/>
      <c r="K29" s="270"/>
      <c r="L29" s="8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" customFormat="1" ht="25.35" hidden="1" customHeight="1">
      <c r="A30" s="2"/>
      <c r="B30" s="3"/>
      <c r="C30" s="2"/>
      <c r="D30" s="272" t="s">
        <v>60</v>
      </c>
      <c r="E30" s="2"/>
      <c r="F30" s="2"/>
      <c r="G30" s="2"/>
      <c r="H30" s="2"/>
      <c r="I30" s="2"/>
      <c r="J30" s="271">
        <f>ROUND(J122, 2)</f>
        <v>0</v>
      </c>
      <c r="K30" s="2"/>
      <c r="L30" s="8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" customFormat="1" ht="6.95" hidden="1" customHeight="1">
      <c r="A31" s="2"/>
      <c r="B31" s="3"/>
      <c r="C31" s="2"/>
      <c r="D31" s="270"/>
      <c r="E31" s="270"/>
      <c r="F31" s="270"/>
      <c r="G31" s="270"/>
      <c r="H31" s="270"/>
      <c r="I31" s="270"/>
      <c r="J31" s="270"/>
      <c r="K31" s="270"/>
      <c r="L31" s="8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" customFormat="1" ht="14.45" hidden="1" customHeight="1">
      <c r="A32" s="2"/>
      <c r="B32" s="3"/>
      <c r="C32" s="2"/>
      <c r="D32" s="2"/>
      <c r="E32" s="2"/>
      <c r="F32" s="269" t="s">
        <v>58</v>
      </c>
      <c r="G32" s="2"/>
      <c r="H32" s="2"/>
      <c r="I32" s="269" t="s">
        <v>59</v>
      </c>
      <c r="J32" s="269" t="s">
        <v>57</v>
      </c>
      <c r="K32" s="2"/>
      <c r="L32" s="8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" customFormat="1" ht="14.45" hidden="1" customHeight="1">
      <c r="A33" s="2"/>
      <c r="B33" s="3"/>
      <c r="C33" s="2"/>
      <c r="D33" s="268" t="s">
        <v>56</v>
      </c>
      <c r="E33" s="267" t="s">
        <v>55</v>
      </c>
      <c r="F33" s="265">
        <f>ROUND((SUM(BE122:BE218)),  2)</f>
        <v>0</v>
      </c>
      <c r="G33" s="2"/>
      <c r="H33" s="2"/>
      <c r="I33" s="266">
        <v>0.21</v>
      </c>
      <c r="J33" s="265">
        <f>ROUND(((SUM(BE122:BE218))*I33),  2)</f>
        <v>0</v>
      </c>
      <c r="K33" s="2"/>
      <c r="L33" s="8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" customFormat="1" ht="14.45" hidden="1" customHeight="1">
      <c r="A34" s="2"/>
      <c r="B34" s="3"/>
      <c r="C34" s="2"/>
      <c r="D34" s="2"/>
      <c r="E34" s="267" t="s">
        <v>54</v>
      </c>
      <c r="F34" s="265">
        <f>ROUND((SUM(BF122:BF218)),  2)</f>
        <v>0</v>
      </c>
      <c r="G34" s="2"/>
      <c r="H34" s="2"/>
      <c r="I34" s="266">
        <v>0.12</v>
      </c>
      <c r="J34" s="265">
        <f>ROUND(((SUM(BF122:BF218))*I34),  2)</f>
        <v>0</v>
      </c>
      <c r="K34" s="2"/>
      <c r="L34" s="8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1" customFormat="1" ht="14.45" hidden="1" customHeight="1">
      <c r="A35" s="2"/>
      <c r="B35" s="3"/>
      <c r="C35" s="2"/>
      <c r="D35" s="2"/>
      <c r="E35" s="267" t="s">
        <v>53</v>
      </c>
      <c r="F35" s="265">
        <f>ROUND((SUM(BG122:BG218)),  2)</f>
        <v>0</v>
      </c>
      <c r="G35" s="2"/>
      <c r="H35" s="2"/>
      <c r="I35" s="266">
        <v>0.21</v>
      </c>
      <c r="J35" s="265">
        <f>0</f>
        <v>0</v>
      </c>
      <c r="K35" s="2"/>
      <c r="L35" s="8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1" customFormat="1" ht="14.45" hidden="1" customHeight="1">
      <c r="A36" s="2"/>
      <c r="B36" s="3"/>
      <c r="C36" s="2"/>
      <c r="D36" s="2"/>
      <c r="E36" s="267" t="s">
        <v>52</v>
      </c>
      <c r="F36" s="265">
        <f>ROUND((SUM(BH122:BH218)),  2)</f>
        <v>0</v>
      </c>
      <c r="G36" s="2"/>
      <c r="H36" s="2"/>
      <c r="I36" s="266">
        <v>0.12</v>
      </c>
      <c r="J36" s="265">
        <f>0</f>
        <v>0</v>
      </c>
      <c r="K36" s="2"/>
      <c r="L36" s="8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1" customFormat="1" ht="14.45" hidden="1" customHeight="1">
      <c r="A37" s="2"/>
      <c r="B37" s="3"/>
      <c r="C37" s="2"/>
      <c r="D37" s="2"/>
      <c r="E37" s="267" t="s">
        <v>51</v>
      </c>
      <c r="F37" s="265">
        <f>ROUND((SUM(BI122:BI218)),  2)</f>
        <v>0</v>
      </c>
      <c r="G37" s="2"/>
      <c r="H37" s="2"/>
      <c r="I37" s="266">
        <v>0</v>
      </c>
      <c r="J37" s="265">
        <f>0</f>
        <v>0</v>
      </c>
      <c r="K37" s="2"/>
      <c r="L37" s="8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1" customFormat="1" ht="6.95" hidden="1" customHeight="1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8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1" customFormat="1" ht="25.35" hidden="1" customHeight="1">
      <c r="A39" s="2"/>
      <c r="B39" s="3"/>
      <c r="C39" s="264"/>
      <c r="D39" s="263" t="s">
        <v>50</v>
      </c>
      <c r="E39" s="260"/>
      <c r="F39" s="260"/>
      <c r="G39" s="262" t="s">
        <v>49</v>
      </c>
      <c r="H39" s="261" t="s">
        <v>48</v>
      </c>
      <c r="I39" s="260"/>
      <c r="J39" s="259">
        <f>SUM(J30:J37)</f>
        <v>0</v>
      </c>
      <c r="K39" s="258"/>
      <c r="L39" s="8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1" customFormat="1" ht="14.45" hidden="1" customHeight="1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8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4.45" hidden="1" customHeight="1">
      <c r="B41" s="83"/>
      <c r="L41" s="83"/>
    </row>
    <row r="42" spans="1:31" ht="14.45" hidden="1" customHeight="1">
      <c r="B42" s="83"/>
      <c r="L42" s="83"/>
    </row>
    <row r="43" spans="1:31" ht="14.45" hidden="1" customHeight="1">
      <c r="B43" s="83"/>
      <c r="L43" s="83"/>
    </row>
    <row r="44" spans="1:31" ht="14.45" hidden="1" customHeight="1">
      <c r="B44" s="83"/>
      <c r="L44" s="83"/>
    </row>
    <row r="45" spans="1:31" ht="14.45" hidden="1" customHeight="1">
      <c r="B45" s="83"/>
      <c r="L45" s="83"/>
    </row>
    <row r="46" spans="1:31" ht="14.45" hidden="1" customHeight="1">
      <c r="B46" s="83"/>
      <c r="L46" s="83"/>
    </row>
    <row r="47" spans="1:31" ht="14.45" hidden="1" customHeight="1">
      <c r="B47" s="83"/>
      <c r="L47" s="83"/>
    </row>
    <row r="48" spans="1:31" ht="14.45" hidden="1" customHeight="1">
      <c r="B48" s="83"/>
      <c r="L48" s="83"/>
    </row>
    <row r="49" spans="1:31" ht="14.45" hidden="1" customHeight="1">
      <c r="B49" s="83"/>
      <c r="L49" s="83"/>
    </row>
    <row r="50" spans="1:31" s="1" customFormat="1" ht="14.45" hidden="1" customHeight="1">
      <c r="B50" s="88"/>
      <c r="D50" s="256" t="s">
        <v>47</v>
      </c>
      <c r="E50" s="257"/>
      <c r="F50" s="257"/>
      <c r="G50" s="256" t="s">
        <v>46</v>
      </c>
      <c r="H50" s="257"/>
      <c r="I50" s="257"/>
      <c r="J50" s="257"/>
      <c r="K50" s="257"/>
      <c r="L50" s="88"/>
    </row>
    <row r="51" spans="1:31" hidden="1">
      <c r="B51" s="83"/>
      <c r="L51" s="83"/>
    </row>
    <row r="52" spans="1:31" hidden="1">
      <c r="B52" s="83"/>
      <c r="L52" s="83"/>
    </row>
    <row r="53" spans="1:31" hidden="1">
      <c r="B53" s="83"/>
      <c r="L53" s="83"/>
    </row>
    <row r="54" spans="1:31" hidden="1">
      <c r="B54" s="83"/>
      <c r="L54" s="83"/>
    </row>
    <row r="55" spans="1:31" hidden="1">
      <c r="B55" s="83"/>
      <c r="L55" s="83"/>
    </row>
    <row r="56" spans="1:31" hidden="1">
      <c r="B56" s="83"/>
      <c r="L56" s="83"/>
    </row>
    <row r="57" spans="1:31" hidden="1">
      <c r="B57" s="83"/>
      <c r="L57" s="83"/>
    </row>
    <row r="58" spans="1:31" hidden="1">
      <c r="B58" s="83"/>
      <c r="L58" s="83"/>
    </row>
    <row r="59" spans="1:31" hidden="1">
      <c r="B59" s="83"/>
      <c r="L59" s="83"/>
    </row>
    <row r="60" spans="1:31" hidden="1">
      <c r="B60" s="83"/>
      <c r="L60" s="83"/>
    </row>
    <row r="61" spans="1:31" s="1" customFormat="1" ht="12.75" hidden="1">
      <c r="A61" s="2"/>
      <c r="B61" s="3"/>
      <c r="C61" s="2"/>
      <c r="D61" s="253" t="s">
        <v>43</v>
      </c>
      <c r="E61" s="251"/>
      <c r="F61" s="254" t="s">
        <v>42</v>
      </c>
      <c r="G61" s="253" t="s">
        <v>43</v>
      </c>
      <c r="H61" s="251"/>
      <c r="I61" s="251"/>
      <c r="J61" s="252" t="s">
        <v>42</v>
      </c>
      <c r="K61" s="251"/>
      <c r="L61" s="88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idden="1">
      <c r="B62" s="83"/>
      <c r="L62" s="83"/>
    </row>
    <row r="63" spans="1:31" hidden="1">
      <c r="B63" s="83"/>
      <c r="L63" s="83"/>
    </row>
    <row r="64" spans="1:31" hidden="1">
      <c r="B64" s="83"/>
      <c r="L64" s="83"/>
    </row>
    <row r="65" spans="1:31" s="1" customFormat="1" ht="12.75" hidden="1">
      <c r="A65" s="2"/>
      <c r="B65" s="3"/>
      <c r="C65" s="2"/>
      <c r="D65" s="256" t="s">
        <v>45</v>
      </c>
      <c r="E65" s="255"/>
      <c r="F65" s="255"/>
      <c r="G65" s="256" t="s">
        <v>44</v>
      </c>
      <c r="H65" s="255"/>
      <c r="I65" s="255"/>
      <c r="J65" s="255"/>
      <c r="K65" s="255"/>
      <c r="L65" s="88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idden="1">
      <c r="B66" s="83"/>
      <c r="L66" s="83"/>
    </row>
    <row r="67" spans="1:31" hidden="1">
      <c r="B67" s="83"/>
      <c r="L67" s="83"/>
    </row>
    <row r="68" spans="1:31" hidden="1">
      <c r="B68" s="83"/>
      <c r="L68" s="83"/>
    </row>
    <row r="69" spans="1:31" hidden="1">
      <c r="B69" s="83"/>
      <c r="L69" s="83"/>
    </row>
    <row r="70" spans="1:31" hidden="1">
      <c r="B70" s="83"/>
      <c r="L70" s="83"/>
    </row>
    <row r="71" spans="1:31" hidden="1">
      <c r="B71" s="83"/>
      <c r="L71" s="83"/>
    </row>
    <row r="72" spans="1:31" hidden="1">
      <c r="B72" s="83"/>
      <c r="L72" s="83"/>
    </row>
    <row r="73" spans="1:31" hidden="1">
      <c r="B73" s="83"/>
      <c r="L73" s="83"/>
    </row>
    <row r="74" spans="1:31" hidden="1">
      <c r="B74" s="83"/>
      <c r="L74" s="83"/>
    </row>
    <row r="75" spans="1:31" hidden="1">
      <c r="B75" s="83"/>
      <c r="L75" s="83"/>
    </row>
    <row r="76" spans="1:31" s="1" customFormat="1" ht="12.75" hidden="1">
      <c r="A76" s="2"/>
      <c r="B76" s="3"/>
      <c r="C76" s="2"/>
      <c r="D76" s="253" t="s">
        <v>43</v>
      </c>
      <c r="E76" s="251"/>
      <c r="F76" s="254" t="s">
        <v>42</v>
      </c>
      <c r="G76" s="253" t="s">
        <v>43</v>
      </c>
      <c r="H76" s="251"/>
      <c r="I76" s="251"/>
      <c r="J76" s="252" t="s">
        <v>42</v>
      </c>
      <c r="K76" s="251"/>
      <c r="L76" s="88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s="1" customFormat="1" ht="14.45" hidden="1" customHeight="1">
      <c r="A77" s="2"/>
      <c r="B77" s="250"/>
      <c r="C77" s="249"/>
      <c r="D77" s="249"/>
      <c r="E77" s="249"/>
      <c r="F77" s="249"/>
      <c r="G77" s="249"/>
      <c r="H77" s="249"/>
      <c r="I77" s="249"/>
      <c r="J77" s="249"/>
      <c r="K77" s="249"/>
      <c r="L77" s="88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idden="1"/>
    <row r="79" spans="1:31" hidden="1"/>
    <row r="80" spans="1:31" hidden="1"/>
    <row r="81" spans="1:47" s="1" customFormat="1" ht="6.95" hidden="1" customHeight="1">
      <c r="A81" s="2"/>
      <c r="B81" s="248"/>
      <c r="C81" s="247"/>
      <c r="D81" s="247"/>
      <c r="E81" s="247"/>
      <c r="F81" s="247"/>
      <c r="G81" s="247"/>
      <c r="H81" s="247"/>
      <c r="I81" s="247"/>
      <c r="J81" s="247"/>
      <c r="K81" s="247"/>
      <c r="L81" s="88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47" s="1" customFormat="1" ht="24.95" hidden="1" customHeight="1">
      <c r="A82" s="2"/>
      <c r="B82" s="7"/>
      <c r="C82" s="78" t="s">
        <v>250</v>
      </c>
      <c r="D82" s="6"/>
      <c r="E82" s="6"/>
      <c r="F82" s="6"/>
      <c r="G82" s="6"/>
      <c r="H82" s="6"/>
      <c r="I82" s="6"/>
      <c r="J82" s="6"/>
      <c r="K82" s="6"/>
      <c r="L82" s="88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47" s="1" customFormat="1" ht="6.95" hidden="1" customHeight="1">
      <c r="A83" s="2"/>
      <c r="B83" s="7"/>
      <c r="C83" s="6"/>
      <c r="D83" s="6"/>
      <c r="E83" s="6"/>
      <c r="F83" s="6"/>
      <c r="G83" s="6"/>
      <c r="H83" s="6"/>
      <c r="I83" s="6"/>
      <c r="J83" s="6"/>
      <c r="K83" s="6"/>
      <c r="L83" s="88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47" s="1" customFormat="1" ht="12" hidden="1" customHeight="1">
      <c r="A84" s="2"/>
      <c r="B84" s="7"/>
      <c r="C84" s="60" t="s">
        <v>39</v>
      </c>
      <c r="D84" s="6"/>
      <c r="E84" s="6"/>
      <c r="F84" s="6"/>
      <c r="G84" s="6"/>
      <c r="H84" s="6"/>
      <c r="I84" s="6"/>
      <c r="J84" s="6"/>
      <c r="K84" s="6"/>
      <c r="L84" s="88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47" s="1" customFormat="1" ht="16.5" hidden="1" customHeight="1">
      <c r="A85" s="2"/>
      <c r="B85" s="7"/>
      <c r="C85" s="6"/>
      <c r="D85" s="6"/>
      <c r="E85" s="227" t="str">
        <f>E7</f>
        <v>Kučoch</v>
      </c>
      <c r="F85" s="226"/>
      <c r="G85" s="226"/>
      <c r="H85" s="226"/>
      <c r="I85" s="6"/>
      <c r="J85" s="6"/>
      <c r="K85" s="6"/>
      <c r="L85" s="88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47" s="1" customFormat="1" ht="12" hidden="1" customHeight="1">
      <c r="A86" s="2"/>
      <c r="B86" s="7"/>
      <c r="C86" s="60" t="s">
        <v>240</v>
      </c>
      <c r="D86" s="6"/>
      <c r="E86" s="6"/>
      <c r="F86" s="6"/>
      <c r="G86" s="6"/>
      <c r="H86" s="6"/>
      <c r="I86" s="6"/>
      <c r="J86" s="6"/>
      <c r="K86" s="6"/>
      <c r="L86" s="88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47" s="1" customFormat="1" ht="16.5" hidden="1" customHeight="1">
      <c r="A87" s="2"/>
      <c r="B87" s="7"/>
      <c r="C87" s="6"/>
      <c r="D87" s="6"/>
      <c r="E87" s="72" t="str">
        <f>E9</f>
        <v>05-2025 - Parkoviště Kučoch</v>
      </c>
      <c r="F87" s="225"/>
      <c r="G87" s="225"/>
      <c r="H87" s="225"/>
      <c r="I87" s="6"/>
      <c r="J87" s="6"/>
      <c r="K87" s="6"/>
      <c r="L87" s="88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47" s="1" customFormat="1" ht="6.95" hidden="1" customHeight="1">
      <c r="A88" s="2"/>
      <c r="B88" s="7"/>
      <c r="C88" s="6"/>
      <c r="D88" s="6"/>
      <c r="E88" s="6"/>
      <c r="F88" s="6"/>
      <c r="G88" s="6"/>
      <c r="H88" s="6"/>
      <c r="I88" s="6"/>
      <c r="J88" s="6"/>
      <c r="K88" s="6"/>
      <c r="L88" s="88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47" s="1" customFormat="1" ht="12" hidden="1" customHeight="1">
      <c r="A89" s="2"/>
      <c r="B89" s="7"/>
      <c r="C89" s="60" t="s">
        <v>38</v>
      </c>
      <c r="D89" s="6"/>
      <c r="E89" s="6"/>
      <c r="F89" s="116" t="str">
        <f>F12</f>
        <v xml:space="preserve"> </v>
      </c>
      <c r="G89" s="6"/>
      <c r="H89" s="6"/>
      <c r="I89" s="60" t="s">
        <v>37</v>
      </c>
      <c r="J89" s="224" t="str">
        <f>IF(J12="","",J12)</f>
        <v>4. 6. 2025</v>
      </c>
      <c r="K89" s="6"/>
      <c r="L89" s="88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47" s="1" customFormat="1" ht="6.95" hidden="1" customHeight="1">
      <c r="A90" s="2"/>
      <c r="B90" s="7"/>
      <c r="C90" s="6"/>
      <c r="D90" s="6"/>
      <c r="E90" s="6"/>
      <c r="F90" s="6"/>
      <c r="G90" s="6"/>
      <c r="H90" s="6"/>
      <c r="I90" s="6"/>
      <c r="J90" s="6"/>
      <c r="K90" s="6"/>
      <c r="L90" s="88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47" s="1" customFormat="1" ht="15.2" hidden="1" customHeight="1">
      <c r="A91" s="2"/>
      <c r="B91" s="7"/>
      <c r="C91" s="60" t="s">
        <v>36</v>
      </c>
      <c r="D91" s="6"/>
      <c r="E91" s="6"/>
      <c r="F91" s="116" t="str">
        <f>E15</f>
        <v xml:space="preserve"> </v>
      </c>
      <c r="G91" s="6"/>
      <c r="H91" s="6"/>
      <c r="I91" s="60" t="s">
        <v>35</v>
      </c>
      <c r="J91" s="223" t="str">
        <f>E21</f>
        <v xml:space="preserve"> </v>
      </c>
      <c r="K91" s="6"/>
      <c r="L91" s="88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47" s="1" customFormat="1" ht="15.2" hidden="1" customHeight="1">
      <c r="A92" s="2"/>
      <c r="B92" s="7"/>
      <c r="C92" s="60" t="s">
        <v>33</v>
      </c>
      <c r="D92" s="6"/>
      <c r="E92" s="6"/>
      <c r="F92" s="116" t="str">
        <f>IF(E18="","",E18)</f>
        <v>Vyplň údaj</v>
      </c>
      <c r="G92" s="6"/>
      <c r="H92" s="6"/>
      <c r="I92" s="60" t="s">
        <v>32</v>
      </c>
      <c r="J92" s="223" t="str">
        <f>E24</f>
        <v xml:space="preserve"> </v>
      </c>
      <c r="K92" s="6"/>
      <c r="L92" s="88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47" s="1" customFormat="1" ht="10.35" hidden="1" customHeight="1">
      <c r="A93" s="2"/>
      <c r="B93" s="7"/>
      <c r="C93" s="6"/>
      <c r="D93" s="6"/>
      <c r="E93" s="6"/>
      <c r="F93" s="6"/>
      <c r="G93" s="6"/>
      <c r="H93" s="6"/>
      <c r="I93" s="6"/>
      <c r="J93" s="6"/>
      <c r="K93" s="6"/>
      <c r="L93" s="88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47" s="1" customFormat="1" ht="29.25" hidden="1" customHeight="1">
      <c r="A94" s="2"/>
      <c r="B94" s="7"/>
      <c r="C94" s="246" t="s">
        <v>249</v>
      </c>
      <c r="D94" s="244"/>
      <c r="E94" s="244"/>
      <c r="F94" s="244"/>
      <c r="G94" s="244"/>
      <c r="H94" s="244"/>
      <c r="I94" s="244"/>
      <c r="J94" s="245" t="s">
        <v>235</v>
      </c>
      <c r="K94" s="244"/>
      <c r="L94" s="88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47" s="1" customFormat="1" ht="10.35" hidden="1" customHeight="1">
      <c r="A95" s="2"/>
      <c r="B95" s="7"/>
      <c r="C95" s="6"/>
      <c r="D95" s="6"/>
      <c r="E95" s="6"/>
      <c r="F95" s="6"/>
      <c r="G95" s="6"/>
      <c r="H95" s="6"/>
      <c r="I95" s="6"/>
      <c r="J95" s="6"/>
      <c r="K95" s="6"/>
      <c r="L95" s="88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47" s="1" customFormat="1" ht="22.9" hidden="1" customHeight="1">
      <c r="A96" s="2"/>
      <c r="B96" s="7"/>
      <c r="C96" s="243" t="s">
        <v>248</v>
      </c>
      <c r="D96" s="6"/>
      <c r="E96" s="6"/>
      <c r="F96" s="6"/>
      <c r="G96" s="6"/>
      <c r="H96" s="6"/>
      <c r="I96" s="6"/>
      <c r="J96" s="242">
        <f>J122</f>
        <v>0</v>
      </c>
      <c r="K96" s="6"/>
      <c r="L96" s="88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U96" s="115" t="s">
        <v>226</v>
      </c>
    </row>
    <row r="97" spans="1:31" s="235" customFormat="1" ht="24.95" hidden="1" customHeight="1">
      <c r="B97" s="241"/>
      <c r="C97" s="237"/>
      <c r="D97" s="240" t="s">
        <v>247</v>
      </c>
      <c r="E97" s="239"/>
      <c r="F97" s="239"/>
      <c r="G97" s="239"/>
      <c r="H97" s="239"/>
      <c r="I97" s="239"/>
      <c r="J97" s="238">
        <f>J123</f>
        <v>0</v>
      </c>
      <c r="K97" s="237"/>
      <c r="L97" s="236"/>
    </row>
    <row r="98" spans="1:31" s="235" customFormat="1" ht="24.95" hidden="1" customHeight="1">
      <c r="B98" s="241"/>
      <c r="C98" s="237"/>
      <c r="D98" s="240" t="s">
        <v>246</v>
      </c>
      <c r="E98" s="239"/>
      <c r="F98" s="239"/>
      <c r="G98" s="239"/>
      <c r="H98" s="239"/>
      <c r="I98" s="239"/>
      <c r="J98" s="238">
        <f>J149</f>
        <v>0</v>
      </c>
      <c r="K98" s="237"/>
      <c r="L98" s="236"/>
    </row>
    <row r="99" spans="1:31" s="235" customFormat="1" ht="24.95" hidden="1" customHeight="1">
      <c r="B99" s="241"/>
      <c r="C99" s="237"/>
      <c r="D99" s="240" t="s">
        <v>245</v>
      </c>
      <c r="E99" s="239"/>
      <c r="F99" s="239"/>
      <c r="G99" s="239"/>
      <c r="H99" s="239"/>
      <c r="I99" s="239"/>
      <c r="J99" s="238">
        <f>J164</f>
        <v>0</v>
      </c>
      <c r="K99" s="237"/>
      <c r="L99" s="236"/>
    </row>
    <row r="100" spans="1:31" s="228" customFormat="1" ht="19.899999999999999" hidden="1" customHeight="1">
      <c r="B100" s="234"/>
      <c r="C100" s="230"/>
      <c r="D100" s="233" t="s">
        <v>244</v>
      </c>
      <c r="E100" s="232"/>
      <c r="F100" s="232"/>
      <c r="G100" s="232"/>
      <c r="H100" s="232"/>
      <c r="I100" s="232"/>
      <c r="J100" s="231">
        <f>J165</f>
        <v>0</v>
      </c>
      <c r="K100" s="230"/>
      <c r="L100" s="229"/>
    </row>
    <row r="101" spans="1:31" s="228" customFormat="1" ht="19.899999999999999" hidden="1" customHeight="1">
      <c r="B101" s="234"/>
      <c r="C101" s="230"/>
      <c r="D101" s="233" t="s">
        <v>243</v>
      </c>
      <c r="E101" s="232"/>
      <c r="F101" s="232"/>
      <c r="G101" s="232"/>
      <c r="H101" s="232"/>
      <c r="I101" s="232"/>
      <c r="J101" s="231">
        <f>J203</f>
        <v>0</v>
      </c>
      <c r="K101" s="230"/>
      <c r="L101" s="229"/>
    </row>
    <row r="102" spans="1:31" s="228" customFormat="1" ht="19.899999999999999" hidden="1" customHeight="1">
      <c r="B102" s="234"/>
      <c r="C102" s="230"/>
      <c r="D102" s="233" t="s">
        <v>242</v>
      </c>
      <c r="E102" s="232"/>
      <c r="F102" s="232"/>
      <c r="G102" s="232"/>
      <c r="H102" s="232"/>
      <c r="I102" s="232"/>
      <c r="J102" s="231">
        <f>J215</f>
        <v>0</v>
      </c>
      <c r="K102" s="230"/>
      <c r="L102" s="229"/>
    </row>
    <row r="103" spans="1:31" s="1" customFormat="1" ht="21.75" hidden="1" customHeight="1">
      <c r="A103" s="2"/>
      <c r="B103" s="7"/>
      <c r="C103" s="6"/>
      <c r="D103" s="6"/>
      <c r="E103" s="6"/>
      <c r="F103" s="6"/>
      <c r="G103" s="6"/>
      <c r="H103" s="6"/>
      <c r="I103" s="6"/>
      <c r="J103" s="6"/>
      <c r="K103" s="6"/>
      <c r="L103" s="88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s="1" customFormat="1" ht="6.95" hidden="1" customHeight="1">
      <c r="A104" s="2"/>
      <c r="B104" s="5"/>
      <c r="C104" s="4"/>
      <c r="D104" s="4"/>
      <c r="E104" s="4"/>
      <c r="F104" s="4"/>
      <c r="G104" s="4"/>
      <c r="H104" s="4"/>
      <c r="I104" s="4"/>
      <c r="J104" s="4"/>
      <c r="K104" s="4"/>
      <c r="L104" s="88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idden="1"/>
    <row r="106" spans="1:31" hidden="1"/>
    <row r="107" spans="1:31" hidden="1"/>
    <row r="108" spans="1:31" s="1" customFormat="1" ht="6.95" customHeight="1">
      <c r="A108" s="2"/>
      <c r="B108" s="80"/>
      <c r="C108" s="79"/>
      <c r="D108" s="79"/>
      <c r="E108" s="79"/>
      <c r="F108" s="79"/>
      <c r="G108" s="79"/>
      <c r="H108" s="79"/>
      <c r="I108" s="79"/>
      <c r="J108" s="79"/>
      <c r="K108" s="79"/>
      <c r="L108" s="88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s="1" customFormat="1" ht="24.95" customHeight="1">
      <c r="A109" s="2"/>
      <c r="B109" s="7"/>
      <c r="C109" s="78" t="s">
        <v>241</v>
      </c>
      <c r="D109" s="6"/>
      <c r="E109" s="6"/>
      <c r="F109" s="6"/>
      <c r="G109" s="6"/>
      <c r="H109" s="6"/>
      <c r="I109" s="6"/>
      <c r="J109" s="6"/>
      <c r="K109" s="6"/>
      <c r="L109" s="88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s="1" customFormat="1" ht="6.95" customHeight="1">
      <c r="A110" s="2"/>
      <c r="B110" s="7"/>
      <c r="C110" s="6"/>
      <c r="D110" s="6"/>
      <c r="E110" s="6"/>
      <c r="F110" s="6"/>
      <c r="G110" s="6"/>
      <c r="H110" s="6"/>
      <c r="I110" s="6"/>
      <c r="J110" s="6"/>
      <c r="K110" s="6"/>
      <c r="L110" s="88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s="1" customFormat="1" ht="12" customHeight="1">
      <c r="A111" s="2"/>
      <c r="B111" s="7"/>
      <c r="C111" s="60" t="s">
        <v>39</v>
      </c>
      <c r="D111" s="6"/>
      <c r="E111" s="6"/>
      <c r="F111" s="6"/>
      <c r="G111" s="6"/>
      <c r="H111" s="6"/>
      <c r="I111" s="6"/>
      <c r="J111" s="6"/>
      <c r="K111" s="6"/>
      <c r="L111" s="88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s="1" customFormat="1" ht="16.5" customHeight="1">
      <c r="A112" s="2"/>
      <c r="B112" s="7"/>
      <c r="C112" s="6"/>
      <c r="D112" s="6"/>
      <c r="E112" s="227" t="str">
        <f>E7</f>
        <v>Kučoch</v>
      </c>
      <c r="F112" s="226"/>
      <c r="G112" s="226"/>
      <c r="H112" s="226"/>
      <c r="I112" s="6"/>
      <c r="J112" s="6"/>
      <c r="K112" s="6"/>
      <c r="L112" s="88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65" s="1" customFormat="1" ht="12" customHeight="1">
      <c r="A113" s="2"/>
      <c r="B113" s="7"/>
      <c r="C113" s="60" t="s">
        <v>240</v>
      </c>
      <c r="D113" s="6"/>
      <c r="E113" s="6"/>
      <c r="F113" s="6"/>
      <c r="G113" s="6"/>
      <c r="H113" s="6"/>
      <c r="I113" s="6"/>
      <c r="J113" s="6"/>
      <c r="K113" s="6"/>
      <c r="L113" s="88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65" s="1" customFormat="1" ht="16.5" customHeight="1">
      <c r="A114" s="2"/>
      <c r="B114" s="7"/>
      <c r="C114" s="6"/>
      <c r="D114" s="6"/>
      <c r="E114" s="72" t="str">
        <f>E9</f>
        <v>05-2025 - Parkoviště Kučoch</v>
      </c>
      <c r="F114" s="225"/>
      <c r="G114" s="225"/>
      <c r="H114" s="225"/>
      <c r="I114" s="6"/>
      <c r="J114" s="6"/>
      <c r="K114" s="6"/>
      <c r="L114" s="88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65" s="1" customFormat="1" ht="6.95" customHeight="1">
      <c r="A115" s="2"/>
      <c r="B115" s="7"/>
      <c r="C115" s="6"/>
      <c r="D115" s="6"/>
      <c r="E115" s="6"/>
      <c r="F115" s="6"/>
      <c r="G115" s="6"/>
      <c r="H115" s="6"/>
      <c r="I115" s="6"/>
      <c r="J115" s="6"/>
      <c r="K115" s="6"/>
      <c r="L115" s="88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65" s="1" customFormat="1" ht="12" customHeight="1">
      <c r="A116" s="2"/>
      <c r="B116" s="7"/>
      <c r="C116" s="60" t="s">
        <v>38</v>
      </c>
      <c r="D116" s="6"/>
      <c r="E116" s="6"/>
      <c r="F116" s="116" t="str">
        <f>F12</f>
        <v xml:space="preserve"> </v>
      </c>
      <c r="G116" s="6"/>
      <c r="H116" s="6"/>
      <c r="I116" s="60" t="s">
        <v>37</v>
      </c>
      <c r="J116" s="224" t="str">
        <f>IF(J12="","",J12)</f>
        <v>4. 6. 2025</v>
      </c>
      <c r="K116" s="6"/>
      <c r="L116" s="88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65" s="1" customFormat="1" ht="6.95" customHeight="1">
      <c r="A117" s="2"/>
      <c r="B117" s="7"/>
      <c r="C117" s="6"/>
      <c r="D117" s="6"/>
      <c r="E117" s="6"/>
      <c r="F117" s="6"/>
      <c r="G117" s="6"/>
      <c r="H117" s="6"/>
      <c r="I117" s="6"/>
      <c r="J117" s="6"/>
      <c r="K117" s="6"/>
      <c r="L117" s="88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65" s="1" customFormat="1" ht="15.2" customHeight="1">
      <c r="A118" s="2"/>
      <c r="B118" s="7"/>
      <c r="C118" s="60" t="s">
        <v>36</v>
      </c>
      <c r="D118" s="6"/>
      <c r="E118" s="6"/>
      <c r="F118" s="116" t="str">
        <f>E15</f>
        <v xml:space="preserve"> </v>
      </c>
      <c r="G118" s="6"/>
      <c r="H118" s="6"/>
      <c r="I118" s="60" t="s">
        <v>35</v>
      </c>
      <c r="J118" s="223" t="str">
        <f>E21</f>
        <v xml:space="preserve"> </v>
      </c>
      <c r="K118" s="6"/>
      <c r="L118" s="88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65" s="1" customFormat="1" ht="15.2" customHeight="1">
      <c r="A119" s="2"/>
      <c r="B119" s="7"/>
      <c r="C119" s="60" t="s">
        <v>33</v>
      </c>
      <c r="D119" s="6"/>
      <c r="E119" s="6"/>
      <c r="F119" s="116" t="str">
        <f>IF(E18="","",E18)</f>
        <v>Vyplň údaj</v>
      </c>
      <c r="G119" s="6"/>
      <c r="H119" s="6"/>
      <c r="I119" s="60" t="s">
        <v>32</v>
      </c>
      <c r="J119" s="223" t="str">
        <f>E24</f>
        <v xml:space="preserve"> </v>
      </c>
      <c r="K119" s="6"/>
      <c r="L119" s="88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65" s="1" customFormat="1" ht="10.35" customHeight="1">
      <c r="A120" s="2"/>
      <c r="B120" s="7"/>
      <c r="C120" s="6"/>
      <c r="D120" s="6"/>
      <c r="E120" s="6"/>
      <c r="F120" s="6"/>
      <c r="G120" s="6"/>
      <c r="H120" s="6"/>
      <c r="I120" s="6"/>
      <c r="J120" s="6"/>
      <c r="K120" s="6"/>
      <c r="L120" s="88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65" s="215" customFormat="1" ht="29.25" customHeight="1">
      <c r="A121" s="216"/>
      <c r="B121" s="222"/>
      <c r="C121" s="221" t="s">
        <v>239</v>
      </c>
      <c r="D121" s="220" t="s">
        <v>27</v>
      </c>
      <c r="E121" s="220" t="s">
        <v>31</v>
      </c>
      <c r="F121" s="220" t="s">
        <v>30</v>
      </c>
      <c r="G121" s="220" t="s">
        <v>238</v>
      </c>
      <c r="H121" s="220" t="s">
        <v>237</v>
      </c>
      <c r="I121" s="220" t="s">
        <v>236</v>
      </c>
      <c r="J121" s="219" t="s">
        <v>235</v>
      </c>
      <c r="K121" s="218" t="s">
        <v>234</v>
      </c>
      <c r="L121" s="217"/>
      <c r="M121" s="42" t="s">
        <v>1</v>
      </c>
      <c r="N121" s="41" t="s">
        <v>56</v>
      </c>
      <c r="O121" s="41" t="s">
        <v>233</v>
      </c>
      <c r="P121" s="41" t="s">
        <v>232</v>
      </c>
      <c r="Q121" s="41" t="s">
        <v>231</v>
      </c>
      <c r="R121" s="41" t="s">
        <v>230</v>
      </c>
      <c r="S121" s="41" t="s">
        <v>229</v>
      </c>
      <c r="T121" s="40" t="s">
        <v>228</v>
      </c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</row>
    <row r="122" spans="1:65" s="1" customFormat="1" ht="22.9" customHeight="1">
      <c r="A122" s="2"/>
      <c r="B122" s="7"/>
      <c r="C122" s="35" t="s">
        <v>227</v>
      </c>
      <c r="D122" s="6"/>
      <c r="E122" s="6"/>
      <c r="F122" s="6"/>
      <c r="G122" s="6"/>
      <c r="H122" s="6"/>
      <c r="I122" s="6"/>
      <c r="J122" s="214">
        <f>BK122</f>
        <v>0</v>
      </c>
      <c r="K122" s="6"/>
      <c r="L122" s="3"/>
      <c r="M122" s="39"/>
      <c r="N122" s="213"/>
      <c r="O122" s="38"/>
      <c r="P122" s="212">
        <f>P123+P149+P164</f>
        <v>0</v>
      </c>
      <c r="Q122" s="38"/>
      <c r="R122" s="212">
        <f>R123+R149+R164</f>
        <v>480.6136856</v>
      </c>
      <c r="S122" s="38"/>
      <c r="T122" s="211">
        <f>T123+T149+T164</f>
        <v>112.8022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T122" s="115" t="s">
        <v>13</v>
      </c>
      <c r="AU122" s="115" t="s">
        <v>226</v>
      </c>
      <c r="BK122" s="210">
        <f>BK123+BK149+BK164</f>
        <v>0</v>
      </c>
    </row>
    <row r="123" spans="1:65" s="158" customFormat="1" ht="25.9" customHeight="1">
      <c r="B123" s="172"/>
      <c r="C123" s="167"/>
      <c r="D123" s="171" t="s">
        <v>13</v>
      </c>
      <c r="E123" s="209" t="s">
        <v>205</v>
      </c>
      <c r="F123" s="209" t="s">
        <v>225</v>
      </c>
      <c r="G123" s="167"/>
      <c r="H123" s="167"/>
      <c r="I123" s="169"/>
      <c r="J123" s="208">
        <f>BK123</f>
        <v>0</v>
      </c>
      <c r="K123" s="167"/>
      <c r="L123" s="166"/>
      <c r="M123" s="165"/>
      <c r="N123" s="163"/>
      <c r="O123" s="163"/>
      <c r="P123" s="164">
        <f>SUM(P124:P148)</f>
        <v>0</v>
      </c>
      <c r="Q123" s="163"/>
      <c r="R123" s="164">
        <f>SUM(R124:R148)</f>
        <v>466.27032559999998</v>
      </c>
      <c r="S123" s="163"/>
      <c r="T123" s="162">
        <f>SUM(T124:T148)</f>
        <v>0</v>
      </c>
      <c r="AR123" s="160" t="s">
        <v>5</v>
      </c>
      <c r="AT123" s="161" t="s">
        <v>13</v>
      </c>
      <c r="AU123" s="161" t="s">
        <v>12</v>
      </c>
      <c r="AY123" s="160" t="s">
        <v>89</v>
      </c>
      <c r="BK123" s="159">
        <f>SUM(BK124:BK148)</f>
        <v>0</v>
      </c>
    </row>
    <row r="124" spans="1:65" s="1" customFormat="1" ht="33" customHeight="1">
      <c r="A124" s="2"/>
      <c r="B124" s="7"/>
      <c r="C124" s="157" t="s">
        <v>5</v>
      </c>
      <c r="D124" s="157" t="s">
        <v>90</v>
      </c>
      <c r="E124" s="156" t="s">
        <v>224</v>
      </c>
      <c r="F124" s="155" t="s">
        <v>223</v>
      </c>
      <c r="G124" s="154" t="s">
        <v>128</v>
      </c>
      <c r="H124" s="153">
        <v>564.26</v>
      </c>
      <c r="I124" s="152"/>
      <c r="J124" s="151">
        <f>ROUND(I124*H124,2)</f>
        <v>0</v>
      </c>
      <c r="K124" s="150"/>
      <c r="L124" s="3"/>
      <c r="M124" s="149" t="s">
        <v>1</v>
      </c>
      <c r="N124" s="148" t="s">
        <v>55</v>
      </c>
      <c r="O124" s="51"/>
      <c r="P124" s="147">
        <f>O124*H124</f>
        <v>0</v>
      </c>
      <c r="Q124" s="147">
        <v>0.69</v>
      </c>
      <c r="R124" s="147">
        <f>Q124*H124</f>
        <v>389.33939999999996</v>
      </c>
      <c r="S124" s="147">
        <v>0</v>
      </c>
      <c r="T124" s="146">
        <f>S124*H124</f>
        <v>0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R124" s="144" t="s">
        <v>88</v>
      </c>
      <c r="AT124" s="144" t="s">
        <v>90</v>
      </c>
      <c r="AU124" s="144" t="s">
        <v>5</v>
      </c>
      <c r="AY124" s="115" t="s">
        <v>89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15" t="s">
        <v>5</v>
      </c>
      <c r="BK124" s="145">
        <f>ROUND(I124*H124,2)</f>
        <v>0</v>
      </c>
      <c r="BL124" s="115" t="s">
        <v>88</v>
      </c>
      <c r="BM124" s="144" t="s">
        <v>222</v>
      </c>
    </row>
    <row r="125" spans="1:65" s="1" customFormat="1" ht="19.5">
      <c r="A125" s="2"/>
      <c r="B125" s="7"/>
      <c r="C125" s="6"/>
      <c r="D125" s="139" t="s">
        <v>83</v>
      </c>
      <c r="E125" s="6"/>
      <c r="F125" s="138" t="s">
        <v>84</v>
      </c>
      <c r="G125" s="6"/>
      <c r="H125" s="6"/>
      <c r="I125" s="137"/>
      <c r="J125" s="6"/>
      <c r="K125" s="6"/>
      <c r="L125" s="3"/>
      <c r="M125" s="141"/>
      <c r="N125" s="140"/>
      <c r="O125" s="51"/>
      <c r="P125" s="51"/>
      <c r="Q125" s="51"/>
      <c r="R125" s="51"/>
      <c r="S125" s="51"/>
      <c r="T125" s="50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T125" s="115" t="s">
        <v>83</v>
      </c>
      <c r="AU125" s="115" t="s">
        <v>5</v>
      </c>
    </row>
    <row r="126" spans="1:65" s="185" customFormat="1">
      <c r="B126" s="196"/>
      <c r="C126" s="191"/>
      <c r="D126" s="139" t="s">
        <v>97</v>
      </c>
      <c r="E126" s="195" t="s">
        <v>1</v>
      </c>
      <c r="F126" s="194" t="s">
        <v>221</v>
      </c>
      <c r="G126" s="191"/>
      <c r="H126" s="193">
        <v>496.76</v>
      </c>
      <c r="I126" s="192"/>
      <c r="J126" s="191"/>
      <c r="K126" s="191"/>
      <c r="L126" s="190"/>
      <c r="M126" s="189"/>
      <c r="N126" s="188"/>
      <c r="O126" s="188"/>
      <c r="P126" s="188"/>
      <c r="Q126" s="188"/>
      <c r="R126" s="188"/>
      <c r="S126" s="188"/>
      <c r="T126" s="187"/>
      <c r="AT126" s="186" t="s">
        <v>97</v>
      </c>
      <c r="AU126" s="186" t="s">
        <v>5</v>
      </c>
      <c r="AV126" s="185" t="s">
        <v>0</v>
      </c>
      <c r="AW126" s="185" t="s">
        <v>62</v>
      </c>
      <c r="AX126" s="185" t="s">
        <v>12</v>
      </c>
      <c r="AY126" s="186" t="s">
        <v>89</v>
      </c>
    </row>
    <row r="127" spans="1:65" s="185" customFormat="1">
      <c r="B127" s="196"/>
      <c r="C127" s="191"/>
      <c r="D127" s="139" t="s">
        <v>97</v>
      </c>
      <c r="E127" s="195" t="s">
        <v>1</v>
      </c>
      <c r="F127" s="194" t="s">
        <v>220</v>
      </c>
      <c r="G127" s="191"/>
      <c r="H127" s="193">
        <v>67.5</v>
      </c>
      <c r="I127" s="192"/>
      <c r="J127" s="191"/>
      <c r="K127" s="191"/>
      <c r="L127" s="190"/>
      <c r="M127" s="189"/>
      <c r="N127" s="188"/>
      <c r="O127" s="188"/>
      <c r="P127" s="188"/>
      <c r="Q127" s="188"/>
      <c r="R127" s="188"/>
      <c r="S127" s="188"/>
      <c r="T127" s="187"/>
      <c r="AT127" s="186" t="s">
        <v>97</v>
      </c>
      <c r="AU127" s="186" t="s">
        <v>5</v>
      </c>
      <c r="AV127" s="185" t="s">
        <v>0</v>
      </c>
      <c r="AW127" s="185" t="s">
        <v>62</v>
      </c>
      <c r="AX127" s="185" t="s">
        <v>12</v>
      </c>
      <c r="AY127" s="186" t="s">
        <v>89</v>
      </c>
    </row>
    <row r="128" spans="1:65" s="173" customFormat="1">
      <c r="B128" s="184"/>
      <c r="C128" s="179"/>
      <c r="D128" s="139" t="s">
        <v>97</v>
      </c>
      <c r="E128" s="183" t="s">
        <v>1</v>
      </c>
      <c r="F128" s="182" t="s">
        <v>98</v>
      </c>
      <c r="G128" s="179"/>
      <c r="H128" s="181">
        <v>564.26</v>
      </c>
      <c r="I128" s="180"/>
      <c r="J128" s="179"/>
      <c r="K128" s="179"/>
      <c r="L128" s="178"/>
      <c r="M128" s="177"/>
      <c r="N128" s="176"/>
      <c r="O128" s="176"/>
      <c r="P128" s="176"/>
      <c r="Q128" s="176"/>
      <c r="R128" s="176"/>
      <c r="S128" s="176"/>
      <c r="T128" s="175"/>
      <c r="AT128" s="174" t="s">
        <v>97</v>
      </c>
      <c r="AU128" s="174" t="s">
        <v>5</v>
      </c>
      <c r="AV128" s="173" t="s">
        <v>88</v>
      </c>
      <c r="AW128" s="173" t="s">
        <v>62</v>
      </c>
      <c r="AX128" s="173" t="s">
        <v>5</v>
      </c>
      <c r="AY128" s="174" t="s">
        <v>89</v>
      </c>
    </row>
    <row r="129" spans="1:65" s="1" customFormat="1" ht="24.2" customHeight="1">
      <c r="A129" s="2"/>
      <c r="B129" s="7"/>
      <c r="C129" s="157" t="s">
        <v>0</v>
      </c>
      <c r="D129" s="157" t="s">
        <v>90</v>
      </c>
      <c r="E129" s="156" t="s">
        <v>219</v>
      </c>
      <c r="F129" s="155" t="s">
        <v>218</v>
      </c>
      <c r="G129" s="154" t="s">
        <v>128</v>
      </c>
      <c r="H129" s="153">
        <v>55</v>
      </c>
      <c r="I129" s="152"/>
      <c r="J129" s="151">
        <f>ROUND(I129*H129,2)</f>
        <v>0</v>
      </c>
      <c r="K129" s="150"/>
      <c r="L129" s="3"/>
      <c r="M129" s="149" t="s">
        <v>1</v>
      </c>
      <c r="N129" s="148" t="s">
        <v>55</v>
      </c>
      <c r="O129" s="51"/>
      <c r="P129" s="147">
        <f>O129*H129</f>
        <v>0</v>
      </c>
      <c r="Q129" s="147">
        <v>0</v>
      </c>
      <c r="R129" s="147">
        <f>Q129*H129</f>
        <v>0</v>
      </c>
      <c r="S129" s="147">
        <v>0</v>
      </c>
      <c r="T129" s="146">
        <f>S129*H129</f>
        <v>0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R129" s="144" t="s">
        <v>88</v>
      </c>
      <c r="AT129" s="144" t="s">
        <v>90</v>
      </c>
      <c r="AU129" s="144" t="s">
        <v>5</v>
      </c>
      <c r="AY129" s="115" t="s">
        <v>89</v>
      </c>
      <c r="BE129" s="145">
        <f>IF(N129="základní",J129,0)</f>
        <v>0</v>
      </c>
      <c r="BF129" s="145">
        <f>IF(N129="snížená",J129,0)</f>
        <v>0</v>
      </c>
      <c r="BG129" s="145">
        <f>IF(N129="zákl. přenesená",J129,0)</f>
        <v>0</v>
      </c>
      <c r="BH129" s="145">
        <f>IF(N129="sníž. přenesená",J129,0)</f>
        <v>0</v>
      </c>
      <c r="BI129" s="145">
        <f>IF(N129="nulová",J129,0)</f>
        <v>0</v>
      </c>
      <c r="BJ129" s="115" t="s">
        <v>5</v>
      </c>
      <c r="BK129" s="145">
        <f>ROUND(I129*H129,2)</f>
        <v>0</v>
      </c>
      <c r="BL129" s="115" t="s">
        <v>88</v>
      </c>
      <c r="BM129" s="144" t="s">
        <v>217</v>
      </c>
    </row>
    <row r="130" spans="1:65" s="1" customFormat="1">
      <c r="A130" s="2"/>
      <c r="B130" s="7"/>
      <c r="C130" s="6"/>
      <c r="D130" s="143" t="s">
        <v>85</v>
      </c>
      <c r="E130" s="6"/>
      <c r="F130" s="142" t="s">
        <v>216</v>
      </c>
      <c r="G130" s="6"/>
      <c r="H130" s="6"/>
      <c r="I130" s="137"/>
      <c r="J130" s="6"/>
      <c r="K130" s="6"/>
      <c r="L130" s="3"/>
      <c r="M130" s="141"/>
      <c r="N130" s="140"/>
      <c r="O130" s="51"/>
      <c r="P130" s="51"/>
      <c r="Q130" s="51"/>
      <c r="R130" s="51"/>
      <c r="S130" s="51"/>
      <c r="T130" s="50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T130" s="115" t="s">
        <v>85</v>
      </c>
      <c r="AU130" s="115" t="s">
        <v>5</v>
      </c>
    </row>
    <row r="131" spans="1:65" s="1" customFormat="1" ht="19.5">
      <c r="A131" s="2"/>
      <c r="B131" s="7"/>
      <c r="C131" s="6"/>
      <c r="D131" s="139" t="s">
        <v>83</v>
      </c>
      <c r="E131" s="6"/>
      <c r="F131" s="138" t="s">
        <v>84</v>
      </c>
      <c r="G131" s="6"/>
      <c r="H131" s="6"/>
      <c r="I131" s="137"/>
      <c r="J131" s="6"/>
      <c r="K131" s="6"/>
      <c r="L131" s="3"/>
      <c r="M131" s="141"/>
      <c r="N131" s="140"/>
      <c r="O131" s="51"/>
      <c r="P131" s="51"/>
      <c r="Q131" s="51"/>
      <c r="R131" s="51"/>
      <c r="S131" s="51"/>
      <c r="T131" s="50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T131" s="115" t="s">
        <v>83</v>
      </c>
      <c r="AU131" s="115" t="s">
        <v>5</v>
      </c>
    </row>
    <row r="132" spans="1:65" s="185" customFormat="1">
      <c r="B132" s="196"/>
      <c r="C132" s="191"/>
      <c r="D132" s="139" t="s">
        <v>97</v>
      </c>
      <c r="E132" s="195" t="s">
        <v>1</v>
      </c>
      <c r="F132" s="194" t="s">
        <v>215</v>
      </c>
      <c r="G132" s="191"/>
      <c r="H132" s="193">
        <v>55</v>
      </c>
      <c r="I132" s="192"/>
      <c r="J132" s="191"/>
      <c r="K132" s="191"/>
      <c r="L132" s="190"/>
      <c r="M132" s="189"/>
      <c r="N132" s="188"/>
      <c r="O132" s="188"/>
      <c r="P132" s="188"/>
      <c r="Q132" s="188"/>
      <c r="R132" s="188"/>
      <c r="S132" s="188"/>
      <c r="T132" s="187"/>
      <c r="AT132" s="186" t="s">
        <v>97</v>
      </c>
      <c r="AU132" s="186" t="s">
        <v>5</v>
      </c>
      <c r="AV132" s="185" t="s">
        <v>0</v>
      </c>
      <c r="AW132" s="185" t="s">
        <v>62</v>
      </c>
      <c r="AX132" s="185" t="s">
        <v>5</v>
      </c>
      <c r="AY132" s="186" t="s">
        <v>89</v>
      </c>
    </row>
    <row r="133" spans="1:65" s="1" customFormat="1" ht="33" customHeight="1">
      <c r="A133" s="2"/>
      <c r="B133" s="7"/>
      <c r="C133" s="157" t="s">
        <v>214</v>
      </c>
      <c r="D133" s="157" t="s">
        <v>90</v>
      </c>
      <c r="E133" s="156" t="s">
        <v>213</v>
      </c>
      <c r="F133" s="155" t="s">
        <v>212</v>
      </c>
      <c r="G133" s="154" t="s">
        <v>128</v>
      </c>
      <c r="H133" s="153">
        <v>248.38</v>
      </c>
      <c r="I133" s="152"/>
      <c r="J133" s="151">
        <f>ROUND(I133*H133,2)</f>
        <v>0</v>
      </c>
      <c r="K133" s="150"/>
      <c r="L133" s="3"/>
      <c r="M133" s="149" t="s">
        <v>1</v>
      </c>
      <c r="N133" s="148" t="s">
        <v>55</v>
      </c>
      <c r="O133" s="51"/>
      <c r="P133" s="147">
        <f>O133*H133</f>
        <v>0</v>
      </c>
      <c r="Q133" s="147">
        <v>9.0620000000000006E-2</v>
      </c>
      <c r="R133" s="147">
        <f>Q133*H133</f>
        <v>22.508195600000001</v>
      </c>
      <c r="S133" s="147">
        <v>0</v>
      </c>
      <c r="T133" s="146">
        <f>S133*H133</f>
        <v>0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R133" s="144" t="s">
        <v>88</v>
      </c>
      <c r="AT133" s="144" t="s">
        <v>90</v>
      </c>
      <c r="AU133" s="144" t="s">
        <v>5</v>
      </c>
      <c r="AY133" s="115" t="s">
        <v>89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15" t="s">
        <v>5</v>
      </c>
      <c r="BK133" s="145">
        <f>ROUND(I133*H133,2)</f>
        <v>0</v>
      </c>
      <c r="BL133" s="115" t="s">
        <v>88</v>
      </c>
      <c r="BM133" s="144" t="s">
        <v>211</v>
      </c>
    </row>
    <row r="134" spans="1:65" s="1" customFormat="1">
      <c r="A134" s="2"/>
      <c r="B134" s="7"/>
      <c r="C134" s="6"/>
      <c r="D134" s="143" t="s">
        <v>85</v>
      </c>
      <c r="E134" s="6"/>
      <c r="F134" s="142" t="s">
        <v>210</v>
      </c>
      <c r="G134" s="6"/>
      <c r="H134" s="6"/>
      <c r="I134" s="137"/>
      <c r="J134" s="6"/>
      <c r="K134" s="6"/>
      <c r="L134" s="3"/>
      <c r="M134" s="141"/>
      <c r="N134" s="140"/>
      <c r="O134" s="51"/>
      <c r="P134" s="51"/>
      <c r="Q134" s="51"/>
      <c r="R134" s="51"/>
      <c r="S134" s="51"/>
      <c r="T134" s="50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T134" s="115" t="s">
        <v>85</v>
      </c>
      <c r="AU134" s="115" t="s">
        <v>5</v>
      </c>
    </row>
    <row r="135" spans="1:65" s="1" customFormat="1" ht="19.5">
      <c r="A135" s="2"/>
      <c r="B135" s="7"/>
      <c r="C135" s="6"/>
      <c r="D135" s="139" t="s">
        <v>83</v>
      </c>
      <c r="E135" s="6"/>
      <c r="F135" s="138" t="s">
        <v>84</v>
      </c>
      <c r="G135" s="6"/>
      <c r="H135" s="6"/>
      <c r="I135" s="137"/>
      <c r="J135" s="6"/>
      <c r="K135" s="6"/>
      <c r="L135" s="3"/>
      <c r="M135" s="141"/>
      <c r="N135" s="140"/>
      <c r="O135" s="51"/>
      <c r="P135" s="51"/>
      <c r="Q135" s="51"/>
      <c r="R135" s="51"/>
      <c r="S135" s="51"/>
      <c r="T135" s="50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T135" s="115" t="s">
        <v>83</v>
      </c>
      <c r="AU135" s="115" t="s">
        <v>5</v>
      </c>
    </row>
    <row r="136" spans="1:65" s="185" customFormat="1">
      <c r="B136" s="196"/>
      <c r="C136" s="191"/>
      <c r="D136" s="139" t="s">
        <v>97</v>
      </c>
      <c r="E136" s="195" t="s">
        <v>1</v>
      </c>
      <c r="F136" s="194" t="s">
        <v>209</v>
      </c>
      <c r="G136" s="191"/>
      <c r="H136" s="193">
        <v>248.38</v>
      </c>
      <c r="I136" s="192"/>
      <c r="J136" s="191"/>
      <c r="K136" s="191"/>
      <c r="L136" s="190"/>
      <c r="M136" s="189"/>
      <c r="N136" s="188"/>
      <c r="O136" s="188"/>
      <c r="P136" s="188"/>
      <c r="Q136" s="188"/>
      <c r="R136" s="188"/>
      <c r="S136" s="188"/>
      <c r="T136" s="187"/>
      <c r="AT136" s="186" t="s">
        <v>97</v>
      </c>
      <c r="AU136" s="186" t="s">
        <v>5</v>
      </c>
      <c r="AV136" s="185" t="s">
        <v>0</v>
      </c>
      <c r="AW136" s="185" t="s">
        <v>62</v>
      </c>
      <c r="AX136" s="185" t="s">
        <v>12</v>
      </c>
      <c r="AY136" s="186" t="s">
        <v>89</v>
      </c>
    </row>
    <row r="137" spans="1:65" s="173" customFormat="1">
      <c r="B137" s="184"/>
      <c r="C137" s="179"/>
      <c r="D137" s="139" t="s">
        <v>97</v>
      </c>
      <c r="E137" s="183" t="s">
        <v>1</v>
      </c>
      <c r="F137" s="182" t="s">
        <v>98</v>
      </c>
      <c r="G137" s="179"/>
      <c r="H137" s="181">
        <v>248.38</v>
      </c>
      <c r="I137" s="180"/>
      <c r="J137" s="179"/>
      <c r="K137" s="179"/>
      <c r="L137" s="178"/>
      <c r="M137" s="177"/>
      <c r="N137" s="176"/>
      <c r="O137" s="176"/>
      <c r="P137" s="176"/>
      <c r="Q137" s="176"/>
      <c r="R137" s="176"/>
      <c r="S137" s="176"/>
      <c r="T137" s="175"/>
      <c r="AT137" s="174" t="s">
        <v>97</v>
      </c>
      <c r="AU137" s="174" t="s">
        <v>5</v>
      </c>
      <c r="AV137" s="173" t="s">
        <v>88</v>
      </c>
      <c r="AW137" s="173" t="s">
        <v>62</v>
      </c>
      <c r="AX137" s="173" t="s">
        <v>5</v>
      </c>
      <c r="AY137" s="174" t="s">
        <v>89</v>
      </c>
    </row>
    <row r="138" spans="1:65" s="1" customFormat="1" ht="21.75" customHeight="1">
      <c r="A138" s="2"/>
      <c r="B138" s="7"/>
      <c r="C138" s="207" t="s">
        <v>88</v>
      </c>
      <c r="D138" s="207" t="s">
        <v>119</v>
      </c>
      <c r="E138" s="206" t="s">
        <v>208</v>
      </c>
      <c r="F138" s="205" t="s">
        <v>207</v>
      </c>
      <c r="G138" s="204" t="s">
        <v>128</v>
      </c>
      <c r="H138" s="203">
        <v>273.22000000000003</v>
      </c>
      <c r="I138" s="202"/>
      <c r="J138" s="201">
        <f>ROUND(I138*H138,2)</f>
        <v>0</v>
      </c>
      <c r="K138" s="200"/>
      <c r="L138" s="199"/>
      <c r="M138" s="198" t="s">
        <v>1</v>
      </c>
      <c r="N138" s="197" t="s">
        <v>55</v>
      </c>
      <c r="O138" s="51"/>
      <c r="P138" s="147">
        <f>O138*H138</f>
        <v>0</v>
      </c>
      <c r="Q138" s="147">
        <v>0.152</v>
      </c>
      <c r="R138" s="147">
        <f>Q138*H138</f>
        <v>41.529440000000001</v>
      </c>
      <c r="S138" s="147">
        <v>0</v>
      </c>
      <c r="T138" s="146">
        <f>S138*H138</f>
        <v>0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R138" s="144" t="s">
        <v>120</v>
      </c>
      <c r="AT138" s="144" t="s">
        <v>119</v>
      </c>
      <c r="AU138" s="144" t="s">
        <v>5</v>
      </c>
      <c r="AY138" s="115" t="s">
        <v>89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15" t="s">
        <v>5</v>
      </c>
      <c r="BK138" s="145">
        <f>ROUND(I138*H138,2)</f>
        <v>0</v>
      </c>
      <c r="BL138" s="115" t="s">
        <v>88</v>
      </c>
      <c r="BM138" s="144" t="s">
        <v>206</v>
      </c>
    </row>
    <row r="139" spans="1:65" s="1" customFormat="1" ht="19.5">
      <c r="A139" s="2"/>
      <c r="B139" s="7"/>
      <c r="C139" s="6"/>
      <c r="D139" s="139" t="s">
        <v>83</v>
      </c>
      <c r="E139" s="6"/>
      <c r="F139" s="138" t="s">
        <v>84</v>
      </c>
      <c r="G139" s="6"/>
      <c r="H139" s="6"/>
      <c r="I139" s="137"/>
      <c r="J139" s="6"/>
      <c r="K139" s="6"/>
      <c r="L139" s="3"/>
      <c r="M139" s="141"/>
      <c r="N139" s="140"/>
      <c r="O139" s="51"/>
      <c r="P139" s="51"/>
      <c r="Q139" s="51"/>
      <c r="R139" s="51"/>
      <c r="S139" s="51"/>
      <c r="T139" s="50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T139" s="115" t="s">
        <v>83</v>
      </c>
      <c r="AU139" s="115" t="s">
        <v>5</v>
      </c>
    </row>
    <row r="140" spans="1:65" s="1" customFormat="1" ht="33" customHeight="1">
      <c r="A140" s="2"/>
      <c r="B140" s="7"/>
      <c r="C140" s="157" t="s">
        <v>205</v>
      </c>
      <c r="D140" s="157" t="s">
        <v>90</v>
      </c>
      <c r="E140" s="156" t="s">
        <v>204</v>
      </c>
      <c r="F140" s="155" t="s">
        <v>203</v>
      </c>
      <c r="G140" s="154" t="s">
        <v>128</v>
      </c>
      <c r="H140" s="153">
        <v>55</v>
      </c>
      <c r="I140" s="152"/>
      <c r="J140" s="151">
        <f>ROUND(I140*H140,2)</f>
        <v>0</v>
      </c>
      <c r="K140" s="150"/>
      <c r="L140" s="3"/>
      <c r="M140" s="149" t="s">
        <v>1</v>
      </c>
      <c r="N140" s="148" t="s">
        <v>55</v>
      </c>
      <c r="O140" s="51"/>
      <c r="P140" s="147">
        <f>O140*H140</f>
        <v>0</v>
      </c>
      <c r="Q140" s="147">
        <v>8.9219999999999994E-2</v>
      </c>
      <c r="R140" s="147">
        <f>Q140*H140</f>
        <v>4.9070999999999998</v>
      </c>
      <c r="S140" s="147">
        <v>0</v>
      </c>
      <c r="T140" s="146">
        <f>S140*H140</f>
        <v>0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R140" s="144" t="s">
        <v>88</v>
      </c>
      <c r="AT140" s="144" t="s">
        <v>90</v>
      </c>
      <c r="AU140" s="144" t="s">
        <v>5</v>
      </c>
      <c r="AY140" s="115" t="s">
        <v>89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15" t="s">
        <v>5</v>
      </c>
      <c r="BK140" s="145">
        <f>ROUND(I140*H140,2)</f>
        <v>0</v>
      </c>
      <c r="BL140" s="115" t="s">
        <v>88</v>
      </c>
      <c r="BM140" s="144" t="s">
        <v>202</v>
      </c>
    </row>
    <row r="141" spans="1:65" s="1" customFormat="1">
      <c r="A141" s="2"/>
      <c r="B141" s="7"/>
      <c r="C141" s="6"/>
      <c r="D141" s="143" t="s">
        <v>85</v>
      </c>
      <c r="E141" s="6"/>
      <c r="F141" s="142" t="s">
        <v>201</v>
      </c>
      <c r="G141" s="6"/>
      <c r="H141" s="6"/>
      <c r="I141" s="137"/>
      <c r="J141" s="6"/>
      <c r="K141" s="6"/>
      <c r="L141" s="3"/>
      <c r="M141" s="141"/>
      <c r="N141" s="140"/>
      <c r="O141" s="51"/>
      <c r="P141" s="51"/>
      <c r="Q141" s="51"/>
      <c r="R141" s="51"/>
      <c r="S141" s="51"/>
      <c r="T141" s="50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T141" s="115" t="s">
        <v>85</v>
      </c>
      <c r="AU141" s="115" t="s">
        <v>5</v>
      </c>
    </row>
    <row r="142" spans="1:65" s="1" customFormat="1" ht="29.25">
      <c r="A142" s="2"/>
      <c r="B142" s="7"/>
      <c r="C142" s="6"/>
      <c r="D142" s="139" t="s">
        <v>83</v>
      </c>
      <c r="E142" s="6"/>
      <c r="F142" s="138" t="s">
        <v>142</v>
      </c>
      <c r="G142" s="6"/>
      <c r="H142" s="6"/>
      <c r="I142" s="137"/>
      <c r="J142" s="6"/>
      <c r="K142" s="6"/>
      <c r="L142" s="3"/>
      <c r="M142" s="141"/>
      <c r="N142" s="140"/>
      <c r="O142" s="51"/>
      <c r="P142" s="51"/>
      <c r="Q142" s="51"/>
      <c r="R142" s="51"/>
      <c r="S142" s="51"/>
      <c r="T142" s="50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T142" s="115" t="s">
        <v>83</v>
      </c>
      <c r="AU142" s="115" t="s">
        <v>5</v>
      </c>
    </row>
    <row r="143" spans="1:65" s="1" customFormat="1" ht="24.2" customHeight="1">
      <c r="A143" s="2"/>
      <c r="B143" s="7"/>
      <c r="C143" s="207" t="s">
        <v>200</v>
      </c>
      <c r="D143" s="207" t="s">
        <v>119</v>
      </c>
      <c r="E143" s="206" t="s">
        <v>199</v>
      </c>
      <c r="F143" s="205" t="s">
        <v>198</v>
      </c>
      <c r="G143" s="204" t="s">
        <v>128</v>
      </c>
      <c r="H143" s="203">
        <v>60.5</v>
      </c>
      <c r="I143" s="202"/>
      <c r="J143" s="201">
        <f>ROUND(I143*H143,2)</f>
        <v>0</v>
      </c>
      <c r="K143" s="200"/>
      <c r="L143" s="199"/>
      <c r="M143" s="198" t="s">
        <v>1</v>
      </c>
      <c r="N143" s="197" t="s">
        <v>55</v>
      </c>
      <c r="O143" s="51"/>
      <c r="P143" s="147">
        <f>O143*H143</f>
        <v>0</v>
      </c>
      <c r="Q143" s="147">
        <v>0.13200000000000001</v>
      </c>
      <c r="R143" s="147">
        <f>Q143*H143</f>
        <v>7.9860000000000007</v>
      </c>
      <c r="S143" s="147">
        <v>0</v>
      </c>
      <c r="T143" s="146">
        <f>S143*H143</f>
        <v>0</v>
      </c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R143" s="144" t="s">
        <v>120</v>
      </c>
      <c r="AT143" s="144" t="s">
        <v>119</v>
      </c>
      <c r="AU143" s="144" t="s">
        <v>5</v>
      </c>
      <c r="AY143" s="115" t="s">
        <v>89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15" t="s">
        <v>5</v>
      </c>
      <c r="BK143" s="145">
        <f>ROUND(I143*H143,2)</f>
        <v>0</v>
      </c>
      <c r="BL143" s="115" t="s">
        <v>88</v>
      </c>
      <c r="BM143" s="144" t="s">
        <v>197</v>
      </c>
    </row>
    <row r="144" spans="1:65" s="1" customFormat="1" ht="29.25">
      <c r="A144" s="2"/>
      <c r="B144" s="7"/>
      <c r="C144" s="6"/>
      <c r="D144" s="139" t="s">
        <v>83</v>
      </c>
      <c r="E144" s="6"/>
      <c r="F144" s="138" t="s">
        <v>142</v>
      </c>
      <c r="G144" s="6"/>
      <c r="H144" s="6"/>
      <c r="I144" s="137"/>
      <c r="J144" s="6"/>
      <c r="K144" s="6"/>
      <c r="L144" s="3"/>
      <c r="M144" s="141"/>
      <c r="N144" s="140"/>
      <c r="O144" s="51"/>
      <c r="P144" s="51"/>
      <c r="Q144" s="51"/>
      <c r="R144" s="51"/>
      <c r="S144" s="51"/>
      <c r="T144" s="50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T144" s="115" t="s">
        <v>83</v>
      </c>
      <c r="AU144" s="115" t="s">
        <v>5</v>
      </c>
    </row>
    <row r="145" spans="1:65" s="185" customFormat="1">
      <c r="B145" s="196"/>
      <c r="C145" s="191"/>
      <c r="D145" s="139" t="s">
        <v>97</v>
      </c>
      <c r="E145" s="195" t="s">
        <v>1</v>
      </c>
      <c r="F145" s="194" t="s">
        <v>196</v>
      </c>
      <c r="G145" s="191"/>
      <c r="H145" s="193">
        <v>60.5</v>
      </c>
      <c r="I145" s="192"/>
      <c r="J145" s="191"/>
      <c r="K145" s="191"/>
      <c r="L145" s="190"/>
      <c r="M145" s="189"/>
      <c r="N145" s="188"/>
      <c r="O145" s="188"/>
      <c r="P145" s="188"/>
      <c r="Q145" s="188"/>
      <c r="R145" s="188"/>
      <c r="S145" s="188"/>
      <c r="T145" s="187"/>
      <c r="AT145" s="186" t="s">
        <v>97</v>
      </c>
      <c r="AU145" s="186" t="s">
        <v>5</v>
      </c>
      <c r="AV145" s="185" t="s">
        <v>0</v>
      </c>
      <c r="AW145" s="185" t="s">
        <v>62</v>
      </c>
      <c r="AX145" s="185" t="s">
        <v>5</v>
      </c>
      <c r="AY145" s="186" t="s">
        <v>89</v>
      </c>
    </row>
    <row r="146" spans="1:65" s="1" customFormat="1" ht="24.2" customHeight="1">
      <c r="A146" s="2"/>
      <c r="B146" s="7"/>
      <c r="C146" s="157" t="s">
        <v>195</v>
      </c>
      <c r="D146" s="157" t="s">
        <v>90</v>
      </c>
      <c r="E146" s="156" t="s">
        <v>194</v>
      </c>
      <c r="F146" s="155" t="s">
        <v>193</v>
      </c>
      <c r="G146" s="154" t="s">
        <v>159</v>
      </c>
      <c r="H146" s="153">
        <v>19</v>
      </c>
      <c r="I146" s="152"/>
      <c r="J146" s="151">
        <f>ROUND(I146*H146,2)</f>
        <v>0</v>
      </c>
      <c r="K146" s="150"/>
      <c r="L146" s="3"/>
      <c r="M146" s="149" t="s">
        <v>1</v>
      </c>
      <c r="N146" s="148" t="s">
        <v>55</v>
      </c>
      <c r="O146" s="51"/>
      <c r="P146" s="147">
        <f>O146*H146</f>
        <v>0</v>
      </c>
      <c r="Q146" s="147">
        <v>1.0000000000000001E-5</v>
      </c>
      <c r="R146" s="147">
        <f>Q146*H146</f>
        <v>1.9000000000000001E-4</v>
      </c>
      <c r="S146" s="147">
        <v>0</v>
      </c>
      <c r="T146" s="146">
        <f>S146*H146</f>
        <v>0</v>
      </c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R146" s="144" t="s">
        <v>88</v>
      </c>
      <c r="AT146" s="144" t="s">
        <v>90</v>
      </c>
      <c r="AU146" s="144" t="s">
        <v>5</v>
      </c>
      <c r="AY146" s="115" t="s">
        <v>89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15" t="s">
        <v>5</v>
      </c>
      <c r="BK146" s="145">
        <f>ROUND(I146*H146,2)</f>
        <v>0</v>
      </c>
      <c r="BL146" s="115" t="s">
        <v>88</v>
      </c>
      <c r="BM146" s="144" t="s">
        <v>192</v>
      </c>
    </row>
    <row r="147" spans="1:65" s="1" customFormat="1">
      <c r="A147" s="2"/>
      <c r="B147" s="7"/>
      <c r="C147" s="6"/>
      <c r="D147" s="143" t="s">
        <v>85</v>
      </c>
      <c r="E147" s="6"/>
      <c r="F147" s="142" t="s">
        <v>191</v>
      </c>
      <c r="G147" s="6"/>
      <c r="H147" s="6"/>
      <c r="I147" s="137"/>
      <c r="J147" s="6"/>
      <c r="K147" s="6"/>
      <c r="L147" s="3"/>
      <c r="M147" s="141"/>
      <c r="N147" s="140"/>
      <c r="O147" s="51"/>
      <c r="P147" s="51"/>
      <c r="Q147" s="51"/>
      <c r="R147" s="51"/>
      <c r="S147" s="51"/>
      <c r="T147" s="50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T147" s="115" t="s">
        <v>85</v>
      </c>
      <c r="AU147" s="115" t="s">
        <v>5</v>
      </c>
    </row>
    <row r="148" spans="1:65" s="1" customFormat="1" ht="19.5">
      <c r="A148" s="2"/>
      <c r="B148" s="7"/>
      <c r="C148" s="6"/>
      <c r="D148" s="139" t="s">
        <v>83</v>
      </c>
      <c r="E148" s="6"/>
      <c r="F148" s="138" t="s">
        <v>84</v>
      </c>
      <c r="G148" s="6"/>
      <c r="H148" s="6"/>
      <c r="I148" s="137"/>
      <c r="J148" s="6"/>
      <c r="K148" s="6"/>
      <c r="L148" s="3"/>
      <c r="M148" s="141"/>
      <c r="N148" s="140"/>
      <c r="O148" s="51"/>
      <c r="P148" s="51"/>
      <c r="Q148" s="51"/>
      <c r="R148" s="51"/>
      <c r="S148" s="51"/>
      <c r="T148" s="50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T148" s="115" t="s">
        <v>83</v>
      </c>
      <c r="AU148" s="115" t="s">
        <v>5</v>
      </c>
    </row>
    <row r="149" spans="1:65" s="158" customFormat="1" ht="25.9" customHeight="1">
      <c r="B149" s="172"/>
      <c r="C149" s="167"/>
      <c r="D149" s="171" t="s">
        <v>13</v>
      </c>
      <c r="E149" s="209" t="s">
        <v>190</v>
      </c>
      <c r="F149" s="209" t="s">
        <v>189</v>
      </c>
      <c r="G149" s="167"/>
      <c r="H149" s="167"/>
      <c r="I149" s="169"/>
      <c r="J149" s="208">
        <f>BK149</f>
        <v>0</v>
      </c>
      <c r="K149" s="167"/>
      <c r="L149" s="166"/>
      <c r="M149" s="165"/>
      <c r="N149" s="163"/>
      <c r="O149" s="163"/>
      <c r="P149" s="164">
        <f>SUM(P150:P163)</f>
        <v>0</v>
      </c>
      <c r="Q149" s="163"/>
      <c r="R149" s="164">
        <f>SUM(R150:R163)</f>
        <v>14.34066</v>
      </c>
      <c r="S149" s="163"/>
      <c r="T149" s="162">
        <f>SUM(T150:T163)</f>
        <v>0</v>
      </c>
      <c r="AR149" s="160" t="s">
        <v>5</v>
      </c>
      <c r="AT149" s="161" t="s">
        <v>13</v>
      </c>
      <c r="AU149" s="161" t="s">
        <v>12</v>
      </c>
      <c r="AY149" s="160" t="s">
        <v>89</v>
      </c>
      <c r="BK149" s="159">
        <f>SUM(BK150:BK163)</f>
        <v>0</v>
      </c>
    </row>
    <row r="150" spans="1:65" s="1" customFormat="1" ht="33" customHeight="1">
      <c r="A150" s="2"/>
      <c r="B150" s="7"/>
      <c r="C150" s="157" t="s">
        <v>120</v>
      </c>
      <c r="D150" s="157" t="s">
        <v>90</v>
      </c>
      <c r="E150" s="156" t="s">
        <v>188</v>
      </c>
      <c r="F150" s="155" t="s">
        <v>187</v>
      </c>
      <c r="G150" s="154" t="s">
        <v>159</v>
      </c>
      <c r="H150" s="153">
        <v>15</v>
      </c>
      <c r="I150" s="152"/>
      <c r="J150" s="151">
        <f>ROUND(I150*H150,2)</f>
        <v>0</v>
      </c>
      <c r="K150" s="150"/>
      <c r="L150" s="3"/>
      <c r="M150" s="149" t="s">
        <v>1</v>
      </c>
      <c r="N150" s="148" t="s">
        <v>55</v>
      </c>
      <c r="O150" s="51"/>
      <c r="P150" s="147">
        <f>O150*H150</f>
        <v>0</v>
      </c>
      <c r="Q150" s="147">
        <v>0.16850000000000001</v>
      </c>
      <c r="R150" s="147">
        <f>Q150*H150</f>
        <v>2.5275000000000003</v>
      </c>
      <c r="S150" s="147">
        <v>0</v>
      </c>
      <c r="T150" s="146">
        <f>S150*H150</f>
        <v>0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R150" s="144" t="s">
        <v>88</v>
      </c>
      <c r="AT150" s="144" t="s">
        <v>90</v>
      </c>
      <c r="AU150" s="144" t="s">
        <v>5</v>
      </c>
      <c r="AY150" s="115" t="s">
        <v>89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15" t="s">
        <v>5</v>
      </c>
      <c r="BK150" s="145">
        <f>ROUND(I150*H150,2)</f>
        <v>0</v>
      </c>
      <c r="BL150" s="115" t="s">
        <v>88</v>
      </c>
      <c r="BM150" s="144" t="s">
        <v>186</v>
      </c>
    </row>
    <row r="151" spans="1:65" s="1" customFormat="1">
      <c r="A151" s="2"/>
      <c r="B151" s="7"/>
      <c r="C151" s="6"/>
      <c r="D151" s="143" t="s">
        <v>85</v>
      </c>
      <c r="E151" s="6"/>
      <c r="F151" s="142" t="s">
        <v>185</v>
      </c>
      <c r="G151" s="6"/>
      <c r="H151" s="6"/>
      <c r="I151" s="137"/>
      <c r="J151" s="6"/>
      <c r="K151" s="6"/>
      <c r="L151" s="3"/>
      <c r="M151" s="141"/>
      <c r="N151" s="140"/>
      <c r="O151" s="51"/>
      <c r="P151" s="51"/>
      <c r="Q151" s="51"/>
      <c r="R151" s="51"/>
      <c r="S151" s="51"/>
      <c r="T151" s="50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T151" s="115" t="s">
        <v>85</v>
      </c>
      <c r="AU151" s="115" t="s">
        <v>5</v>
      </c>
    </row>
    <row r="152" spans="1:65" s="1" customFormat="1" ht="19.5">
      <c r="A152" s="2"/>
      <c r="B152" s="7"/>
      <c r="C152" s="6"/>
      <c r="D152" s="139" t="s">
        <v>83</v>
      </c>
      <c r="E152" s="6"/>
      <c r="F152" s="138" t="s">
        <v>84</v>
      </c>
      <c r="G152" s="6"/>
      <c r="H152" s="6"/>
      <c r="I152" s="137"/>
      <c r="J152" s="6"/>
      <c r="K152" s="6"/>
      <c r="L152" s="3"/>
      <c r="M152" s="141"/>
      <c r="N152" s="140"/>
      <c r="O152" s="51"/>
      <c r="P152" s="51"/>
      <c r="Q152" s="51"/>
      <c r="R152" s="51"/>
      <c r="S152" s="51"/>
      <c r="T152" s="50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T152" s="115" t="s">
        <v>83</v>
      </c>
      <c r="AU152" s="115" t="s">
        <v>5</v>
      </c>
    </row>
    <row r="153" spans="1:65" s="185" customFormat="1">
      <c r="B153" s="196"/>
      <c r="C153" s="191"/>
      <c r="D153" s="139" t="s">
        <v>97</v>
      </c>
      <c r="E153" s="195" t="s">
        <v>1</v>
      </c>
      <c r="F153" s="194" t="s">
        <v>152</v>
      </c>
      <c r="G153" s="191"/>
      <c r="H153" s="193">
        <v>15</v>
      </c>
      <c r="I153" s="192"/>
      <c r="J153" s="191"/>
      <c r="K153" s="191"/>
      <c r="L153" s="190"/>
      <c r="M153" s="189"/>
      <c r="N153" s="188"/>
      <c r="O153" s="188"/>
      <c r="P153" s="188"/>
      <c r="Q153" s="188"/>
      <c r="R153" s="188"/>
      <c r="S153" s="188"/>
      <c r="T153" s="187"/>
      <c r="AT153" s="186" t="s">
        <v>97</v>
      </c>
      <c r="AU153" s="186" t="s">
        <v>5</v>
      </c>
      <c r="AV153" s="185" t="s">
        <v>0</v>
      </c>
      <c r="AW153" s="185" t="s">
        <v>62</v>
      </c>
      <c r="AX153" s="185" t="s">
        <v>5</v>
      </c>
      <c r="AY153" s="186" t="s">
        <v>89</v>
      </c>
    </row>
    <row r="154" spans="1:65" s="1" customFormat="1" ht="16.5" customHeight="1">
      <c r="A154" s="2"/>
      <c r="B154" s="7"/>
      <c r="C154" s="207" t="s">
        <v>184</v>
      </c>
      <c r="D154" s="207" t="s">
        <v>119</v>
      </c>
      <c r="E154" s="206" t="s">
        <v>183</v>
      </c>
      <c r="F154" s="205" t="s">
        <v>182</v>
      </c>
      <c r="G154" s="204" t="s">
        <v>159</v>
      </c>
      <c r="H154" s="203">
        <v>15</v>
      </c>
      <c r="I154" s="202"/>
      <c r="J154" s="201">
        <f>ROUND(I154*H154,2)</f>
        <v>0</v>
      </c>
      <c r="K154" s="200"/>
      <c r="L154" s="199"/>
      <c r="M154" s="198" t="s">
        <v>1</v>
      </c>
      <c r="N154" s="197" t="s">
        <v>55</v>
      </c>
      <c r="O154" s="51"/>
      <c r="P154" s="147">
        <f>O154*H154</f>
        <v>0</v>
      </c>
      <c r="Q154" s="147">
        <v>0.08</v>
      </c>
      <c r="R154" s="147">
        <f>Q154*H154</f>
        <v>1.2</v>
      </c>
      <c r="S154" s="147">
        <v>0</v>
      </c>
      <c r="T154" s="146">
        <f>S154*H154</f>
        <v>0</v>
      </c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R154" s="144" t="s">
        <v>120</v>
      </c>
      <c r="AT154" s="144" t="s">
        <v>119</v>
      </c>
      <c r="AU154" s="144" t="s">
        <v>5</v>
      </c>
      <c r="AY154" s="115" t="s">
        <v>89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15" t="s">
        <v>5</v>
      </c>
      <c r="BK154" s="145">
        <f>ROUND(I154*H154,2)</f>
        <v>0</v>
      </c>
      <c r="BL154" s="115" t="s">
        <v>88</v>
      </c>
      <c r="BM154" s="144" t="s">
        <v>181</v>
      </c>
    </row>
    <row r="155" spans="1:65" s="1" customFormat="1" ht="29.25">
      <c r="A155" s="2"/>
      <c r="B155" s="7"/>
      <c r="C155" s="6"/>
      <c r="D155" s="139" t="s">
        <v>83</v>
      </c>
      <c r="E155" s="6"/>
      <c r="F155" s="138" t="s">
        <v>142</v>
      </c>
      <c r="G155" s="6"/>
      <c r="H155" s="6"/>
      <c r="I155" s="137"/>
      <c r="J155" s="6"/>
      <c r="K155" s="6"/>
      <c r="L155" s="3"/>
      <c r="M155" s="141"/>
      <c r="N155" s="140"/>
      <c r="O155" s="51"/>
      <c r="P155" s="51"/>
      <c r="Q155" s="51"/>
      <c r="R155" s="51"/>
      <c r="S155" s="51"/>
      <c r="T155" s="50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T155" s="115" t="s">
        <v>83</v>
      </c>
      <c r="AU155" s="115" t="s">
        <v>5</v>
      </c>
    </row>
    <row r="156" spans="1:65" s="185" customFormat="1">
      <c r="B156" s="196"/>
      <c r="C156" s="191"/>
      <c r="D156" s="139" t="s">
        <v>97</v>
      </c>
      <c r="E156" s="195" t="s">
        <v>1</v>
      </c>
      <c r="F156" s="194" t="s">
        <v>152</v>
      </c>
      <c r="G156" s="191"/>
      <c r="H156" s="193">
        <v>15</v>
      </c>
      <c r="I156" s="192"/>
      <c r="J156" s="191"/>
      <c r="K156" s="191"/>
      <c r="L156" s="190"/>
      <c r="M156" s="189"/>
      <c r="N156" s="188"/>
      <c r="O156" s="188"/>
      <c r="P156" s="188"/>
      <c r="Q156" s="188"/>
      <c r="R156" s="188"/>
      <c r="S156" s="188"/>
      <c r="T156" s="187"/>
      <c r="AT156" s="186" t="s">
        <v>97</v>
      </c>
      <c r="AU156" s="186" t="s">
        <v>5</v>
      </c>
      <c r="AV156" s="185" t="s">
        <v>0</v>
      </c>
      <c r="AW156" s="185" t="s">
        <v>62</v>
      </c>
      <c r="AX156" s="185" t="s">
        <v>12</v>
      </c>
      <c r="AY156" s="186" t="s">
        <v>89</v>
      </c>
    </row>
    <row r="157" spans="1:65" s="173" customFormat="1">
      <c r="B157" s="184"/>
      <c r="C157" s="179"/>
      <c r="D157" s="139" t="s">
        <v>97</v>
      </c>
      <c r="E157" s="183" t="s">
        <v>1</v>
      </c>
      <c r="F157" s="182" t="s">
        <v>98</v>
      </c>
      <c r="G157" s="179"/>
      <c r="H157" s="181">
        <v>15</v>
      </c>
      <c r="I157" s="180"/>
      <c r="J157" s="179"/>
      <c r="K157" s="179"/>
      <c r="L157" s="178"/>
      <c r="M157" s="177"/>
      <c r="N157" s="176"/>
      <c r="O157" s="176"/>
      <c r="P157" s="176"/>
      <c r="Q157" s="176"/>
      <c r="R157" s="176"/>
      <c r="S157" s="176"/>
      <c r="T157" s="175"/>
      <c r="AT157" s="174" t="s">
        <v>97</v>
      </c>
      <c r="AU157" s="174" t="s">
        <v>5</v>
      </c>
      <c r="AV157" s="173" t="s">
        <v>88</v>
      </c>
      <c r="AW157" s="173" t="s">
        <v>62</v>
      </c>
      <c r="AX157" s="173" t="s">
        <v>5</v>
      </c>
      <c r="AY157" s="174" t="s">
        <v>89</v>
      </c>
    </row>
    <row r="158" spans="1:65" s="1" customFormat="1" ht="33" customHeight="1">
      <c r="A158" s="2"/>
      <c r="B158" s="7"/>
      <c r="C158" s="157" t="s">
        <v>180</v>
      </c>
      <c r="D158" s="157" t="s">
        <v>90</v>
      </c>
      <c r="E158" s="156" t="s">
        <v>179</v>
      </c>
      <c r="F158" s="155" t="s">
        <v>178</v>
      </c>
      <c r="G158" s="154" t="s">
        <v>159</v>
      </c>
      <c r="H158" s="153">
        <v>54</v>
      </c>
      <c r="I158" s="152"/>
      <c r="J158" s="151">
        <f>ROUND(I158*H158,2)</f>
        <v>0</v>
      </c>
      <c r="K158" s="150"/>
      <c r="L158" s="3"/>
      <c r="M158" s="149" t="s">
        <v>1</v>
      </c>
      <c r="N158" s="148" t="s">
        <v>55</v>
      </c>
      <c r="O158" s="51"/>
      <c r="P158" s="147">
        <f>O158*H158</f>
        <v>0</v>
      </c>
      <c r="Q158" s="147">
        <v>0.14041999999999999</v>
      </c>
      <c r="R158" s="147">
        <f>Q158*H158</f>
        <v>7.5826799999999999</v>
      </c>
      <c r="S158" s="147">
        <v>0</v>
      </c>
      <c r="T158" s="146">
        <f>S158*H158</f>
        <v>0</v>
      </c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R158" s="144" t="s">
        <v>88</v>
      </c>
      <c r="AT158" s="144" t="s">
        <v>90</v>
      </c>
      <c r="AU158" s="144" t="s">
        <v>5</v>
      </c>
      <c r="AY158" s="115" t="s">
        <v>89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15" t="s">
        <v>5</v>
      </c>
      <c r="BK158" s="145">
        <f>ROUND(I158*H158,2)</f>
        <v>0</v>
      </c>
      <c r="BL158" s="115" t="s">
        <v>88</v>
      </c>
      <c r="BM158" s="144" t="s">
        <v>177</v>
      </c>
    </row>
    <row r="159" spans="1:65" s="1" customFormat="1">
      <c r="A159" s="2"/>
      <c r="B159" s="7"/>
      <c r="C159" s="6"/>
      <c r="D159" s="143" t="s">
        <v>85</v>
      </c>
      <c r="E159" s="6"/>
      <c r="F159" s="142" t="s">
        <v>176</v>
      </c>
      <c r="G159" s="6"/>
      <c r="H159" s="6"/>
      <c r="I159" s="137"/>
      <c r="J159" s="6"/>
      <c r="K159" s="6"/>
      <c r="L159" s="3"/>
      <c r="M159" s="141"/>
      <c r="N159" s="140"/>
      <c r="O159" s="51"/>
      <c r="P159" s="51"/>
      <c r="Q159" s="51"/>
      <c r="R159" s="51"/>
      <c r="S159" s="51"/>
      <c r="T159" s="50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T159" s="115" t="s">
        <v>85</v>
      </c>
      <c r="AU159" s="115" t="s">
        <v>5</v>
      </c>
    </row>
    <row r="160" spans="1:65" s="1" customFormat="1" ht="19.5">
      <c r="A160" s="2"/>
      <c r="B160" s="7"/>
      <c r="C160" s="6"/>
      <c r="D160" s="139" t="s">
        <v>83</v>
      </c>
      <c r="E160" s="6"/>
      <c r="F160" s="138" t="s">
        <v>84</v>
      </c>
      <c r="G160" s="6"/>
      <c r="H160" s="6"/>
      <c r="I160" s="137"/>
      <c r="J160" s="6"/>
      <c r="K160" s="6"/>
      <c r="L160" s="3"/>
      <c r="M160" s="141"/>
      <c r="N160" s="140"/>
      <c r="O160" s="51"/>
      <c r="P160" s="51"/>
      <c r="Q160" s="51"/>
      <c r="R160" s="51"/>
      <c r="S160" s="51"/>
      <c r="T160" s="50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T160" s="115" t="s">
        <v>83</v>
      </c>
      <c r="AU160" s="115" t="s">
        <v>5</v>
      </c>
    </row>
    <row r="161" spans="1:65" s="1" customFormat="1" ht="16.5" customHeight="1">
      <c r="A161" s="2"/>
      <c r="B161" s="7"/>
      <c r="C161" s="207" t="s">
        <v>175</v>
      </c>
      <c r="D161" s="207" t="s">
        <v>119</v>
      </c>
      <c r="E161" s="206" t="s">
        <v>174</v>
      </c>
      <c r="F161" s="205" t="s">
        <v>173</v>
      </c>
      <c r="G161" s="204" t="s">
        <v>159</v>
      </c>
      <c r="H161" s="203">
        <v>54</v>
      </c>
      <c r="I161" s="202"/>
      <c r="J161" s="201">
        <f>ROUND(I161*H161,2)</f>
        <v>0</v>
      </c>
      <c r="K161" s="200"/>
      <c r="L161" s="199"/>
      <c r="M161" s="198" t="s">
        <v>1</v>
      </c>
      <c r="N161" s="197" t="s">
        <v>55</v>
      </c>
      <c r="O161" s="51"/>
      <c r="P161" s="147">
        <f>O161*H161</f>
        <v>0</v>
      </c>
      <c r="Q161" s="147">
        <v>5.6120000000000003E-2</v>
      </c>
      <c r="R161" s="147">
        <f>Q161*H161</f>
        <v>3.0304800000000003</v>
      </c>
      <c r="S161" s="147">
        <v>0</v>
      </c>
      <c r="T161" s="146">
        <f>S161*H161</f>
        <v>0</v>
      </c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R161" s="144" t="s">
        <v>120</v>
      </c>
      <c r="AT161" s="144" t="s">
        <v>119</v>
      </c>
      <c r="AU161" s="144" t="s">
        <v>5</v>
      </c>
      <c r="AY161" s="115" t="s">
        <v>89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15" t="s">
        <v>5</v>
      </c>
      <c r="BK161" s="145">
        <f>ROUND(I161*H161,2)</f>
        <v>0</v>
      </c>
      <c r="BL161" s="115" t="s">
        <v>88</v>
      </c>
      <c r="BM161" s="144" t="s">
        <v>172</v>
      </c>
    </row>
    <row r="162" spans="1:65" s="1" customFormat="1" ht="19.5">
      <c r="A162" s="2"/>
      <c r="B162" s="7"/>
      <c r="C162" s="6"/>
      <c r="D162" s="139" t="s">
        <v>83</v>
      </c>
      <c r="E162" s="6"/>
      <c r="F162" s="138" t="s">
        <v>84</v>
      </c>
      <c r="G162" s="6"/>
      <c r="H162" s="6"/>
      <c r="I162" s="137"/>
      <c r="J162" s="6"/>
      <c r="K162" s="6"/>
      <c r="L162" s="3"/>
      <c r="M162" s="141"/>
      <c r="N162" s="140"/>
      <c r="O162" s="51"/>
      <c r="P162" s="51"/>
      <c r="Q162" s="51"/>
      <c r="R162" s="51"/>
      <c r="S162" s="51"/>
      <c r="T162" s="50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T162" s="115" t="s">
        <v>83</v>
      </c>
      <c r="AU162" s="115" t="s">
        <v>5</v>
      </c>
    </row>
    <row r="163" spans="1:65" s="185" customFormat="1">
      <c r="B163" s="196"/>
      <c r="C163" s="191"/>
      <c r="D163" s="139" t="s">
        <v>97</v>
      </c>
      <c r="E163" s="191"/>
      <c r="F163" s="194" t="s">
        <v>171</v>
      </c>
      <c r="G163" s="191"/>
      <c r="H163" s="193">
        <v>54</v>
      </c>
      <c r="I163" s="192"/>
      <c r="J163" s="191"/>
      <c r="K163" s="191"/>
      <c r="L163" s="190"/>
      <c r="M163" s="189"/>
      <c r="N163" s="188"/>
      <c r="O163" s="188"/>
      <c r="P163" s="188"/>
      <c r="Q163" s="188"/>
      <c r="R163" s="188"/>
      <c r="S163" s="188"/>
      <c r="T163" s="187"/>
      <c r="AT163" s="186" t="s">
        <v>97</v>
      </c>
      <c r="AU163" s="186" t="s">
        <v>5</v>
      </c>
      <c r="AV163" s="185" t="s">
        <v>0</v>
      </c>
      <c r="AW163" s="185" t="s">
        <v>67</v>
      </c>
      <c r="AX163" s="185" t="s">
        <v>5</v>
      </c>
      <c r="AY163" s="186" t="s">
        <v>89</v>
      </c>
    </row>
    <row r="164" spans="1:65" s="158" customFormat="1" ht="25.9" customHeight="1">
      <c r="B164" s="172"/>
      <c r="C164" s="167"/>
      <c r="D164" s="171" t="s">
        <v>13</v>
      </c>
      <c r="E164" s="209" t="s">
        <v>170</v>
      </c>
      <c r="F164" s="209" t="s">
        <v>169</v>
      </c>
      <c r="G164" s="167"/>
      <c r="H164" s="167"/>
      <c r="I164" s="169"/>
      <c r="J164" s="208">
        <f>BK164</f>
        <v>0</v>
      </c>
      <c r="K164" s="167"/>
      <c r="L164" s="166"/>
      <c r="M164" s="165"/>
      <c r="N164" s="163"/>
      <c r="O164" s="163"/>
      <c r="P164" s="164">
        <f>P165+P203+P215</f>
        <v>0</v>
      </c>
      <c r="Q164" s="163"/>
      <c r="R164" s="164">
        <f>R165+R203+R215</f>
        <v>2.7000000000000001E-3</v>
      </c>
      <c r="S164" s="163"/>
      <c r="T164" s="162">
        <f>T165+T203+T215</f>
        <v>112.8022</v>
      </c>
      <c r="AR164" s="160" t="s">
        <v>5</v>
      </c>
      <c r="AT164" s="161" t="s">
        <v>13</v>
      </c>
      <c r="AU164" s="161" t="s">
        <v>12</v>
      </c>
      <c r="AY164" s="160" t="s">
        <v>89</v>
      </c>
      <c r="BK164" s="159">
        <f>BK165+BK203+BK215</f>
        <v>0</v>
      </c>
    </row>
    <row r="165" spans="1:65" s="158" customFormat="1" ht="22.9" customHeight="1">
      <c r="B165" s="172"/>
      <c r="C165" s="167"/>
      <c r="D165" s="171" t="s">
        <v>13</v>
      </c>
      <c r="E165" s="170" t="s">
        <v>5</v>
      </c>
      <c r="F165" s="170" t="s">
        <v>168</v>
      </c>
      <c r="G165" s="167"/>
      <c r="H165" s="167"/>
      <c r="I165" s="169"/>
      <c r="J165" s="168">
        <f>BK165</f>
        <v>0</v>
      </c>
      <c r="K165" s="167"/>
      <c r="L165" s="166"/>
      <c r="M165" s="165"/>
      <c r="N165" s="163"/>
      <c r="O165" s="163"/>
      <c r="P165" s="164">
        <f>SUM(P166:P202)</f>
        <v>0</v>
      </c>
      <c r="Q165" s="163"/>
      <c r="R165" s="164">
        <f>SUM(R166:R202)</f>
        <v>2.7000000000000001E-3</v>
      </c>
      <c r="S165" s="163"/>
      <c r="T165" s="162">
        <f>SUM(T166:T202)</f>
        <v>112.8022</v>
      </c>
      <c r="AR165" s="160" t="s">
        <v>5</v>
      </c>
      <c r="AT165" s="161" t="s">
        <v>13</v>
      </c>
      <c r="AU165" s="161" t="s">
        <v>5</v>
      </c>
      <c r="AY165" s="160" t="s">
        <v>89</v>
      </c>
      <c r="BK165" s="159">
        <f>SUM(BK166:BK202)</f>
        <v>0</v>
      </c>
    </row>
    <row r="166" spans="1:65" s="1" customFormat="1" ht="76.349999999999994" customHeight="1">
      <c r="A166" s="2"/>
      <c r="B166" s="7"/>
      <c r="C166" s="157" t="s">
        <v>78</v>
      </c>
      <c r="D166" s="157" t="s">
        <v>90</v>
      </c>
      <c r="E166" s="156" t="s">
        <v>167</v>
      </c>
      <c r="F166" s="155" t="s">
        <v>166</v>
      </c>
      <c r="G166" s="154" t="s">
        <v>128</v>
      </c>
      <c r="H166" s="153">
        <v>249.38</v>
      </c>
      <c r="I166" s="152"/>
      <c r="J166" s="151">
        <f>ROUND(I166*H166,2)</f>
        <v>0</v>
      </c>
      <c r="K166" s="150"/>
      <c r="L166" s="3"/>
      <c r="M166" s="149" t="s">
        <v>1</v>
      </c>
      <c r="N166" s="148" t="s">
        <v>55</v>
      </c>
      <c r="O166" s="51"/>
      <c r="P166" s="147">
        <f>O166*H166</f>
        <v>0</v>
      </c>
      <c r="Q166" s="147">
        <v>0</v>
      </c>
      <c r="R166" s="147">
        <f>Q166*H166</f>
        <v>0</v>
      </c>
      <c r="S166" s="147">
        <v>0.44</v>
      </c>
      <c r="T166" s="146">
        <f>S166*H166</f>
        <v>109.7272</v>
      </c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R166" s="144" t="s">
        <v>88</v>
      </c>
      <c r="AT166" s="144" t="s">
        <v>90</v>
      </c>
      <c r="AU166" s="144" t="s">
        <v>0</v>
      </c>
      <c r="AY166" s="115" t="s">
        <v>89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15" t="s">
        <v>5</v>
      </c>
      <c r="BK166" s="145">
        <f>ROUND(I166*H166,2)</f>
        <v>0</v>
      </c>
      <c r="BL166" s="115" t="s">
        <v>88</v>
      </c>
      <c r="BM166" s="144" t="s">
        <v>165</v>
      </c>
    </row>
    <row r="167" spans="1:65" s="1" customFormat="1">
      <c r="A167" s="2"/>
      <c r="B167" s="7"/>
      <c r="C167" s="6"/>
      <c r="D167" s="143" t="s">
        <v>85</v>
      </c>
      <c r="E167" s="6"/>
      <c r="F167" s="142" t="s">
        <v>164</v>
      </c>
      <c r="G167" s="6"/>
      <c r="H167" s="6"/>
      <c r="I167" s="137"/>
      <c r="J167" s="6"/>
      <c r="K167" s="6"/>
      <c r="L167" s="3"/>
      <c r="M167" s="141"/>
      <c r="N167" s="140"/>
      <c r="O167" s="51"/>
      <c r="P167" s="51"/>
      <c r="Q167" s="51"/>
      <c r="R167" s="51"/>
      <c r="S167" s="51"/>
      <c r="T167" s="50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T167" s="115" t="s">
        <v>85</v>
      </c>
      <c r="AU167" s="115" t="s">
        <v>0</v>
      </c>
    </row>
    <row r="168" spans="1:65" s="1" customFormat="1" ht="19.5">
      <c r="A168" s="2"/>
      <c r="B168" s="7"/>
      <c r="C168" s="6"/>
      <c r="D168" s="139" t="s">
        <v>83</v>
      </c>
      <c r="E168" s="6"/>
      <c r="F168" s="138" t="s">
        <v>84</v>
      </c>
      <c r="G168" s="6"/>
      <c r="H168" s="6"/>
      <c r="I168" s="137"/>
      <c r="J168" s="6"/>
      <c r="K168" s="6"/>
      <c r="L168" s="3"/>
      <c r="M168" s="141"/>
      <c r="N168" s="140"/>
      <c r="O168" s="51"/>
      <c r="P168" s="51"/>
      <c r="Q168" s="51"/>
      <c r="R168" s="51"/>
      <c r="S168" s="51"/>
      <c r="T168" s="50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T168" s="115" t="s">
        <v>83</v>
      </c>
      <c r="AU168" s="115" t="s">
        <v>0</v>
      </c>
    </row>
    <row r="169" spans="1:65" s="185" customFormat="1">
      <c r="B169" s="196"/>
      <c r="C169" s="191"/>
      <c r="D169" s="139" t="s">
        <v>97</v>
      </c>
      <c r="E169" s="195" t="s">
        <v>1</v>
      </c>
      <c r="F169" s="194" t="s">
        <v>163</v>
      </c>
      <c r="G169" s="191"/>
      <c r="H169" s="193">
        <v>249.38</v>
      </c>
      <c r="I169" s="192"/>
      <c r="J169" s="191"/>
      <c r="K169" s="191"/>
      <c r="L169" s="190"/>
      <c r="M169" s="189"/>
      <c r="N169" s="188"/>
      <c r="O169" s="188"/>
      <c r="P169" s="188"/>
      <c r="Q169" s="188"/>
      <c r="R169" s="188"/>
      <c r="S169" s="188"/>
      <c r="T169" s="187"/>
      <c r="AT169" s="186" t="s">
        <v>97</v>
      </c>
      <c r="AU169" s="186" t="s">
        <v>0</v>
      </c>
      <c r="AV169" s="185" t="s">
        <v>0</v>
      </c>
      <c r="AW169" s="185" t="s">
        <v>62</v>
      </c>
      <c r="AX169" s="185" t="s">
        <v>12</v>
      </c>
      <c r="AY169" s="186" t="s">
        <v>89</v>
      </c>
    </row>
    <row r="170" spans="1:65" s="173" customFormat="1">
      <c r="B170" s="184"/>
      <c r="C170" s="179"/>
      <c r="D170" s="139" t="s">
        <v>97</v>
      </c>
      <c r="E170" s="183" t="s">
        <v>1</v>
      </c>
      <c r="F170" s="182" t="s">
        <v>98</v>
      </c>
      <c r="G170" s="179"/>
      <c r="H170" s="181">
        <v>249.38</v>
      </c>
      <c r="I170" s="180"/>
      <c r="J170" s="179"/>
      <c r="K170" s="179"/>
      <c r="L170" s="178"/>
      <c r="M170" s="177"/>
      <c r="N170" s="176"/>
      <c r="O170" s="176"/>
      <c r="P170" s="176"/>
      <c r="Q170" s="176"/>
      <c r="R170" s="176"/>
      <c r="S170" s="176"/>
      <c r="T170" s="175"/>
      <c r="AT170" s="174" t="s">
        <v>97</v>
      </c>
      <c r="AU170" s="174" t="s">
        <v>0</v>
      </c>
      <c r="AV170" s="173" t="s">
        <v>88</v>
      </c>
      <c r="AW170" s="173" t="s">
        <v>62</v>
      </c>
      <c r="AX170" s="173" t="s">
        <v>5</v>
      </c>
      <c r="AY170" s="174" t="s">
        <v>89</v>
      </c>
    </row>
    <row r="171" spans="1:65" s="1" customFormat="1" ht="49.15" customHeight="1">
      <c r="A171" s="2"/>
      <c r="B171" s="7"/>
      <c r="C171" s="157" t="s">
        <v>162</v>
      </c>
      <c r="D171" s="157" t="s">
        <v>90</v>
      </c>
      <c r="E171" s="156" t="s">
        <v>161</v>
      </c>
      <c r="F171" s="155" t="s">
        <v>160</v>
      </c>
      <c r="G171" s="154" t="s">
        <v>159</v>
      </c>
      <c r="H171" s="153">
        <v>15</v>
      </c>
      <c r="I171" s="152"/>
      <c r="J171" s="151">
        <f>ROUND(I171*H171,2)</f>
        <v>0</v>
      </c>
      <c r="K171" s="150"/>
      <c r="L171" s="3"/>
      <c r="M171" s="149" t="s">
        <v>1</v>
      </c>
      <c r="N171" s="148" t="s">
        <v>55</v>
      </c>
      <c r="O171" s="51"/>
      <c r="P171" s="147">
        <f>O171*H171</f>
        <v>0</v>
      </c>
      <c r="Q171" s="147">
        <v>0</v>
      </c>
      <c r="R171" s="147">
        <f>Q171*H171</f>
        <v>0</v>
      </c>
      <c r="S171" s="147">
        <v>0.20499999999999999</v>
      </c>
      <c r="T171" s="146">
        <f>S171*H171</f>
        <v>3.0749999999999997</v>
      </c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R171" s="144" t="s">
        <v>88</v>
      </c>
      <c r="AT171" s="144" t="s">
        <v>90</v>
      </c>
      <c r="AU171" s="144" t="s">
        <v>0</v>
      </c>
      <c r="AY171" s="115" t="s">
        <v>89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15" t="s">
        <v>5</v>
      </c>
      <c r="BK171" s="145">
        <f>ROUND(I171*H171,2)</f>
        <v>0</v>
      </c>
      <c r="BL171" s="115" t="s">
        <v>88</v>
      </c>
      <c r="BM171" s="144" t="s">
        <v>158</v>
      </c>
    </row>
    <row r="172" spans="1:65" s="1" customFormat="1" ht="19.5">
      <c r="A172" s="2"/>
      <c r="B172" s="7"/>
      <c r="C172" s="6"/>
      <c r="D172" s="139" t="s">
        <v>83</v>
      </c>
      <c r="E172" s="6"/>
      <c r="F172" s="138" t="s">
        <v>84</v>
      </c>
      <c r="G172" s="6"/>
      <c r="H172" s="6"/>
      <c r="I172" s="137"/>
      <c r="J172" s="6"/>
      <c r="K172" s="6"/>
      <c r="L172" s="3"/>
      <c r="M172" s="141"/>
      <c r="N172" s="140"/>
      <c r="O172" s="51"/>
      <c r="P172" s="51"/>
      <c r="Q172" s="51"/>
      <c r="R172" s="51"/>
      <c r="S172" s="51"/>
      <c r="T172" s="50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T172" s="115" t="s">
        <v>83</v>
      </c>
      <c r="AU172" s="115" t="s">
        <v>0</v>
      </c>
    </row>
    <row r="173" spans="1:65" s="185" customFormat="1">
      <c r="B173" s="196"/>
      <c r="C173" s="191"/>
      <c r="D173" s="139" t="s">
        <v>97</v>
      </c>
      <c r="E173" s="195" t="s">
        <v>1</v>
      </c>
      <c r="F173" s="194" t="s">
        <v>152</v>
      </c>
      <c r="G173" s="191"/>
      <c r="H173" s="193">
        <v>15</v>
      </c>
      <c r="I173" s="192"/>
      <c r="J173" s="191"/>
      <c r="K173" s="191"/>
      <c r="L173" s="190"/>
      <c r="M173" s="189"/>
      <c r="N173" s="188"/>
      <c r="O173" s="188"/>
      <c r="P173" s="188"/>
      <c r="Q173" s="188"/>
      <c r="R173" s="188"/>
      <c r="S173" s="188"/>
      <c r="T173" s="187"/>
      <c r="AT173" s="186" t="s">
        <v>97</v>
      </c>
      <c r="AU173" s="186" t="s">
        <v>0</v>
      </c>
      <c r="AV173" s="185" t="s">
        <v>0</v>
      </c>
      <c r="AW173" s="185" t="s">
        <v>62</v>
      </c>
      <c r="AX173" s="185" t="s">
        <v>12</v>
      </c>
      <c r="AY173" s="186" t="s">
        <v>89</v>
      </c>
    </row>
    <row r="174" spans="1:65" s="173" customFormat="1">
      <c r="B174" s="184"/>
      <c r="C174" s="179"/>
      <c r="D174" s="139" t="s">
        <v>97</v>
      </c>
      <c r="E174" s="183" t="s">
        <v>1</v>
      </c>
      <c r="F174" s="182" t="s">
        <v>98</v>
      </c>
      <c r="G174" s="179"/>
      <c r="H174" s="181">
        <v>15</v>
      </c>
      <c r="I174" s="180"/>
      <c r="J174" s="179"/>
      <c r="K174" s="179"/>
      <c r="L174" s="178"/>
      <c r="M174" s="177"/>
      <c r="N174" s="176"/>
      <c r="O174" s="176"/>
      <c r="P174" s="176"/>
      <c r="Q174" s="176"/>
      <c r="R174" s="176"/>
      <c r="S174" s="176"/>
      <c r="T174" s="175"/>
      <c r="AT174" s="174" t="s">
        <v>97</v>
      </c>
      <c r="AU174" s="174" t="s">
        <v>0</v>
      </c>
      <c r="AV174" s="173" t="s">
        <v>88</v>
      </c>
      <c r="AW174" s="173" t="s">
        <v>62</v>
      </c>
      <c r="AX174" s="173" t="s">
        <v>5</v>
      </c>
      <c r="AY174" s="174" t="s">
        <v>89</v>
      </c>
    </row>
    <row r="175" spans="1:65" s="1" customFormat="1" ht="33" customHeight="1">
      <c r="A175" s="2"/>
      <c r="B175" s="7"/>
      <c r="C175" s="157" t="s">
        <v>157</v>
      </c>
      <c r="D175" s="157" t="s">
        <v>90</v>
      </c>
      <c r="E175" s="156" t="s">
        <v>156</v>
      </c>
      <c r="F175" s="155" t="s">
        <v>155</v>
      </c>
      <c r="G175" s="154" t="s">
        <v>144</v>
      </c>
      <c r="H175" s="153">
        <v>182.77799999999999</v>
      </c>
      <c r="I175" s="152"/>
      <c r="J175" s="151">
        <f>ROUND(I175*H175,2)</f>
        <v>0</v>
      </c>
      <c r="K175" s="150"/>
      <c r="L175" s="3"/>
      <c r="M175" s="149" t="s">
        <v>1</v>
      </c>
      <c r="N175" s="148" t="s">
        <v>55</v>
      </c>
      <c r="O175" s="51"/>
      <c r="P175" s="147">
        <f>O175*H175</f>
        <v>0</v>
      </c>
      <c r="Q175" s="147">
        <v>0</v>
      </c>
      <c r="R175" s="147">
        <f>Q175*H175</f>
        <v>0</v>
      </c>
      <c r="S175" s="147">
        <v>0</v>
      </c>
      <c r="T175" s="146">
        <f>S175*H175</f>
        <v>0</v>
      </c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R175" s="144" t="s">
        <v>88</v>
      </c>
      <c r="AT175" s="144" t="s">
        <v>90</v>
      </c>
      <c r="AU175" s="144" t="s">
        <v>0</v>
      </c>
      <c r="AY175" s="115" t="s">
        <v>89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15" t="s">
        <v>5</v>
      </c>
      <c r="BK175" s="145">
        <f>ROUND(I175*H175,2)</f>
        <v>0</v>
      </c>
      <c r="BL175" s="115" t="s">
        <v>88</v>
      </c>
      <c r="BM175" s="144" t="s">
        <v>154</v>
      </c>
    </row>
    <row r="176" spans="1:65" s="1" customFormat="1">
      <c r="A176" s="2"/>
      <c r="B176" s="7"/>
      <c r="C176" s="6"/>
      <c r="D176" s="143" t="s">
        <v>85</v>
      </c>
      <c r="E176" s="6"/>
      <c r="F176" s="142" t="s">
        <v>153</v>
      </c>
      <c r="G176" s="6"/>
      <c r="H176" s="6"/>
      <c r="I176" s="137"/>
      <c r="J176" s="6"/>
      <c r="K176" s="6"/>
      <c r="L176" s="3"/>
      <c r="M176" s="141"/>
      <c r="N176" s="140"/>
      <c r="O176" s="51"/>
      <c r="P176" s="51"/>
      <c r="Q176" s="51"/>
      <c r="R176" s="51"/>
      <c r="S176" s="51"/>
      <c r="T176" s="50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T176" s="115" t="s">
        <v>85</v>
      </c>
      <c r="AU176" s="115" t="s">
        <v>0</v>
      </c>
    </row>
    <row r="177" spans="1:65" s="1" customFormat="1" ht="19.5">
      <c r="A177" s="2"/>
      <c r="B177" s="7"/>
      <c r="C177" s="6"/>
      <c r="D177" s="139" t="s">
        <v>83</v>
      </c>
      <c r="E177" s="6"/>
      <c r="F177" s="138" t="s">
        <v>84</v>
      </c>
      <c r="G177" s="6"/>
      <c r="H177" s="6"/>
      <c r="I177" s="137"/>
      <c r="J177" s="6"/>
      <c r="K177" s="6"/>
      <c r="L177" s="3"/>
      <c r="M177" s="141"/>
      <c r="N177" s="140"/>
      <c r="O177" s="51"/>
      <c r="P177" s="51"/>
      <c r="Q177" s="51"/>
      <c r="R177" s="51"/>
      <c r="S177" s="51"/>
      <c r="T177" s="50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T177" s="115" t="s">
        <v>83</v>
      </c>
      <c r="AU177" s="115" t="s">
        <v>0</v>
      </c>
    </row>
    <row r="178" spans="1:65" s="185" customFormat="1">
      <c r="B178" s="196"/>
      <c r="C178" s="191"/>
      <c r="D178" s="139" t="s">
        <v>97</v>
      </c>
      <c r="E178" s="195" t="s">
        <v>1</v>
      </c>
      <c r="F178" s="194" t="s">
        <v>148</v>
      </c>
      <c r="G178" s="191"/>
      <c r="H178" s="193">
        <v>182.77799999999999</v>
      </c>
      <c r="I178" s="192"/>
      <c r="J178" s="191"/>
      <c r="K178" s="191"/>
      <c r="L178" s="190"/>
      <c r="M178" s="189"/>
      <c r="N178" s="188"/>
      <c r="O178" s="188"/>
      <c r="P178" s="188"/>
      <c r="Q178" s="188"/>
      <c r="R178" s="188"/>
      <c r="S178" s="188"/>
      <c r="T178" s="187"/>
      <c r="AT178" s="186" t="s">
        <v>97</v>
      </c>
      <c r="AU178" s="186" t="s">
        <v>0</v>
      </c>
      <c r="AV178" s="185" t="s">
        <v>0</v>
      </c>
      <c r="AW178" s="185" t="s">
        <v>62</v>
      </c>
      <c r="AX178" s="185" t="s">
        <v>5</v>
      </c>
      <c r="AY178" s="186" t="s">
        <v>89</v>
      </c>
    </row>
    <row r="179" spans="1:65" s="1" customFormat="1" ht="62.65" customHeight="1">
      <c r="A179" s="2"/>
      <c r="B179" s="7"/>
      <c r="C179" s="157" t="s">
        <v>152</v>
      </c>
      <c r="D179" s="157" t="s">
        <v>90</v>
      </c>
      <c r="E179" s="156" t="s">
        <v>151</v>
      </c>
      <c r="F179" s="155" t="s">
        <v>150</v>
      </c>
      <c r="G179" s="154" t="s">
        <v>144</v>
      </c>
      <c r="H179" s="153">
        <v>182.77799999999999</v>
      </c>
      <c r="I179" s="152"/>
      <c r="J179" s="151">
        <f>ROUND(I179*H179,2)</f>
        <v>0</v>
      </c>
      <c r="K179" s="150"/>
      <c r="L179" s="3"/>
      <c r="M179" s="149" t="s">
        <v>1</v>
      </c>
      <c r="N179" s="148" t="s">
        <v>55</v>
      </c>
      <c r="O179" s="51"/>
      <c r="P179" s="147">
        <f>O179*H179</f>
        <v>0</v>
      </c>
      <c r="Q179" s="147">
        <v>0</v>
      </c>
      <c r="R179" s="147">
        <f>Q179*H179</f>
        <v>0</v>
      </c>
      <c r="S179" s="147">
        <v>0</v>
      </c>
      <c r="T179" s="146">
        <f>S179*H179</f>
        <v>0</v>
      </c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R179" s="144" t="s">
        <v>88</v>
      </c>
      <c r="AT179" s="144" t="s">
        <v>90</v>
      </c>
      <c r="AU179" s="144" t="s">
        <v>0</v>
      </c>
      <c r="AY179" s="115" t="s">
        <v>89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15" t="s">
        <v>5</v>
      </c>
      <c r="BK179" s="145">
        <f>ROUND(I179*H179,2)</f>
        <v>0</v>
      </c>
      <c r="BL179" s="115" t="s">
        <v>88</v>
      </c>
      <c r="BM179" s="144" t="s">
        <v>149</v>
      </c>
    </row>
    <row r="180" spans="1:65" s="1" customFormat="1" ht="19.5">
      <c r="A180" s="2"/>
      <c r="B180" s="7"/>
      <c r="C180" s="6"/>
      <c r="D180" s="139" t="s">
        <v>83</v>
      </c>
      <c r="E180" s="6"/>
      <c r="F180" s="138" t="s">
        <v>84</v>
      </c>
      <c r="G180" s="6"/>
      <c r="H180" s="6"/>
      <c r="I180" s="137"/>
      <c r="J180" s="6"/>
      <c r="K180" s="6"/>
      <c r="L180" s="3"/>
      <c r="M180" s="141"/>
      <c r="N180" s="140"/>
      <c r="O180" s="51"/>
      <c r="P180" s="51"/>
      <c r="Q180" s="51"/>
      <c r="R180" s="51"/>
      <c r="S180" s="51"/>
      <c r="T180" s="50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T180" s="115" t="s">
        <v>83</v>
      </c>
      <c r="AU180" s="115" t="s">
        <v>0</v>
      </c>
    </row>
    <row r="181" spans="1:65" s="185" customFormat="1">
      <c r="B181" s="196"/>
      <c r="C181" s="191"/>
      <c r="D181" s="139" t="s">
        <v>97</v>
      </c>
      <c r="E181" s="195" t="s">
        <v>1</v>
      </c>
      <c r="F181" s="194" t="s">
        <v>148</v>
      </c>
      <c r="G181" s="191"/>
      <c r="H181" s="193">
        <v>182.77799999999999</v>
      </c>
      <c r="I181" s="192"/>
      <c r="J181" s="191"/>
      <c r="K181" s="191"/>
      <c r="L181" s="190"/>
      <c r="M181" s="189"/>
      <c r="N181" s="188"/>
      <c r="O181" s="188"/>
      <c r="P181" s="188"/>
      <c r="Q181" s="188"/>
      <c r="R181" s="188"/>
      <c r="S181" s="188"/>
      <c r="T181" s="187"/>
      <c r="AT181" s="186" t="s">
        <v>97</v>
      </c>
      <c r="AU181" s="186" t="s">
        <v>0</v>
      </c>
      <c r="AV181" s="185" t="s">
        <v>0</v>
      </c>
      <c r="AW181" s="185" t="s">
        <v>62</v>
      </c>
      <c r="AX181" s="185" t="s">
        <v>5</v>
      </c>
      <c r="AY181" s="186" t="s">
        <v>89</v>
      </c>
    </row>
    <row r="182" spans="1:65" s="1" customFormat="1" ht="66.75" customHeight="1">
      <c r="A182" s="2"/>
      <c r="B182" s="7"/>
      <c r="C182" s="157" t="s">
        <v>147</v>
      </c>
      <c r="D182" s="157" t="s">
        <v>90</v>
      </c>
      <c r="E182" s="156" t="s">
        <v>146</v>
      </c>
      <c r="F182" s="155" t="s">
        <v>145</v>
      </c>
      <c r="G182" s="154" t="s">
        <v>144</v>
      </c>
      <c r="H182" s="153">
        <v>1827.78</v>
      </c>
      <c r="I182" s="152"/>
      <c r="J182" s="151">
        <f>ROUND(I182*H182,2)</f>
        <v>0</v>
      </c>
      <c r="K182" s="150"/>
      <c r="L182" s="3"/>
      <c r="M182" s="149" t="s">
        <v>1</v>
      </c>
      <c r="N182" s="148" t="s">
        <v>55</v>
      </c>
      <c r="O182" s="51"/>
      <c r="P182" s="147">
        <f>O182*H182</f>
        <v>0</v>
      </c>
      <c r="Q182" s="147">
        <v>0</v>
      </c>
      <c r="R182" s="147">
        <f>Q182*H182</f>
        <v>0</v>
      </c>
      <c r="S182" s="147">
        <v>0</v>
      </c>
      <c r="T182" s="146">
        <f>S182*H182</f>
        <v>0</v>
      </c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R182" s="144" t="s">
        <v>88</v>
      </c>
      <c r="AT182" s="144" t="s">
        <v>90</v>
      </c>
      <c r="AU182" s="144" t="s">
        <v>0</v>
      </c>
      <c r="AY182" s="115" t="s">
        <v>89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15" t="s">
        <v>5</v>
      </c>
      <c r="BK182" s="145">
        <f>ROUND(I182*H182,2)</f>
        <v>0</v>
      </c>
      <c r="BL182" s="115" t="s">
        <v>88</v>
      </c>
      <c r="BM182" s="144" t="s">
        <v>143</v>
      </c>
    </row>
    <row r="183" spans="1:65" s="1" customFormat="1" ht="29.25">
      <c r="A183" s="2"/>
      <c r="B183" s="7"/>
      <c r="C183" s="6"/>
      <c r="D183" s="139" t="s">
        <v>83</v>
      </c>
      <c r="E183" s="6"/>
      <c r="F183" s="138" t="s">
        <v>142</v>
      </c>
      <c r="G183" s="6"/>
      <c r="H183" s="6"/>
      <c r="I183" s="137"/>
      <c r="J183" s="6"/>
      <c r="K183" s="6"/>
      <c r="L183" s="3"/>
      <c r="M183" s="141"/>
      <c r="N183" s="140"/>
      <c r="O183" s="51"/>
      <c r="P183" s="51"/>
      <c r="Q183" s="51"/>
      <c r="R183" s="51"/>
      <c r="S183" s="51"/>
      <c r="T183" s="50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T183" s="115" t="s">
        <v>83</v>
      </c>
      <c r="AU183" s="115" t="s">
        <v>0</v>
      </c>
    </row>
    <row r="184" spans="1:65" s="185" customFormat="1">
      <c r="B184" s="196"/>
      <c r="C184" s="191"/>
      <c r="D184" s="139" t="s">
        <v>97</v>
      </c>
      <c r="E184" s="195" t="s">
        <v>1</v>
      </c>
      <c r="F184" s="194" t="s">
        <v>141</v>
      </c>
      <c r="G184" s="191"/>
      <c r="H184" s="193">
        <v>1827.78</v>
      </c>
      <c r="I184" s="192"/>
      <c r="J184" s="191"/>
      <c r="K184" s="191"/>
      <c r="L184" s="190"/>
      <c r="M184" s="189"/>
      <c r="N184" s="188"/>
      <c r="O184" s="188"/>
      <c r="P184" s="188"/>
      <c r="Q184" s="188"/>
      <c r="R184" s="188"/>
      <c r="S184" s="188"/>
      <c r="T184" s="187"/>
      <c r="AT184" s="186" t="s">
        <v>97</v>
      </c>
      <c r="AU184" s="186" t="s">
        <v>0</v>
      </c>
      <c r="AV184" s="185" t="s">
        <v>0</v>
      </c>
      <c r="AW184" s="185" t="s">
        <v>62</v>
      </c>
      <c r="AX184" s="185" t="s">
        <v>12</v>
      </c>
      <c r="AY184" s="186" t="s">
        <v>89</v>
      </c>
    </row>
    <row r="185" spans="1:65" s="173" customFormat="1">
      <c r="B185" s="184"/>
      <c r="C185" s="179"/>
      <c r="D185" s="139" t="s">
        <v>97</v>
      </c>
      <c r="E185" s="183" t="s">
        <v>1</v>
      </c>
      <c r="F185" s="182" t="s">
        <v>98</v>
      </c>
      <c r="G185" s="179"/>
      <c r="H185" s="181">
        <v>1827.78</v>
      </c>
      <c r="I185" s="180"/>
      <c r="J185" s="179"/>
      <c r="K185" s="179"/>
      <c r="L185" s="178"/>
      <c r="M185" s="177"/>
      <c r="N185" s="176"/>
      <c r="O185" s="176"/>
      <c r="P185" s="176"/>
      <c r="Q185" s="176"/>
      <c r="R185" s="176"/>
      <c r="S185" s="176"/>
      <c r="T185" s="175"/>
      <c r="AT185" s="174" t="s">
        <v>97</v>
      </c>
      <c r="AU185" s="174" t="s">
        <v>0</v>
      </c>
      <c r="AV185" s="173" t="s">
        <v>88</v>
      </c>
      <c r="AW185" s="173" t="s">
        <v>62</v>
      </c>
      <c r="AX185" s="173" t="s">
        <v>5</v>
      </c>
      <c r="AY185" s="174" t="s">
        <v>89</v>
      </c>
    </row>
    <row r="186" spans="1:65" s="1" customFormat="1" ht="44.25" customHeight="1">
      <c r="A186" s="2"/>
      <c r="B186" s="7"/>
      <c r="C186" s="157" t="s">
        <v>140</v>
      </c>
      <c r="D186" s="157" t="s">
        <v>90</v>
      </c>
      <c r="E186" s="156" t="s">
        <v>139</v>
      </c>
      <c r="F186" s="155" t="s">
        <v>138</v>
      </c>
      <c r="G186" s="154" t="s">
        <v>91</v>
      </c>
      <c r="H186" s="153">
        <v>310.72300000000001</v>
      </c>
      <c r="I186" s="152"/>
      <c r="J186" s="151">
        <f>ROUND(I186*H186,2)</f>
        <v>0</v>
      </c>
      <c r="K186" s="150"/>
      <c r="L186" s="3"/>
      <c r="M186" s="149" t="s">
        <v>1</v>
      </c>
      <c r="N186" s="148" t="s">
        <v>55</v>
      </c>
      <c r="O186" s="51"/>
      <c r="P186" s="147">
        <f>O186*H186</f>
        <v>0</v>
      </c>
      <c r="Q186" s="147">
        <v>0</v>
      </c>
      <c r="R186" s="147">
        <f>Q186*H186</f>
        <v>0</v>
      </c>
      <c r="S186" s="147">
        <v>0</v>
      </c>
      <c r="T186" s="146">
        <f>S186*H186</f>
        <v>0</v>
      </c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R186" s="144" t="s">
        <v>88</v>
      </c>
      <c r="AT186" s="144" t="s">
        <v>90</v>
      </c>
      <c r="AU186" s="144" t="s">
        <v>0</v>
      </c>
      <c r="AY186" s="115" t="s">
        <v>89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15" t="s">
        <v>5</v>
      </c>
      <c r="BK186" s="145">
        <f>ROUND(I186*H186,2)</f>
        <v>0</v>
      </c>
      <c r="BL186" s="115" t="s">
        <v>88</v>
      </c>
      <c r="BM186" s="144" t="s">
        <v>137</v>
      </c>
    </row>
    <row r="187" spans="1:65" s="1" customFormat="1" ht="19.5">
      <c r="A187" s="2"/>
      <c r="B187" s="7"/>
      <c r="C187" s="6"/>
      <c r="D187" s="139" t="s">
        <v>83</v>
      </c>
      <c r="E187" s="6"/>
      <c r="F187" s="138" t="s">
        <v>84</v>
      </c>
      <c r="G187" s="6"/>
      <c r="H187" s="6"/>
      <c r="I187" s="137"/>
      <c r="J187" s="6"/>
      <c r="K187" s="6"/>
      <c r="L187" s="3"/>
      <c r="M187" s="141"/>
      <c r="N187" s="140"/>
      <c r="O187" s="51"/>
      <c r="P187" s="51"/>
      <c r="Q187" s="51"/>
      <c r="R187" s="51"/>
      <c r="S187" s="51"/>
      <c r="T187" s="50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T187" s="115" t="s">
        <v>83</v>
      </c>
      <c r="AU187" s="115" t="s">
        <v>0</v>
      </c>
    </row>
    <row r="188" spans="1:65" s="185" customFormat="1">
      <c r="B188" s="196"/>
      <c r="C188" s="191"/>
      <c r="D188" s="139" t="s">
        <v>97</v>
      </c>
      <c r="E188" s="195" t="s">
        <v>1</v>
      </c>
      <c r="F188" s="194" t="s">
        <v>136</v>
      </c>
      <c r="G188" s="191"/>
      <c r="H188" s="193">
        <v>310.72300000000001</v>
      </c>
      <c r="I188" s="192"/>
      <c r="J188" s="191"/>
      <c r="K188" s="191"/>
      <c r="L188" s="190"/>
      <c r="M188" s="189"/>
      <c r="N188" s="188"/>
      <c r="O188" s="188"/>
      <c r="P188" s="188"/>
      <c r="Q188" s="188"/>
      <c r="R188" s="188"/>
      <c r="S188" s="188"/>
      <c r="T188" s="187"/>
      <c r="AT188" s="186" t="s">
        <v>97</v>
      </c>
      <c r="AU188" s="186" t="s">
        <v>0</v>
      </c>
      <c r="AV188" s="185" t="s">
        <v>0</v>
      </c>
      <c r="AW188" s="185" t="s">
        <v>62</v>
      </c>
      <c r="AX188" s="185" t="s">
        <v>12</v>
      </c>
      <c r="AY188" s="186" t="s">
        <v>89</v>
      </c>
    </row>
    <row r="189" spans="1:65" s="173" customFormat="1">
      <c r="B189" s="184"/>
      <c r="C189" s="179"/>
      <c r="D189" s="139" t="s">
        <v>97</v>
      </c>
      <c r="E189" s="183" t="s">
        <v>1</v>
      </c>
      <c r="F189" s="182" t="s">
        <v>98</v>
      </c>
      <c r="G189" s="179"/>
      <c r="H189" s="181">
        <v>310.72300000000001</v>
      </c>
      <c r="I189" s="180"/>
      <c r="J189" s="179"/>
      <c r="K189" s="179"/>
      <c r="L189" s="178"/>
      <c r="M189" s="177"/>
      <c r="N189" s="176"/>
      <c r="O189" s="176"/>
      <c r="P189" s="176"/>
      <c r="Q189" s="176"/>
      <c r="R189" s="176"/>
      <c r="S189" s="176"/>
      <c r="T189" s="175"/>
      <c r="AT189" s="174" t="s">
        <v>97</v>
      </c>
      <c r="AU189" s="174" t="s">
        <v>0</v>
      </c>
      <c r="AV189" s="173" t="s">
        <v>88</v>
      </c>
      <c r="AW189" s="173" t="s">
        <v>62</v>
      </c>
      <c r="AX189" s="173" t="s">
        <v>5</v>
      </c>
      <c r="AY189" s="174" t="s">
        <v>89</v>
      </c>
    </row>
    <row r="190" spans="1:65" s="1" customFormat="1" ht="44.25" customHeight="1">
      <c r="A190" s="2"/>
      <c r="B190" s="7"/>
      <c r="C190" s="157" t="s">
        <v>135</v>
      </c>
      <c r="D190" s="157" t="s">
        <v>90</v>
      </c>
      <c r="E190" s="156" t="s">
        <v>134</v>
      </c>
      <c r="F190" s="155" t="s">
        <v>133</v>
      </c>
      <c r="G190" s="154" t="s">
        <v>128</v>
      </c>
      <c r="H190" s="153">
        <v>108</v>
      </c>
      <c r="I190" s="152"/>
      <c r="J190" s="151">
        <f>ROUND(I190*H190,2)</f>
        <v>0</v>
      </c>
      <c r="K190" s="150"/>
      <c r="L190" s="3"/>
      <c r="M190" s="149" t="s">
        <v>1</v>
      </c>
      <c r="N190" s="148" t="s">
        <v>55</v>
      </c>
      <c r="O190" s="51"/>
      <c r="P190" s="147">
        <f>O190*H190</f>
        <v>0</v>
      </c>
      <c r="Q190" s="147">
        <v>0</v>
      </c>
      <c r="R190" s="147">
        <f>Q190*H190</f>
        <v>0</v>
      </c>
      <c r="S190" s="147">
        <v>0</v>
      </c>
      <c r="T190" s="146">
        <f>S190*H190</f>
        <v>0</v>
      </c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R190" s="144" t="s">
        <v>88</v>
      </c>
      <c r="AT190" s="144" t="s">
        <v>90</v>
      </c>
      <c r="AU190" s="144" t="s">
        <v>0</v>
      </c>
      <c r="AY190" s="115" t="s">
        <v>89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15" t="s">
        <v>5</v>
      </c>
      <c r="BK190" s="145">
        <f>ROUND(I190*H190,2)</f>
        <v>0</v>
      </c>
      <c r="BL190" s="115" t="s">
        <v>88</v>
      </c>
      <c r="BM190" s="144" t="s">
        <v>132</v>
      </c>
    </row>
    <row r="191" spans="1:65" s="1" customFormat="1" ht="19.5">
      <c r="A191" s="2"/>
      <c r="B191" s="7"/>
      <c r="C191" s="6"/>
      <c r="D191" s="139" t="s">
        <v>83</v>
      </c>
      <c r="E191" s="6"/>
      <c r="F191" s="138" t="s">
        <v>84</v>
      </c>
      <c r="G191" s="6"/>
      <c r="H191" s="6"/>
      <c r="I191" s="137"/>
      <c r="J191" s="6"/>
      <c r="K191" s="6"/>
      <c r="L191" s="3"/>
      <c r="M191" s="141"/>
      <c r="N191" s="140"/>
      <c r="O191" s="51"/>
      <c r="P191" s="51"/>
      <c r="Q191" s="51"/>
      <c r="R191" s="51"/>
      <c r="S191" s="51"/>
      <c r="T191" s="50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T191" s="115" t="s">
        <v>83</v>
      </c>
      <c r="AU191" s="115" t="s">
        <v>0</v>
      </c>
    </row>
    <row r="192" spans="1:65" s="185" customFormat="1">
      <c r="B192" s="196"/>
      <c r="C192" s="191"/>
      <c r="D192" s="139" t="s">
        <v>97</v>
      </c>
      <c r="E192" s="195" t="s">
        <v>1</v>
      </c>
      <c r="F192" s="194" t="s">
        <v>125</v>
      </c>
      <c r="G192" s="191"/>
      <c r="H192" s="193">
        <v>108</v>
      </c>
      <c r="I192" s="192"/>
      <c r="J192" s="191"/>
      <c r="K192" s="191"/>
      <c r="L192" s="190"/>
      <c r="M192" s="189"/>
      <c r="N192" s="188"/>
      <c r="O192" s="188"/>
      <c r="P192" s="188"/>
      <c r="Q192" s="188"/>
      <c r="R192" s="188"/>
      <c r="S192" s="188"/>
      <c r="T192" s="187"/>
      <c r="AT192" s="186" t="s">
        <v>97</v>
      </c>
      <c r="AU192" s="186" t="s">
        <v>0</v>
      </c>
      <c r="AV192" s="185" t="s">
        <v>0</v>
      </c>
      <c r="AW192" s="185" t="s">
        <v>62</v>
      </c>
      <c r="AX192" s="185" t="s">
        <v>12</v>
      </c>
      <c r="AY192" s="186" t="s">
        <v>89</v>
      </c>
    </row>
    <row r="193" spans="1:65" s="173" customFormat="1">
      <c r="B193" s="184"/>
      <c r="C193" s="179"/>
      <c r="D193" s="139" t="s">
        <v>97</v>
      </c>
      <c r="E193" s="183" t="s">
        <v>1</v>
      </c>
      <c r="F193" s="182" t="s">
        <v>98</v>
      </c>
      <c r="G193" s="179"/>
      <c r="H193" s="181">
        <v>108</v>
      </c>
      <c r="I193" s="180"/>
      <c r="J193" s="179"/>
      <c r="K193" s="179"/>
      <c r="L193" s="178"/>
      <c r="M193" s="177"/>
      <c r="N193" s="176"/>
      <c r="O193" s="176"/>
      <c r="P193" s="176"/>
      <c r="Q193" s="176"/>
      <c r="R193" s="176"/>
      <c r="S193" s="176"/>
      <c r="T193" s="175"/>
      <c r="AT193" s="174" t="s">
        <v>97</v>
      </c>
      <c r="AU193" s="174" t="s">
        <v>0</v>
      </c>
      <c r="AV193" s="173" t="s">
        <v>88</v>
      </c>
      <c r="AW193" s="173" t="s">
        <v>62</v>
      </c>
      <c r="AX193" s="173" t="s">
        <v>5</v>
      </c>
      <c r="AY193" s="174" t="s">
        <v>89</v>
      </c>
    </row>
    <row r="194" spans="1:65" s="1" customFormat="1" ht="24.2" customHeight="1">
      <c r="A194" s="2"/>
      <c r="B194" s="7"/>
      <c r="C194" s="157" t="s">
        <v>131</v>
      </c>
      <c r="D194" s="157" t="s">
        <v>90</v>
      </c>
      <c r="E194" s="156" t="s">
        <v>130</v>
      </c>
      <c r="F194" s="155" t="s">
        <v>129</v>
      </c>
      <c r="G194" s="154" t="s">
        <v>128</v>
      </c>
      <c r="H194" s="153">
        <v>108</v>
      </c>
      <c r="I194" s="152"/>
      <c r="J194" s="151">
        <f>ROUND(I194*H194,2)</f>
        <v>0</v>
      </c>
      <c r="K194" s="150"/>
      <c r="L194" s="3"/>
      <c r="M194" s="149" t="s">
        <v>1</v>
      </c>
      <c r="N194" s="148" t="s">
        <v>55</v>
      </c>
      <c r="O194" s="51"/>
      <c r="P194" s="147">
        <f>O194*H194</f>
        <v>0</v>
      </c>
      <c r="Q194" s="147">
        <v>0</v>
      </c>
      <c r="R194" s="147">
        <f>Q194*H194</f>
        <v>0</v>
      </c>
      <c r="S194" s="147">
        <v>0</v>
      </c>
      <c r="T194" s="146">
        <f>S194*H194</f>
        <v>0</v>
      </c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R194" s="144" t="s">
        <v>88</v>
      </c>
      <c r="AT194" s="144" t="s">
        <v>90</v>
      </c>
      <c r="AU194" s="144" t="s">
        <v>0</v>
      </c>
      <c r="AY194" s="115" t="s">
        <v>89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15" t="s">
        <v>5</v>
      </c>
      <c r="BK194" s="145">
        <f>ROUND(I194*H194,2)</f>
        <v>0</v>
      </c>
      <c r="BL194" s="115" t="s">
        <v>88</v>
      </c>
      <c r="BM194" s="144" t="s">
        <v>127</v>
      </c>
    </row>
    <row r="195" spans="1:65" s="1" customFormat="1">
      <c r="A195" s="2"/>
      <c r="B195" s="7"/>
      <c r="C195" s="6"/>
      <c r="D195" s="143" t="s">
        <v>85</v>
      </c>
      <c r="E195" s="6"/>
      <c r="F195" s="142" t="s">
        <v>126</v>
      </c>
      <c r="G195" s="6"/>
      <c r="H195" s="6"/>
      <c r="I195" s="137"/>
      <c r="J195" s="6"/>
      <c r="K195" s="6"/>
      <c r="L195" s="3"/>
      <c r="M195" s="141"/>
      <c r="N195" s="140"/>
      <c r="O195" s="51"/>
      <c r="P195" s="51"/>
      <c r="Q195" s="51"/>
      <c r="R195" s="51"/>
      <c r="S195" s="51"/>
      <c r="T195" s="50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T195" s="115" t="s">
        <v>85</v>
      </c>
      <c r="AU195" s="115" t="s">
        <v>0</v>
      </c>
    </row>
    <row r="196" spans="1:65" s="1" customFormat="1" ht="19.5">
      <c r="A196" s="2"/>
      <c r="B196" s="7"/>
      <c r="C196" s="6"/>
      <c r="D196" s="139" t="s">
        <v>83</v>
      </c>
      <c r="E196" s="6"/>
      <c r="F196" s="138" t="s">
        <v>84</v>
      </c>
      <c r="G196" s="6"/>
      <c r="H196" s="6"/>
      <c r="I196" s="137"/>
      <c r="J196" s="6"/>
      <c r="K196" s="6"/>
      <c r="L196" s="3"/>
      <c r="M196" s="141"/>
      <c r="N196" s="140"/>
      <c r="O196" s="51"/>
      <c r="P196" s="51"/>
      <c r="Q196" s="51"/>
      <c r="R196" s="51"/>
      <c r="S196" s="51"/>
      <c r="T196" s="50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T196" s="115" t="s">
        <v>83</v>
      </c>
      <c r="AU196" s="115" t="s">
        <v>0</v>
      </c>
    </row>
    <row r="197" spans="1:65" s="185" customFormat="1">
      <c r="B197" s="196"/>
      <c r="C197" s="191"/>
      <c r="D197" s="139" t="s">
        <v>97</v>
      </c>
      <c r="E197" s="195" t="s">
        <v>1</v>
      </c>
      <c r="F197" s="194" t="s">
        <v>125</v>
      </c>
      <c r="G197" s="191"/>
      <c r="H197" s="193">
        <v>108</v>
      </c>
      <c r="I197" s="192"/>
      <c r="J197" s="191"/>
      <c r="K197" s="191"/>
      <c r="L197" s="190"/>
      <c r="M197" s="189"/>
      <c r="N197" s="188"/>
      <c r="O197" s="188"/>
      <c r="P197" s="188"/>
      <c r="Q197" s="188"/>
      <c r="R197" s="188"/>
      <c r="S197" s="188"/>
      <c r="T197" s="187"/>
      <c r="AT197" s="186" t="s">
        <v>97</v>
      </c>
      <c r="AU197" s="186" t="s">
        <v>0</v>
      </c>
      <c r="AV197" s="185" t="s">
        <v>0</v>
      </c>
      <c r="AW197" s="185" t="s">
        <v>62</v>
      </c>
      <c r="AX197" s="185" t="s">
        <v>12</v>
      </c>
      <c r="AY197" s="186" t="s">
        <v>89</v>
      </c>
    </row>
    <row r="198" spans="1:65" s="173" customFormat="1">
      <c r="B198" s="184"/>
      <c r="C198" s="179"/>
      <c r="D198" s="139" t="s">
        <v>97</v>
      </c>
      <c r="E198" s="183" t="s">
        <v>1</v>
      </c>
      <c r="F198" s="182" t="s">
        <v>98</v>
      </c>
      <c r="G198" s="179"/>
      <c r="H198" s="181">
        <v>108</v>
      </c>
      <c r="I198" s="180"/>
      <c r="J198" s="179"/>
      <c r="K198" s="179"/>
      <c r="L198" s="178"/>
      <c r="M198" s="177"/>
      <c r="N198" s="176"/>
      <c r="O198" s="176"/>
      <c r="P198" s="176"/>
      <c r="Q198" s="176"/>
      <c r="R198" s="176"/>
      <c r="S198" s="176"/>
      <c r="T198" s="175"/>
      <c r="AT198" s="174" t="s">
        <v>97</v>
      </c>
      <c r="AU198" s="174" t="s">
        <v>0</v>
      </c>
      <c r="AV198" s="173" t="s">
        <v>88</v>
      </c>
      <c r="AW198" s="173" t="s">
        <v>62</v>
      </c>
      <c r="AX198" s="173" t="s">
        <v>5</v>
      </c>
      <c r="AY198" s="174" t="s">
        <v>89</v>
      </c>
    </row>
    <row r="199" spans="1:65" s="1" customFormat="1" ht="16.5" customHeight="1">
      <c r="A199" s="2"/>
      <c r="B199" s="7"/>
      <c r="C199" s="207" t="s">
        <v>124</v>
      </c>
      <c r="D199" s="207" t="s">
        <v>119</v>
      </c>
      <c r="E199" s="206" t="s">
        <v>123</v>
      </c>
      <c r="F199" s="205" t="s">
        <v>122</v>
      </c>
      <c r="G199" s="204" t="s">
        <v>121</v>
      </c>
      <c r="H199" s="203">
        <v>2.7</v>
      </c>
      <c r="I199" s="202"/>
      <c r="J199" s="201">
        <f>ROUND(I199*H199,2)</f>
        <v>0</v>
      </c>
      <c r="K199" s="200"/>
      <c r="L199" s="199"/>
      <c r="M199" s="198" t="s">
        <v>1</v>
      </c>
      <c r="N199" s="197" t="s">
        <v>55</v>
      </c>
      <c r="O199" s="51"/>
      <c r="P199" s="147">
        <f>O199*H199</f>
        <v>0</v>
      </c>
      <c r="Q199" s="147">
        <v>1E-3</v>
      </c>
      <c r="R199" s="147">
        <f>Q199*H199</f>
        <v>2.7000000000000001E-3</v>
      </c>
      <c r="S199" s="147">
        <v>0</v>
      </c>
      <c r="T199" s="146">
        <f>S199*H199</f>
        <v>0</v>
      </c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R199" s="144" t="s">
        <v>120</v>
      </c>
      <c r="AT199" s="144" t="s">
        <v>119</v>
      </c>
      <c r="AU199" s="144" t="s">
        <v>0</v>
      </c>
      <c r="AY199" s="115" t="s">
        <v>89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15" t="s">
        <v>5</v>
      </c>
      <c r="BK199" s="145">
        <f>ROUND(I199*H199,2)</f>
        <v>0</v>
      </c>
      <c r="BL199" s="115" t="s">
        <v>88</v>
      </c>
      <c r="BM199" s="144" t="s">
        <v>118</v>
      </c>
    </row>
    <row r="200" spans="1:65" s="1" customFormat="1" ht="19.5">
      <c r="A200" s="2"/>
      <c r="B200" s="7"/>
      <c r="C200" s="6"/>
      <c r="D200" s="139" t="s">
        <v>83</v>
      </c>
      <c r="E200" s="6"/>
      <c r="F200" s="138" t="s">
        <v>84</v>
      </c>
      <c r="G200" s="6"/>
      <c r="H200" s="6"/>
      <c r="I200" s="137"/>
      <c r="J200" s="6"/>
      <c r="K200" s="6"/>
      <c r="L200" s="3"/>
      <c r="M200" s="141"/>
      <c r="N200" s="140"/>
      <c r="O200" s="51"/>
      <c r="P200" s="51"/>
      <c r="Q200" s="51"/>
      <c r="R200" s="51"/>
      <c r="S200" s="51"/>
      <c r="T200" s="50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T200" s="115" t="s">
        <v>83</v>
      </c>
      <c r="AU200" s="115" t="s">
        <v>0</v>
      </c>
    </row>
    <row r="201" spans="1:65" s="185" customFormat="1">
      <c r="B201" s="196"/>
      <c r="C201" s="191"/>
      <c r="D201" s="139" t="s">
        <v>97</v>
      </c>
      <c r="E201" s="195" t="s">
        <v>1</v>
      </c>
      <c r="F201" s="194" t="s">
        <v>117</v>
      </c>
      <c r="G201" s="191"/>
      <c r="H201" s="193">
        <v>2.7</v>
      </c>
      <c r="I201" s="192"/>
      <c r="J201" s="191"/>
      <c r="K201" s="191"/>
      <c r="L201" s="190"/>
      <c r="M201" s="189"/>
      <c r="N201" s="188"/>
      <c r="O201" s="188"/>
      <c r="P201" s="188"/>
      <c r="Q201" s="188"/>
      <c r="R201" s="188"/>
      <c r="S201" s="188"/>
      <c r="T201" s="187"/>
      <c r="AT201" s="186" t="s">
        <v>97</v>
      </c>
      <c r="AU201" s="186" t="s">
        <v>0</v>
      </c>
      <c r="AV201" s="185" t="s">
        <v>0</v>
      </c>
      <c r="AW201" s="185" t="s">
        <v>62</v>
      </c>
      <c r="AX201" s="185" t="s">
        <v>12</v>
      </c>
      <c r="AY201" s="186" t="s">
        <v>89</v>
      </c>
    </row>
    <row r="202" spans="1:65" s="173" customFormat="1">
      <c r="B202" s="184"/>
      <c r="C202" s="179"/>
      <c r="D202" s="139" t="s">
        <v>97</v>
      </c>
      <c r="E202" s="183" t="s">
        <v>1</v>
      </c>
      <c r="F202" s="182" t="s">
        <v>98</v>
      </c>
      <c r="G202" s="179"/>
      <c r="H202" s="181">
        <v>2.7</v>
      </c>
      <c r="I202" s="180"/>
      <c r="J202" s="179"/>
      <c r="K202" s="179"/>
      <c r="L202" s="178"/>
      <c r="M202" s="177"/>
      <c r="N202" s="176"/>
      <c r="O202" s="176"/>
      <c r="P202" s="176"/>
      <c r="Q202" s="176"/>
      <c r="R202" s="176"/>
      <c r="S202" s="176"/>
      <c r="T202" s="175"/>
      <c r="AT202" s="174" t="s">
        <v>97</v>
      </c>
      <c r="AU202" s="174" t="s">
        <v>0</v>
      </c>
      <c r="AV202" s="173" t="s">
        <v>88</v>
      </c>
      <c r="AW202" s="173" t="s">
        <v>62</v>
      </c>
      <c r="AX202" s="173" t="s">
        <v>5</v>
      </c>
      <c r="AY202" s="174" t="s">
        <v>89</v>
      </c>
    </row>
    <row r="203" spans="1:65" s="158" customFormat="1" ht="22.9" customHeight="1">
      <c r="B203" s="172"/>
      <c r="C203" s="167"/>
      <c r="D203" s="171" t="s">
        <v>13</v>
      </c>
      <c r="E203" s="170" t="s">
        <v>116</v>
      </c>
      <c r="F203" s="170" t="s">
        <v>115</v>
      </c>
      <c r="G203" s="167"/>
      <c r="H203" s="167"/>
      <c r="I203" s="169"/>
      <c r="J203" s="168">
        <f>BK203</f>
        <v>0</v>
      </c>
      <c r="K203" s="167"/>
      <c r="L203" s="166"/>
      <c r="M203" s="165"/>
      <c r="N203" s="163"/>
      <c r="O203" s="163"/>
      <c r="P203" s="164">
        <f>SUM(P204:P214)</f>
        <v>0</v>
      </c>
      <c r="Q203" s="163"/>
      <c r="R203" s="164">
        <f>SUM(R204:R214)</f>
        <v>0</v>
      </c>
      <c r="S203" s="163"/>
      <c r="T203" s="162">
        <f>SUM(T204:T214)</f>
        <v>0</v>
      </c>
      <c r="AR203" s="160" t="s">
        <v>5</v>
      </c>
      <c r="AT203" s="161" t="s">
        <v>13</v>
      </c>
      <c r="AU203" s="161" t="s">
        <v>5</v>
      </c>
      <c r="AY203" s="160" t="s">
        <v>89</v>
      </c>
      <c r="BK203" s="159">
        <f>SUM(BK204:BK214)</f>
        <v>0</v>
      </c>
    </row>
    <row r="204" spans="1:65" s="1" customFormat="1" ht="33" customHeight="1">
      <c r="A204" s="2"/>
      <c r="B204" s="7"/>
      <c r="C204" s="157" t="s">
        <v>79</v>
      </c>
      <c r="D204" s="157" t="s">
        <v>90</v>
      </c>
      <c r="E204" s="156" t="s">
        <v>114</v>
      </c>
      <c r="F204" s="155" t="s">
        <v>113</v>
      </c>
      <c r="G204" s="154" t="s">
        <v>91</v>
      </c>
      <c r="H204" s="153">
        <v>68.552999999999997</v>
      </c>
      <c r="I204" s="152"/>
      <c r="J204" s="151">
        <f>ROUND(I204*H204,2)</f>
        <v>0</v>
      </c>
      <c r="K204" s="150"/>
      <c r="L204" s="3"/>
      <c r="M204" s="149" t="s">
        <v>1</v>
      </c>
      <c r="N204" s="148" t="s">
        <v>55</v>
      </c>
      <c r="O204" s="51"/>
      <c r="P204" s="147">
        <f>O204*H204</f>
        <v>0</v>
      </c>
      <c r="Q204" s="147">
        <v>0</v>
      </c>
      <c r="R204" s="147">
        <f>Q204*H204</f>
        <v>0</v>
      </c>
      <c r="S204" s="147">
        <v>0</v>
      </c>
      <c r="T204" s="146">
        <f>S204*H204</f>
        <v>0</v>
      </c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R204" s="144" t="s">
        <v>88</v>
      </c>
      <c r="AT204" s="144" t="s">
        <v>90</v>
      </c>
      <c r="AU204" s="144" t="s">
        <v>0</v>
      </c>
      <c r="AY204" s="115" t="s">
        <v>89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15" t="s">
        <v>5</v>
      </c>
      <c r="BK204" s="145">
        <f>ROUND(I204*H204,2)</f>
        <v>0</v>
      </c>
      <c r="BL204" s="115" t="s">
        <v>88</v>
      </c>
      <c r="BM204" s="144" t="s">
        <v>112</v>
      </c>
    </row>
    <row r="205" spans="1:65" s="1" customFormat="1" ht="19.5">
      <c r="A205" s="2"/>
      <c r="B205" s="7"/>
      <c r="C205" s="6"/>
      <c r="D205" s="139" t="s">
        <v>83</v>
      </c>
      <c r="E205" s="6"/>
      <c r="F205" s="138" t="s">
        <v>84</v>
      </c>
      <c r="G205" s="6"/>
      <c r="H205" s="6"/>
      <c r="I205" s="137"/>
      <c r="J205" s="6"/>
      <c r="K205" s="6"/>
      <c r="L205" s="3"/>
      <c r="M205" s="141"/>
      <c r="N205" s="140"/>
      <c r="O205" s="51"/>
      <c r="P205" s="51"/>
      <c r="Q205" s="51"/>
      <c r="R205" s="51"/>
      <c r="S205" s="51"/>
      <c r="T205" s="50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T205" s="115" t="s">
        <v>83</v>
      </c>
      <c r="AU205" s="115" t="s">
        <v>0</v>
      </c>
    </row>
    <row r="206" spans="1:65" s="185" customFormat="1">
      <c r="B206" s="196"/>
      <c r="C206" s="191"/>
      <c r="D206" s="139" t="s">
        <v>97</v>
      </c>
      <c r="E206" s="195" t="s">
        <v>1</v>
      </c>
      <c r="F206" s="194" t="s">
        <v>111</v>
      </c>
      <c r="G206" s="191"/>
      <c r="H206" s="193">
        <v>68.552999999999997</v>
      </c>
      <c r="I206" s="192"/>
      <c r="J206" s="191"/>
      <c r="K206" s="191"/>
      <c r="L206" s="190"/>
      <c r="M206" s="189"/>
      <c r="N206" s="188"/>
      <c r="O206" s="188"/>
      <c r="P206" s="188"/>
      <c r="Q206" s="188"/>
      <c r="R206" s="188"/>
      <c r="S206" s="188"/>
      <c r="T206" s="187"/>
      <c r="AT206" s="186" t="s">
        <v>97</v>
      </c>
      <c r="AU206" s="186" t="s">
        <v>0</v>
      </c>
      <c r="AV206" s="185" t="s">
        <v>0</v>
      </c>
      <c r="AW206" s="185" t="s">
        <v>62</v>
      </c>
      <c r="AX206" s="185" t="s">
        <v>12</v>
      </c>
      <c r="AY206" s="186" t="s">
        <v>89</v>
      </c>
    </row>
    <row r="207" spans="1:65" s="173" customFormat="1">
      <c r="B207" s="184"/>
      <c r="C207" s="179"/>
      <c r="D207" s="139" t="s">
        <v>97</v>
      </c>
      <c r="E207" s="183" t="s">
        <v>1</v>
      </c>
      <c r="F207" s="182" t="s">
        <v>98</v>
      </c>
      <c r="G207" s="179"/>
      <c r="H207" s="181">
        <v>68.552999999999997</v>
      </c>
      <c r="I207" s="180"/>
      <c r="J207" s="179"/>
      <c r="K207" s="179"/>
      <c r="L207" s="178"/>
      <c r="M207" s="177"/>
      <c r="N207" s="176"/>
      <c r="O207" s="176"/>
      <c r="P207" s="176"/>
      <c r="Q207" s="176"/>
      <c r="R207" s="176"/>
      <c r="S207" s="176"/>
      <c r="T207" s="175"/>
      <c r="AT207" s="174" t="s">
        <v>97</v>
      </c>
      <c r="AU207" s="174" t="s">
        <v>0</v>
      </c>
      <c r="AV207" s="173" t="s">
        <v>88</v>
      </c>
      <c r="AW207" s="173" t="s">
        <v>62</v>
      </c>
      <c r="AX207" s="173" t="s">
        <v>5</v>
      </c>
      <c r="AY207" s="174" t="s">
        <v>89</v>
      </c>
    </row>
    <row r="208" spans="1:65" s="1" customFormat="1" ht="44.25" customHeight="1">
      <c r="A208" s="2"/>
      <c r="B208" s="7"/>
      <c r="C208" s="157" t="s">
        <v>110</v>
      </c>
      <c r="D208" s="157" t="s">
        <v>90</v>
      </c>
      <c r="E208" s="156" t="s">
        <v>109</v>
      </c>
      <c r="F208" s="155" t="s">
        <v>108</v>
      </c>
      <c r="G208" s="154" t="s">
        <v>91</v>
      </c>
      <c r="H208" s="153">
        <v>1302.5070000000001</v>
      </c>
      <c r="I208" s="152"/>
      <c r="J208" s="151">
        <f>ROUND(I208*H208,2)</f>
        <v>0</v>
      </c>
      <c r="K208" s="150"/>
      <c r="L208" s="3"/>
      <c r="M208" s="149" t="s">
        <v>1</v>
      </c>
      <c r="N208" s="148" t="s">
        <v>55</v>
      </c>
      <c r="O208" s="51"/>
      <c r="P208" s="147">
        <f>O208*H208</f>
        <v>0</v>
      </c>
      <c r="Q208" s="147">
        <v>0</v>
      </c>
      <c r="R208" s="147">
        <f>Q208*H208</f>
        <v>0</v>
      </c>
      <c r="S208" s="147">
        <v>0</v>
      </c>
      <c r="T208" s="146">
        <f>S208*H208</f>
        <v>0</v>
      </c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R208" s="144" t="s">
        <v>88</v>
      </c>
      <c r="AT208" s="144" t="s">
        <v>90</v>
      </c>
      <c r="AU208" s="144" t="s">
        <v>0</v>
      </c>
      <c r="AY208" s="115" t="s">
        <v>89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15" t="s">
        <v>5</v>
      </c>
      <c r="BK208" s="145">
        <f>ROUND(I208*H208,2)</f>
        <v>0</v>
      </c>
      <c r="BL208" s="115" t="s">
        <v>88</v>
      </c>
      <c r="BM208" s="144" t="s">
        <v>107</v>
      </c>
    </row>
    <row r="209" spans="1:65" s="1" customFormat="1" ht="19.5">
      <c r="A209" s="2"/>
      <c r="B209" s="7"/>
      <c r="C209" s="6"/>
      <c r="D209" s="139" t="s">
        <v>83</v>
      </c>
      <c r="E209" s="6"/>
      <c r="F209" s="138" t="s">
        <v>106</v>
      </c>
      <c r="G209" s="6"/>
      <c r="H209" s="6"/>
      <c r="I209" s="137"/>
      <c r="J209" s="6"/>
      <c r="K209" s="6"/>
      <c r="L209" s="3"/>
      <c r="M209" s="141"/>
      <c r="N209" s="140"/>
      <c r="O209" s="51"/>
      <c r="P209" s="51"/>
      <c r="Q209" s="51"/>
      <c r="R209" s="51"/>
      <c r="S209" s="51"/>
      <c r="T209" s="50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T209" s="115" t="s">
        <v>83</v>
      </c>
      <c r="AU209" s="115" t="s">
        <v>0</v>
      </c>
    </row>
    <row r="210" spans="1:65" s="185" customFormat="1">
      <c r="B210" s="196"/>
      <c r="C210" s="191"/>
      <c r="D210" s="139" t="s">
        <v>97</v>
      </c>
      <c r="E210" s="195" t="s">
        <v>1</v>
      </c>
      <c r="F210" s="194" t="s">
        <v>105</v>
      </c>
      <c r="G210" s="191"/>
      <c r="H210" s="193">
        <v>1302.5070000000001</v>
      </c>
      <c r="I210" s="192"/>
      <c r="J210" s="191"/>
      <c r="K210" s="191"/>
      <c r="L210" s="190"/>
      <c r="M210" s="189"/>
      <c r="N210" s="188"/>
      <c r="O210" s="188"/>
      <c r="P210" s="188"/>
      <c r="Q210" s="188"/>
      <c r="R210" s="188"/>
      <c r="S210" s="188"/>
      <c r="T210" s="187"/>
      <c r="AT210" s="186" t="s">
        <v>97</v>
      </c>
      <c r="AU210" s="186" t="s">
        <v>0</v>
      </c>
      <c r="AV210" s="185" t="s">
        <v>0</v>
      </c>
      <c r="AW210" s="185" t="s">
        <v>62</v>
      </c>
      <c r="AX210" s="185" t="s">
        <v>5</v>
      </c>
      <c r="AY210" s="186" t="s">
        <v>89</v>
      </c>
    </row>
    <row r="211" spans="1:65" s="1" customFormat="1" ht="33" customHeight="1">
      <c r="A211" s="2"/>
      <c r="B211" s="7"/>
      <c r="C211" s="157" t="s">
        <v>104</v>
      </c>
      <c r="D211" s="157" t="s">
        <v>90</v>
      </c>
      <c r="E211" s="156" t="s">
        <v>103</v>
      </c>
      <c r="F211" s="155" t="s">
        <v>102</v>
      </c>
      <c r="G211" s="154" t="s">
        <v>91</v>
      </c>
      <c r="H211" s="153">
        <v>68.552999999999997</v>
      </c>
      <c r="I211" s="152"/>
      <c r="J211" s="151">
        <f>ROUND(I211*H211,2)</f>
        <v>0</v>
      </c>
      <c r="K211" s="150"/>
      <c r="L211" s="3"/>
      <c r="M211" s="149" t="s">
        <v>1</v>
      </c>
      <c r="N211" s="148" t="s">
        <v>55</v>
      </c>
      <c r="O211" s="51"/>
      <c r="P211" s="147">
        <f>O211*H211</f>
        <v>0</v>
      </c>
      <c r="Q211" s="147">
        <v>0</v>
      </c>
      <c r="R211" s="147">
        <f>Q211*H211</f>
        <v>0</v>
      </c>
      <c r="S211" s="147">
        <v>0</v>
      </c>
      <c r="T211" s="146">
        <f>S211*H211</f>
        <v>0</v>
      </c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R211" s="144" t="s">
        <v>88</v>
      </c>
      <c r="AT211" s="144" t="s">
        <v>90</v>
      </c>
      <c r="AU211" s="144" t="s">
        <v>0</v>
      </c>
      <c r="AY211" s="115" t="s">
        <v>89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15" t="s">
        <v>5</v>
      </c>
      <c r="BK211" s="145">
        <f>ROUND(I211*H211,2)</f>
        <v>0</v>
      </c>
      <c r="BL211" s="115" t="s">
        <v>88</v>
      </c>
      <c r="BM211" s="144" t="s">
        <v>101</v>
      </c>
    </row>
    <row r="212" spans="1:65" s="1" customFormat="1" ht="19.5">
      <c r="A212" s="2"/>
      <c r="B212" s="7"/>
      <c r="C212" s="6"/>
      <c r="D212" s="139" t="s">
        <v>83</v>
      </c>
      <c r="E212" s="6"/>
      <c r="F212" s="138" t="s">
        <v>100</v>
      </c>
      <c r="G212" s="6"/>
      <c r="H212" s="6"/>
      <c r="I212" s="137"/>
      <c r="J212" s="6"/>
      <c r="K212" s="6"/>
      <c r="L212" s="3"/>
      <c r="M212" s="141"/>
      <c r="N212" s="140"/>
      <c r="O212" s="51"/>
      <c r="P212" s="51"/>
      <c r="Q212" s="51"/>
      <c r="R212" s="51"/>
      <c r="S212" s="51"/>
      <c r="T212" s="50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T212" s="115" t="s">
        <v>83</v>
      </c>
      <c r="AU212" s="115" t="s">
        <v>0</v>
      </c>
    </row>
    <row r="213" spans="1:65" s="185" customFormat="1">
      <c r="B213" s="196"/>
      <c r="C213" s="191"/>
      <c r="D213" s="139" t="s">
        <v>97</v>
      </c>
      <c r="E213" s="195" t="s">
        <v>1</v>
      </c>
      <c r="F213" s="194" t="s">
        <v>99</v>
      </c>
      <c r="G213" s="191"/>
      <c r="H213" s="193">
        <v>68.552999999999997</v>
      </c>
      <c r="I213" s="192"/>
      <c r="J213" s="191"/>
      <c r="K213" s="191"/>
      <c r="L213" s="190"/>
      <c r="M213" s="189"/>
      <c r="N213" s="188"/>
      <c r="O213" s="188"/>
      <c r="P213" s="188"/>
      <c r="Q213" s="188"/>
      <c r="R213" s="188"/>
      <c r="S213" s="188"/>
      <c r="T213" s="187"/>
      <c r="AT213" s="186" t="s">
        <v>97</v>
      </c>
      <c r="AU213" s="186" t="s">
        <v>0</v>
      </c>
      <c r="AV213" s="185" t="s">
        <v>0</v>
      </c>
      <c r="AW213" s="185" t="s">
        <v>62</v>
      </c>
      <c r="AX213" s="185" t="s">
        <v>12</v>
      </c>
      <c r="AY213" s="186" t="s">
        <v>89</v>
      </c>
    </row>
    <row r="214" spans="1:65" s="173" customFormat="1">
      <c r="B214" s="184"/>
      <c r="C214" s="179"/>
      <c r="D214" s="139" t="s">
        <v>97</v>
      </c>
      <c r="E214" s="183" t="s">
        <v>1</v>
      </c>
      <c r="F214" s="182" t="s">
        <v>98</v>
      </c>
      <c r="G214" s="179"/>
      <c r="H214" s="181">
        <v>68.552999999999997</v>
      </c>
      <c r="I214" s="180"/>
      <c r="J214" s="179"/>
      <c r="K214" s="179"/>
      <c r="L214" s="178"/>
      <c r="M214" s="177"/>
      <c r="N214" s="176"/>
      <c r="O214" s="176"/>
      <c r="P214" s="176"/>
      <c r="Q214" s="176"/>
      <c r="R214" s="176"/>
      <c r="S214" s="176"/>
      <c r="T214" s="175"/>
      <c r="AT214" s="174" t="s">
        <v>97</v>
      </c>
      <c r="AU214" s="174" t="s">
        <v>0</v>
      </c>
      <c r="AV214" s="173" t="s">
        <v>88</v>
      </c>
      <c r="AW214" s="173" t="s">
        <v>62</v>
      </c>
      <c r="AX214" s="173" t="s">
        <v>5</v>
      </c>
      <c r="AY214" s="174" t="s">
        <v>89</v>
      </c>
    </row>
    <row r="215" spans="1:65" s="158" customFormat="1" ht="22.9" customHeight="1">
      <c r="B215" s="172"/>
      <c r="C215" s="167"/>
      <c r="D215" s="171" t="s">
        <v>13</v>
      </c>
      <c r="E215" s="170" t="s">
        <v>96</v>
      </c>
      <c r="F215" s="170" t="s">
        <v>95</v>
      </c>
      <c r="G215" s="167"/>
      <c r="H215" s="167"/>
      <c r="I215" s="169"/>
      <c r="J215" s="168">
        <f>BK215</f>
        <v>0</v>
      </c>
      <c r="K215" s="167"/>
      <c r="L215" s="166"/>
      <c r="M215" s="165"/>
      <c r="N215" s="163"/>
      <c r="O215" s="163"/>
      <c r="P215" s="164">
        <f>SUM(P216:P218)</f>
        <v>0</v>
      </c>
      <c r="Q215" s="163"/>
      <c r="R215" s="164">
        <f>SUM(R216:R218)</f>
        <v>0</v>
      </c>
      <c r="S215" s="163"/>
      <c r="T215" s="162">
        <f>SUM(T216:T218)</f>
        <v>0</v>
      </c>
      <c r="AR215" s="160" t="s">
        <v>5</v>
      </c>
      <c r="AT215" s="161" t="s">
        <v>13</v>
      </c>
      <c r="AU215" s="161" t="s">
        <v>5</v>
      </c>
      <c r="AY215" s="160" t="s">
        <v>89</v>
      </c>
      <c r="BK215" s="159">
        <f>SUM(BK216:BK218)</f>
        <v>0</v>
      </c>
    </row>
    <row r="216" spans="1:65" s="1" customFormat="1" ht="24.2" customHeight="1">
      <c r="A216" s="2"/>
      <c r="B216" s="7"/>
      <c r="C216" s="157" t="s">
        <v>94</v>
      </c>
      <c r="D216" s="157" t="s">
        <v>90</v>
      </c>
      <c r="E216" s="156" t="s">
        <v>93</v>
      </c>
      <c r="F216" s="155" t="s">
        <v>92</v>
      </c>
      <c r="G216" s="154" t="s">
        <v>91</v>
      </c>
      <c r="H216" s="153">
        <v>147.5</v>
      </c>
      <c r="I216" s="152"/>
      <c r="J216" s="151">
        <f>ROUND(I216*H216,2)</f>
        <v>0</v>
      </c>
      <c r="K216" s="150"/>
      <c r="L216" s="3"/>
      <c r="M216" s="149" t="s">
        <v>1</v>
      </c>
      <c r="N216" s="148" t="s">
        <v>55</v>
      </c>
      <c r="O216" s="51"/>
      <c r="P216" s="147">
        <f>O216*H216</f>
        <v>0</v>
      </c>
      <c r="Q216" s="147">
        <v>0</v>
      </c>
      <c r="R216" s="147">
        <f>Q216*H216</f>
        <v>0</v>
      </c>
      <c r="S216" s="147">
        <v>0</v>
      </c>
      <c r="T216" s="146">
        <f>S216*H216</f>
        <v>0</v>
      </c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R216" s="144" t="s">
        <v>88</v>
      </c>
      <c r="AT216" s="144" t="s">
        <v>90</v>
      </c>
      <c r="AU216" s="144" t="s">
        <v>0</v>
      </c>
      <c r="AY216" s="115" t="s">
        <v>89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15" t="s">
        <v>5</v>
      </c>
      <c r="BK216" s="145">
        <f>ROUND(I216*H216,2)</f>
        <v>0</v>
      </c>
      <c r="BL216" s="115" t="s">
        <v>88</v>
      </c>
      <c r="BM216" s="144" t="s">
        <v>87</v>
      </c>
    </row>
    <row r="217" spans="1:65" s="1" customFormat="1">
      <c r="A217" s="2"/>
      <c r="B217" s="7"/>
      <c r="C217" s="6"/>
      <c r="D217" s="143" t="s">
        <v>85</v>
      </c>
      <c r="E217" s="6"/>
      <c r="F217" s="142" t="s">
        <v>86</v>
      </c>
      <c r="G217" s="6"/>
      <c r="H217" s="6"/>
      <c r="I217" s="137"/>
      <c r="J217" s="6"/>
      <c r="K217" s="6"/>
      <c r="L217" s="3"/>
      <c r="M217" s="141"/>
      <c r="N217" s="140"/>
      <c r="O217" s="51"/>
      <c r="P217" s="51"/>
      <c r="Q217" s="51"/>
      <c r="R217" s="51"/>
      <c r="S217" s="51"/>
      <c r="T217" s="50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T217" s="115" t="s">
        <v>85</v>
      </c>
      <c r="AU217" s="115" t="s">
        <v>0</v>
      </c>
    </row>
    <row r="218" spans="1:65" s="1" customFormat="1" ht="19.5">
      <c r="A218" s="2"/>
      <c r="B218" s="7"/>
      <c r="C218" s="6"/>
      <c r="D218" s="139" t="s">
        <v>83</v>
      </c>
      <c r="E218" s="6"/>
      <c r="F218" s="138" t="s">
        <v>84</v>
      </c>
      <c r="G218" s="6"/>
      <c r="H218" s="6"/>
      <c r="I218" s="137"/>
      <c r="J218" s="6"/>
      <c r="K218" s="6"/>
      <c r="L218" s="3"/>
      <c r="M218" s="136"/>
      <c r="N218" s="135"/>
      <c r="O218" s="134"/>
      <c r="P218" s="134"/>
      <c r="Q218" s="134"/>
      <c r="R218" s="134"/>
      <c r="S218" s="134"/>
      <c r="T218" s="133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T218" s="115" t="s">
        <v>83</v>
      </c>
      <c r="AU218" s="115" t="s">
        <v>0</v>
      </c>
    </row>
    <row r="219" spans="1:65" s="1" customFormat="1" ht="6.95" customHeight="1">
      <c r="A219" s="2"/>
      <c r="B219" s="5"/>
      <c r="C219" s="4"/>
      <c r="D219" s="4"/>
      <c r="E219" s="4"/>
      <c r="F219" s="4"/>
      <c r="G219" s="4"/>
      <c r="H219" s="4"/>
      <c r="I219" s="4"/>
      <c r="J219" s="4"/>
      <c r="K219" s="4"/>
      <c r="L219" s="3"/>
      <c r="M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</sheetData>
  <sheetProtection algorithmName="SHA-512" hashValue="q2wv87rfyu1QLtgqpLgkxt1AL5wdiu65Mm8npHv25RewmaMqCPWRZhnD2Aailmgi4eg/A0oiEh9RXpr/z9nyoA==" saltValue="qEcKnQpB3QiqgDevCfHsRTpfCMBkArqiU9mCGiz+ktRa/SAGSwSuIxdP1hMM0iSbOGHXir91FLzsm/h9pbNH5g==" spinCount="100000" sheet="1" objects="1" scenarios="1" formatColumns="0" formatRows="0" autoFilter="0"/>
  <autoFilter ref="C121:K218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hyperlinks>
    <hyperlink ref="F130" r:id="rId1" xr:uid="{00000000-0004-0000-0100-000000000000}"/>
    <hyperlink ref="F134" r:id="rId2" xr:uid="{00000000-0004-0000-0100-000001000000}"/>
    <hyperlink ref="F141" r:id="rId3" xr:uid="{00000000-0004-0000-0100-000002000000}"/>
    <hyperlink ref="F147" r:id="rId4" xr:uid="{00000000-0004-0000-0100-000003000000}"/>
    <hyperlink ref="F151" r:id="rId5" xr:uid="{00000000-0004-0000-0100-000004000000}"/>
    <hyperlink ref="F159" r:id="rId6" xr:uid="{00000000-0004-0000-0100-000005000000}"/>
    <hyperlink ref="F167" r:id="rId7" xr:uid="{00000000-0004-0000-0100-000006000000}"/>
    <hyperlink ref="F176" r:id="rId8" xr:uid="{00000000-0004-0000-0100-000007000000}"/>
    <hyperlink ref="F195" r:id="rId9" xr:uid="{00000000-0004-0000-0100-000008000000}"/>
    <hyperlink ref="F217" r:id="rId10" xr:uid="{00000000-0004-0000-01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05-2025 - Parkoviště Kučoch</vt:lpstr>
      <vt:lpstr>'05-2025 - Parkoviště Kučoch'!Názvy_tisku</vt:lpstr>
      <vt:lpstr>'Rekapitulace stavby'!Názvy_tisku</vt:lpstr>
      <vt:lpstr>'05-2025 - Parkoviště Kučoch'!Oblast_tisku</vt:lpstr>
      <vt:lpstr>'Rekapitulace stavby'!Oblast_tisku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David</dc:creator>
  <cp:lastModifiedBy>Srovnal David</cp:lastModifiedBy>
  <dcterms:created xsi:type="dcterms:W3CDTF">2025-06-12T06:33:46Z</dcterms:created>
  <dcterms:modified xsi:type="dcterms:W3CDTF">2025-06-12T06:34:37Z</dcterms:modified>
</cp:coreProperties>
</file>