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O:\!!!STAVEBNÍ AKCE 2022\Oprava střechy budovy QZI1\PROJEKT\Rozpočet\"/>
    </mc:Choice>
  </mc:AlternateContent>
  <bookViews>
    <workbookView xWindow="0" yWindow="0" windowWidth="0" windowHeight="0"/>
  </bookViews>
  <sheets>
    <sheet name="Rekapitulace stavby" sheetId="1" r:id="rId1"/>
    <sheet name="2025-05-21 - Oprava chodn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'2025-05-21 - Oprava chodn...'!$C$83:$K$191</definedName>
    <definedName name="_xlnm.Print_Area" localSheetId="1">'2025-05-21 - Oprava chodn...'!$C$4:$J$37,'2025-05-21 - Oprava chodn...'!$C$43:$J$67,'2025-05-21 - Oprava chodn...'!$C$73:$J$191</definedName>
    <definedName name="_xlnm.Print_Titles" localSheetId="1">'2025-05-21 - Oprava chodn...'!$83:$83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190"/>
  <c r="BH190"/>
  <c r="BG190"/>
  <c r="BF190"/>
  <c r="T190"/>
  <c r="T189"/>
  <c r="R190"/>
  <c r="R189"/>
  <c r="P190"/>
  <c r="P189"/>
  <c r="BI187"/>
  <c r="BH187"/>
  <c r="BG187"/>
  <c r="BF187"/>
  <c r="T187"/>
  <c r="T186"/>
  <c r="R187"/>
  <c r="R186"/>
  <c r="P187"/>
  <c r="P186"/>
  <c r="BI184"/>
  <c r="BH184"/>
  <c r="BG184"/>
  <c r="BF184"/>
  <c r="T184"/>
  <c r="T183"/>
  <c r="T182"/>
  <c r="R184"/>
  <c r="R183"/>
  <c r="R182"/>
  <c r="P184"/>
  <c r="P183"/>
  <c r="BI180"/>
  <c r="BH180"/>
  <c r="BG180"/>
  <c r="BF180"/>
  <c r="T180"/>
  <c r="T179"/>
  <c r="R180"/>
  <c r="R179"/>
  <c r="P180"/>
  <c r="P179"/>
  <c r="BI177"/>
  <c r="BH177"/>
  <c r="BG177"/>
  <c r="BF177"/>
  <c r="T177"/>
  <c r="R177"/>
  <c r="P177"/>
  <c r="BI172"/>
  <c r="BH172"/>
  <c r="BG172"/>
  <c r="BF172"/>
  <c r="T172"/>
  <c r="R172"/>
  <c r="P172"/>
  <c r="BI170"/>
  <c r="BH170"/>
  <c r="BG170"/>
  <c r="BF170"/>
  <c r="T170"/>
  <c r="R170"/>
  <c r="P170"/>
  <c r="BI165"/>
  <c r="BH165"/>
  <c r="BG165"/>
  <c r="BF165"/>
  <c r="T165"/>
  <c r="R165"/>
  <c r="P165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48"/>
  <c r="BH148"/>
  <c r="BG148"/>
  <c r="BF148"/>
  <c r="T148"/>
  <c r="R148"/>
  <c r="P148"/>
  <c r="BI146"/>
  <c r="BH146"/>
  <c r="BG146"/>
  <c r="BF146"/>
  <c r="T146"/>
  <c r="R146"/>
  <c r="P146"/>
  <c r="BI141"/>
  <c r="BH141"/>
  <c r="BG141"/>
  <c r="BF141"/>
  <c r="T141"/>
  <c r="R141"/>
  <c r="P141"/>
  <c r="BI139"/>
  <c r="BH139"/>
  <c r="BG139"/>
  <c r="BF139"/>
  <c r="T139"/>
  <c r="R139"/>
  <c r="P139"/>
  <c r="BI135"/>
  <c r="BH135"/>
  <c r="BG135"/>
  <c r="BF135"/>
  <c r="T135"/>
  <c r="R135"/>
  <c r="P135"/>
  <c r="BI132"/>
  <c r="BH132"/>
  <c r="BG132"/>
  <c r="BF132"/>
  <c r="T132"/>
  <c r="R132"/>
  <c r="P132"/>
  <c r="BI127"/>
  <c r="BH127"/>
  <c r="BG127"/>
  <c r="BF127"/>
  <c r="T127"/>
  <c r="R127"/>
  <c r="P127"/>
  <c r="BI125"/>
  <c r="BH125"/>
  <c r="BG125"/>
  <c r="BF125"/>
  <c r="T125"/>
  <c r="R125"/>
  <c r="P125"/>
  <c r="BI120"/>
  <c r="BH120"/>
  <c r="BG120"/>
  <c r="BF120"/>
  <c r="T120"/>
  <c r="R120"/>
  <c r="P120"/>
  <c r="BI115"/>
  <c r="BH115"/>
  <c r="BG115"/>
  <c r="BF115"/>
  <c r="T115"/>
  <c r="R115"/>
  <c r="P115"/>
  <c r="BI109"/>
  <c r="BH109"/>
  <c r="BG109"/>
  <c r="BF109"/>
  <c r="T109"/>
  <c r="R109"/>
  <c r="P109"/>
  <c r="BI102"/>
  <c r="BH102"/>
  <c r="BG102"/>
  <c r="BF102"/>
  <c r="T102"/>
  <c r="R102"/>
  <c r="P102"/>
  <c r="BI97"/>
  <c r="BH97"/>
  <c r="BG97"/>
  <c r="BF97"/>
  <c r="T97"/>
  <c r="R97"/>
  <c r="P97"/>
  <c r="BI92"/>
  <c r="BH92"/>
  <c r="BG92"/>
  <c r="BF92"/>
  <c r="T92"/>
  <c r="R92"/>
  <c r="P92"/>
  <c r="BI87"/>
  <c r="BH87"/>
  <c r="BG87"/>
  <c r="BF87"/>
  <c r="T87"/>
  <c r="R87"/>
  <c r="P87"/>
  <c r="F78"/>
  <c r="E76"/>
  <c r="F48"/>
  <c r="E46"/>
  <c r="J22"/>
  <c r="E22"/>
  <c r="J81"/>
  <c r="J21"/>
  <c r="J19"/>
  <c r="E19"/>
  <c r="J80"/>
  <c r="J18"/>
  <c r="J16"/>
  <c r="E16"/>
  <c r="F81"/>
  <c r="J15"/>
  <c r="J13"/>
  <c r="E13"/>
  <c r="F80"/>
  <c r="J12"/>
  <c r="J10"/>
  <c r="J78"/>
  <c i="1" r="L50"/>
  <c r="AM50"/>
  <c r="AM49"/>
  <c r="L49"/>
  <c r="AM47"/>
  <c r="L47"/>
  <c r="L45"/>
  <c r="L44"/>
  <c i="2" r="J159"/>
  <c r="BK127"/>
  <c r="J102"/>
  <c r="J184"/>
  <c r="J148"/>
  <c r="J135"/>
  <c r="BK109"/>
  <c i="1" r="AS54"/>
  <c i="2" r="BK180"/>
  <c r="J157"/>
  <c r="BK135"/>
  <c r="BK102"/>
  <c r="BK172"/>
  <c r="BK125"/>
  <c r="BK184"/>
  <c r="J155"/>
  <c r="J125"/>
  <c r="F33"/>
  <c r="J170"/>
  <c r="J146"/>
  <c r="J32"/>
  <c r="J180"/>
  <c r="BK139"/>
  <c r="J97"/>
  <c r="BK177"/>
  <c r="J153"/>
  <c r="BK92"/>
  <c r="J172"/>
  <c r="BK157"/>
  <c r="J127"/>
  <c r="BK97"/>
  <c r="BK190"/>
  <c r="BK170"/>
  <c r="BK148"/>
  <c r="J132"/>
  <c r="J92"/>
  <c r="BK187"/>
  <c r="BK155"/>
  <c r="J109"/>
  <c r="F35"/>
  <c r="BK132"/>
  <c r="J87"/>
  <c r="J190"/>
  <c r="J139"/>
  <c r="J115"/>
  <c r="BK165"/>
  <c r="J141"/>
  <c r="BK120"/>
  <c r="BK87"/>
  <c r="J187"/>
  <c r="J177"/>
  <c r="BK159"/>
  <c r="BK141"/>
  <c r="J120"/>
  <c r="J165"/>
  <c r="BK115"/>
  <c r="F32"/>
  <c r="BK153"/>
  <c r="F34"/>
  <c r="BK146"/>
  <c l="1" r="P182"/>
  <c r="BK86"/>
  <c r="J86"/>
  <c r="J57"/>
  <c r="T114"/>
  <c r="P140"/>
  <c r="T86"/>
  <c r="BK134"/>
  <c r="J134"/>
  <c r="J59"/>
  <c r="T140"/>
  <c r="P86"/>
  <c r="R134"/>
  <c r="T164"/>
  <c r="BK114"/>
  <c r="J114"/>
  <c r="J58"/>
  <c r="P134"/>
  <c r="BK164"/>
  <c r="J164"/>
  <c r="J61"/>
  <c r="P114"/>
  <c r="T134"/>
  <c r="P164"/>
  <c r="R86"/>
  <c r="BK140"/>
  <c r="J140"/>
  <c r="J60"/>
  <c r="R164"/>
  <c r="R114"/>
  <c r="R140"/>
  <c r="BK186"/>
  <c r="J186"/>
  <c r="J65"/>
  <c r="BK179"/>
  <c r="J179"/>
  <c r="J62"/>
  <c r="BK183"/>
  <c r="J183"/>
  <c r="J64"/>
  <c r="BK189"/>
  <c r="J189"/>
  <c r="J66"/>
  <c r="J48"/>
  <c r="F50"/>
  <c r="J50"/>
  <c r="F51"/>
  <c r="J51"/>
  <c r="BE87"/>
  <c r="BE92"/>
  <c r="BE97"/>
  <c r="BE102"/>
  <c r="BE109"/>
  <c r="BE115"/>
  <c r="BE120"/>
  <c r="BE125"/>
  <c r="BE127"/>
  <c r="BE132"/>
  <c r="BE135"/>
  <c r="BE139"/>
  <c r="BE141"/>
  <c r="BE146"/>
  <c r="BE148"/>
  <c r="BE153"/>
  <c r="BE155"/>
  <c r="BE157"/>
  <c r="BE159"/>
  <c r="BE165"/>
  <c r="BE170"/>
  <c r="BE172"/>
  <c r="BE177"/>
  <c r="BE180"/>
  <c r="BE184"/>
  <c r="BE187"/>
  <c r="BE190"/>
  <c i="1" r="AW55"/>
  <c r="BA55"/>
  <c r="BB55"/>
  <c r="BC55"/>
  <c r="BD55"/>
  <c r="BA54"/>
  <c r="W30"/>
  <c r="BB54"/>
  <c r="W31"/>
  <c r="BC54"/>
  <c r="W32"/>
  <c r="BD54"/>
  <c r="W33"/>
  <c i="2" l="1" r="T85"/>
  <c r="T84"/>
  <c r="R85"/>
  <c r="R84"/>
  <c r="P85"/>
  <c r="P84"/>
  <c i="1" r="AU55"/>
  <c i="2" r="BK182"/>
  <c r="J182"/>
  <c r="J63"/>
  <c r="BK85"/>
  <c r="J85"/>
  <c r="J56"/>
  <c i="1" r="AW54"/>
  <c r="AK30"/>
  <c i="2" r="J31"/>
  <c i="1" r="AV55"/>
  <c r="AT55"/>
  <c r="AU54"/>
  <c r="AX54"/>
  <c r="AY54"/>
  <c i="2" r="F31"/>
  <c i="1" r="AZ55"/>
  <c r="AZ54"/>
  <c r="W29"/>
  <c i="2" l="1" r="BK84"/>
  <c r="J84"/>
  <c r="J55"/>
  <c i="1" r="AV54"/>
  <c r="AK29"/>
  <c i="2" l="1" r="J28"/>
  <c i="1" r="AG55"/>
  <c r="AG54"/>
  <c r="AK26"/>
  <c r="AT54"/>
  <c r="AN54"/>
  <c i="2" l="1" r="J37"/>
  <c i="1" r="AN55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<sst xmlns="http://schemas.openxmlformats.org/spreadsheetml/2006/main">
  <si>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</si>
  <si>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</si>
  <si>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</si>
  <si>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/>
  </si>
  <si>
    <t>False</t>
  </si>
  <si>
    <t>{d12702b3-74cd-48fb-b6b7-5d23fc0e7388}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</si>
  <si>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</si>
  <si>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</si>
  <si>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</si>
  <si>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</si>
  <si>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</si>
  <si>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</si>
  <si>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</si>
  <si>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</si>
  <si>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</si>
  <si>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2025-05-21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</si>
  <si>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</si>
  <si>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</si>
  <si>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chodníku ul. Zdravotníků</t>
  </si>
  <si>
    <t>KSO:</t>
  </si>
  <si>
    <t>CC-CZ:</t>
  </si>
  <si>
    <t>Místo:</t>
  </si>
  <si>
    <t>FN Olomouc</t>
  </si>
  <si>
    <t>Datum:</t>
  </si>
  <si>
    <t>21. 5. 2025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</si>
  <si>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</si>
  <si>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</si>
  <si>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</si>
  <si>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</si>
  <si>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</si>
  <si>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</si>
  <si>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</si>
  <si>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</si>
  <si>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</si>
  <si>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</si>
  <si>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</si>
  <si>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</si>
  <si>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</si>
  <si>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</si>
  <si>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</si>
  <si>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</si>
  <si>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</si>
  <si>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</si>
  <si>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</si>
  <si>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</si>
  <si>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</si>
  <si>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</si>
  <si>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</si>
  <si>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</si>
  <si>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</si>
  <si>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</si>
  <si>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</si>
  <si>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</si>
  <si>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</si>
  <si>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</si>
  <si>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</si>
  <si>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</si>
  <si>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</si>
  <si>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</si>
  <si>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</si>
  <si>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</si>
  <si>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</si>
  <si>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</si>
  <si>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</si>
  <si>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</si>
  <si>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</si>
  <si>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</si>
  <si>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</si>
  <si>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</si>
  <si>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</si>
  <si>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</si>
  <si>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</si>
  <si>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</si>
  <si>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</si>
  <si>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</si>
  <si>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</si>
  <si>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</si>
  <si>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</si>
  <si>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</si>
  <si>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</si>
  <si>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</si>
  <si>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</si>
  <si>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</si>
  <si>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</si>
  <si>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</si>
  <si>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</si>
  <si>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</si>
  <si>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</si>
  <si>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</si>
  <si>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</si>
  <si>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VRN - Vedlejší rozpočtové náklady</t>
  </si>
  <si>
    <t xml:space="preserve">    VRN3 - Zařízení staveniště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</si>
  <si>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</si>
  <si>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</si>
  <si>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</si>
  <si>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</si>
  <si>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</si>
  <si>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</si>
  <si>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</si>
  <si>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</si>
  <si>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</si>
  <si>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</si>
  <si>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</si>
  <si>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</si>
  <si>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</si>
  <si>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</si>
  <si>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</si>
  <si>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</si>
  <si>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</si>
  <si>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</si>
  <si>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</si>
  <si>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</si>
  <si>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</si>
  <si>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</si>
  <si>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m2</t>
  </si>
  <si>
    <t>4</t>
  </si>
  <si>
    <t>-2121697491</t>
  </si>
  <si>
    <t>Online PSC</t>
  </si>
  <si>
    <t>https://podminky.urs.cz/item/CS_URS_2025_01/113106121</t>
  </si>
  <si>
    <t>VV</t>
  </si>
  <si>
    <t>Rozebrání betonové dlažby</t>
  </si>
  <si>
    <t>89,42+50,64</t>
  </si>
  <si>
    <t>Součet</t>
  </si>
  <si>
    <t>113106162</t>
  </si>
  <si>
    <t>Rozebrání dlažeb vozovek a ploch s přemístěním hmot na skládku na vzdálenost do 3 m nebo s naložením na dopravní prostředek, s jakoukoliv výplní spár ručně z drobných kostek nebo odseků s ložem ze živice</t>
  </si>
  <si>
    <t>-646045395</t>
  </si>
  <si>
    <t>https://podminky.urs.cz/item/CS_URS_2025_01/113106162</t>
  </si>
  <si>
    <t>Rozebrání přídlažby ze žulových kostek</t>
  </si>
  <si>
    <t>(38,00+61,30)*0,10</t>
  </si>
  <si>
    <t>3</t>
  </si>
  <si>
    <t>113107152</t>
  </si>
  <si>
    <t>Odstranění podkladů nebo krytů strojně plochy jednotlivě přes 50 m2 do 200 m2 s přemístěním hmot na skládku na vzdálenost do 20 m nebo s naložením na dopravní prostředek z kameniva těženého, o tl. vrstvy přes 100 do 200 mm</t>
  </si>
  <si>
    <t>296609417</t>
  </si>
  <si>
    <t>https://podminky.urs.cz/item/CS_URS_2025_01/113107152</t>
  </si>
  <si>
    <t>Odstraněná stávajícího podkladu tl. 150 mm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</si>
  <si>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</si>
  <si>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</si>
  <si>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</si>
  <si>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1682506459</t>
  </si>
  <si>
    <t>https://podminky.urs.cz/item/CS_URS_2025_01/113202111</t>
  </si>
  <si>
    <t>Silniční obruby:</t>
  </si>
  <si>
    <t>38,00+61,30</t>
  </si>
  <si>
    <t>Chodníkové obruby</t>
  </si>
  <si>
    <t>5</t>
  </si>
  <si>
    <t>181951112</t>
  </si>
  <si>
    <t>Úprava pláně vyrovnáním výškových rozdílů strojně v hornině třídy těžitelnosti I, skupiny 1 až 3 se zhutněním</t>
  </si>
  <si>
    <t>-1346521181</t>
  </si>
  <si>
    <t>https://podminky.urs.cz/item/CS_URS_2025_01/181951112</t>
  </si>
  <si>
    <t>Urovnání pláně před provedením pokladu z kameniva</t>
  </si>
  <si>
    <t>50,64+89,42</t>
  </si>
  <si>
    <t>Komunikace pozemní</t>
  </si>
  <si>
    <t>6</t>
  </si>
  <si>
    <t>564251011</t>
  </si>
  <si>
    <t>Podklad nebo podsyp ze štěrkopísku ŠP s rozprostřením, vlhčením a zhutněním plochy jednotlivě do 100 m2, po zhutnění tl. 150 mm</t>
  </si>
  <si>
    <t>-87145491</t>
  </si>
  <si>
    <t>https://podminky.urs.cz/item/CS_URS_2025_01/564251011</t>
  </si>
  <si>
    <t>Podklad pod dlažbu tl. 150 mm</t>
  </si>
  <si>
    <t>9</t>
  </si>
  <si>
    <t>596211111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</si>
  <si>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50 do 100 m2</t>
  </si>
  <si>
    <t>976085593</t>
  </si>
  <si>
    <t>https://podminky.urs.cz/item/CS_URS_2025_01/596211111</t>
  </si>
  <si>
    <t>Zámková dlažba přírodní</t>
  </si>
  <si>
    <t>140,06-10,00</t>
  </si>
  <si>
    <t>10</t>
  </si>
  <si>
    <t>M</t>
  </si>
  <si>
    <t>59245018</t>
  </si>
  <si>
    <t>dlažba skladebná betonová 200x100mm tl 60mm přírodní</t>
  </si>
  <si>
    <t>8</t>
  </si>
  <si>
    <t>1799632011</t>
  </si>
  <si>
    <t>130,06*1,03 'Přepočtené koeficientem množství</t>
  </si>
  <si>
    <t>7</t>
  </si>
  <si>
    <t>596211120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</si>
  <si>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B, pro plochy do 50 m2</t>
  </si>
  <si>
    <t>1662394890</t>
  </si>
  <si>
    <t>https://podminky.urs.cz/item/CS_URS_2025_01/596211120</t>
  </si>
  <si>
    <t>Slepecká dlažba</t>
  </si>
  <si>
    <t>5,00*2,00</t>
  </si>
  <si>
    <t>59245006</t>
  </si>
  <si>
    <t>dlažba pro nevidomé betonová 200x100mm tl 60mm barevná</t>
  </si>
  <si>
    <t>1809925841</t>
  </si>
  <si>
    <t>10*1,03 'Přepočtené koeficientem množství</t>
  </si>
  <si>
    <t>Vedení trubní dálková a přípojná</t>
  </si>
  <si>
    <t>26</t>
  </si>
  <si>
    <t>899133211</t>
  </si>
  <si>
    <t>Výměna (výšková úprava) vtokové mříže uliční vpusti na betonové skruži s použitím betonových vyrovnávacích prvků</t>
  </si>
  <si>
    <t>kus</t>
  </si>
  <si>
    <t>1910048545</t>
  </si>
  <si>
    <t>https://podminky.urs.cz/item/CS_URS_2025_01/899133211</t>
  </si>
  <si>
    <t xml:space="preserve">Úprava vpusti </t>
  </si>
  <si>
    <t>27</t>
  </si>
  <si>
    <t>59224480</t>
  </si>
  <si>
    <t>mříž vtoková s rámem stávající</t>
  </si>
  <si>
    <t>2117383024</t>
  </si>
  <si>
    <t>Ostatní konstrukce a práce, bourání</t>
  </si>
  <si>
    <t>11</t>
  </si>
  <si>
    <t>916111122</t>
  </si>
  <si>
    <t>Osazení silniční obruby z dlažebních kostek v jedné řadě s ložem tl. přes 50 do 100 mm, s vyplněním a zatřením spár cementovou maltou z drobných kostek bez boční opěry, do lože z betonu prostého</t>
  </si>
  <si>
    <t>2067039217</t>
  </si>
  <si>
    <t>https://podminky.urs.cz/item/CS_URS_2025_01/916111122</t>
  </si>
  <si>
    <t>Přídlažba ze žulových kostek</t>
  </si>
  <si>
    <t>58381007</t>
  </si>
  <si>
    <t>kostka štípaná dlažební žula drobná 8/10 - stávající žulová kostka</t>
  </si>
  <si>
    <t>-210843110</t>
  </si>
  <si>
    <t>0*0,1 'Přepočtené koeficientem množství</t>
  </si>
  <si>
    <t>13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</si>
  <si>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</si>
  <si>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</si>
  <si>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-1853352236</t>
  </si>
  <si>
    <t>https://podminky.urs.cz/item/CS_URS_2025_01/916131213</t>
  </si>
  <si>
    <t>Silniční obrubník</t>
  </si>
  <si>
    <t>14</t>
  </si>
  <si>
    <t>59217072</t>
  </si>
  <si>
    <t>obrubník silniční betonový 1000x100x250mm</t>
  </si>
  <si>
    <t>1248929439</t>
  </si>
  <si>
    <t>99,3*1,02 'Přepočtené koeficientem množství</t>
  </si>
  <si>
    <t>15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</si>
  <si>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</si>
  <si>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</si>
  <si>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-83102916</t>
  </si>
  <si>
    <t>https://podminky.urs.cz/item/CS_URS_2025_01/916231213</t>
  </si>
  <si>
    <t>16</t>
  </si>
  <si>
    <t>59217017</t>
  </si>
  <si>
    <t>obrubník betonový chodníkový 1000x100x250mm</t>
  </si>
  <si>
    <t>1702543132</t>
  </si>
  <si>
    <t>17</t>
  </si>
  <si>
    <t>979071122</t>
  </si>
  <si>
    <t>Očištění vybouraných dlažebních kostek od spojovacího materiálu, s uložením očištěných kostek na skládku, s odklizením odpadových hmot na hromady a s odklizením vybouraných kostek na vzdálenost do 3 m drobných, s původním vyplněním spár živicí nebo cementovou maltou</t>
  </si>
  <si>
    <t>-1411545662</t>
  </si>
  <si>
    <t>https://podminky.urs.cz/item/CS_URS_2025_01/979071122</t>
  </si>
  <si>
    <t>Očištění žulových kostek pro zpětné zabudování</t>
  </si>
  <si>
    <t>997</t>
  </si>
  <si>
    <t>Doprava suti a vybouraných hmot</t>
  </si>
  <si>
    <t>18</t>
  </si>
  <si>
    <t>997221151</t>
  </si>
  <si>
    <t>Vodorovná doprava suti stavebním kolečkem s naložením a se složením z kusových materiálů, na vzdálenost do 50 m</t>
  </si>
  <si>
    <t>t</t>
  </si>
  <si>
    <t>-466632964</t>
  </si>
  <si>
    <t>https://podminky.urs.cz/item/CS_URS_2025_01/997221151</t>
  </si>
  <si>
    <t>Převoz stávajících žulových kostek (přídlažba)</t>
  </si>
  <si>
    <t>(38,00+61,30)*0,10/4,50</t>
  </si>
  <si>
    <t>19</t>
  </si>
  <si>
    <t>997221571</t>
  </si>
  <si>
    <t>Vodorovná doprava vybouraných hmot bez naložení, ale se složením a s hrubým urovnáním na vzdálenost do 1 km</t>
  </si>
  <si>
    <t>-1313444780</t>
  </si>
  <si>
    <t>https://podminky.urs.cz/item/CS_URS_2025_01/997221571</t>
  </si>
  <si>
    <t>20</t>
  </si>
  <si>
    <t>997221579</t>
  </si>
  <si>
    <t>Vodorovná doprava vybouraných hmot bez naložení, ale se složením a s hrubým urovnáním na vzdálenost Příplatek k ceně za každý další započatý 1 km přes 1 km</t>
  </si>
  <si>
    <t>1015969582</t>
  </si>
  <si>
    <t>https://podminky.urs.cz/item/CS_URS_2025_01/997221579</t>
  </si>
  <si>
    <t>Skládka 15 km</t>
  </si>
  <si>
    <t>14,00*118,446</t>
  </si>
  <si>
    <t>997221873</t>
  </si>
  <si>
    <t>Poplatek za uložení stavebního odpadu na recyklační skládce (skládkovné) zeminy a kamení zatříděného do Katalogu odpadů pod kódem 17 05 04</t>
  </si>
  <si>
    <t>-1053729778</t>
  </si>
  <si>
    <t>https://podminky.urs.cz/item/CS_URS_2025_01/997221873</t>
  </si>
  <si>
    <t>998</t>
  </si>
  <si>
    <t>Přesun hmot</t>
  </si>
  <si>
    <t>22</t>
  </si>
  <si>
    <t>998223011</t>
  </si>
  <si>
    <t>Přesun hmot pro pozemní komunikace s krytem dlážděným dopravní vzdálenost do 200 m jakékoliv délky objektu</t>
  </si>
  <si>
    <t>-1462980656</t>
  </si>
  <si>
    <t>https://podminky.urs.cz/item/CS_URS_2025_01/998223011</t>
  </si>
  <si>
    <t>VRN</t>
  </si>
  <si>
    <t>Vedlejší rozpočtové náklady</t>
  </si>
  <si>
    <t>VRN3</t>
  </si>
  <si>
    <t>Zařízení staveniště</t>
  </si>
  <si>
    <t>23</t>
  </si>
  <si>
    <t>030001000</t>
  </si>
  <si>
    <t>kpl</t>
  </si>
  <si>
    <t>1024</t>
  </si>
  <si>
    <t>1651983934</t>
  </si>
  <si>
    <t>https://podminky.urs.cz/item/CS_URS_2025_01/030001000</t>
  </si>
  <si>
    <t>VRN6</t>
  </si>
  <si>
    <t>Územní vlivy</t>
  </si>
  <si>
    <t>25</t>
  </si>
  <si>
    <t>060001000</t>
  </si>
  <si>
    <t>-399291551</t>
  </si>
  <si>
    <t>https://podminky.urs.cz/item/CS_URS_2025_01/060001000</t>
  </si>
  <si>
    <t>VRN7</t>
  </si>
  <si>
    <t>Provozní vlivy</t>
  </si>
  <si>
    <t>24</t>
  </si>
  <si>
    <t>070001000</t>
  </si>
  <si>
    <t>1169902566</t>
  </si>
  <si>
    <t>https://podminky.urs.cz/item/CS_URS_2025_01/070001000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</si>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</sst>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1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4" fontId="18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right" vertical="center"/>
    </xf>
    <xf numFmtId="0" fontId="22" fillId="5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1" fillId="0" borderId="13" xfId="0" applyNumberFormat="1" applyFont="1" applyBorder="1" applyAlignment="1"/>
    <xf numFmtId="166" fontId="31" fillId="0" borderId="14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3" fillId="3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6" fillId="0" borderId="23" xfId="0" applyFont="1" applyBorder="1" applyAlignment="1" applyProtection="1">
      <alignment horizontal="center" vertical="center"/>
      <protection locked="0"/>
    </xf>
    <xf numFmtId="49" fontId="36" fillId="0" borderId="23" xfId="0" applyNumberFormat="1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167" fontId="36" fillId="0" borderId="23" xfId="0" applyNumberFormat="1" applyFont="1" applyBorder="1" applyAlignment="1" applyProtection="1">
      <alignment vertical="center"/>
      <protection locked="0"/>
    </xf>
    <xf numFmtId="4" fontId="36" fillId="3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  <protection locked="0"/>
    </xf>
    <xf numFmtId="0" fontId="37" fillId="0" borderId="23" xfId="0" applyFont="1" applyBorder="1" applyAlignment="1" applyProtection="1">
      <alignment vertical="center"/>
      <protection locked="0"/>
    </xf>
    <xf numFmtId="0" fontId="37" fillId="0" borderId="4" xfId="0" applyFont="1" applyBorder="1" applyAlignment="1">
      <alignment vertical="center"/>
    </xf>
    <xf numFmtId="0" fontId="36" fillId="3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1" TargetMode="External" /><Relationship Id="rId2" Type="http://schemas.openxmlformats.org/officeDocument/2006/relationships/hyperlink" Target="https://podminky.urs.cz/item/CS_URS_2025_01/113106162" TargetMode="External" /><Relationship Id="rId3" Type="http://schemas.openxmlformats.org/officeDocument/2006/relationships/hyperlink" Target="https://podminky.urs.cz/item/CS_URS_2025_01/113107152" TargetMode="External" /><Relationship Id="rId4" Type="http://schemas.openxmlformats.org/officeDocument/2006/relationships/hyperlink" Target="https://podminky.urs.cz/item/CS_URS_2025_01/113202111" TargetMode="External" /><Relationship Id="rId5" Type="http://schemas.openxmlformats.org/officeDocument/2006/relationships/hyperlink" Target="https://podminky.urs.cz/item/CS_URS_2025_01/181951112" TargetMode="External" /><Relationship Id="rId6" Type="http://schemas.openxmlformats.org/officeDocument/2006/relationships/hyperlink" Target="https://podminky.urs.cz/item/CS_URS_2025_01/564251011" TargetMode="External" /><Relationship Id="rId7" Type="http://schemas.openxmlformats.org/officeDocument/2006/relationships/hyperlink" Target="https://podminky.urs.cz/item/CS_URS_2025_01/596211111" TargetMode="External" /><Relationship Id="rId8" Type="http://schemas.openxmlformats.org/officeDocument/2006/relationships/hyperlink" Target="https://podminky.urs.cz/item/CS_URS_2025_01/596211120" TargetMode="External" /><Relationship Id="rId9" Type="http://schemas.openxmlformats.org/officeDocument/2006/relationships/hyperlink" Target="https://podminky.urs.cz/item/CS_URS_2025_01/899133211" TargetMode="External" /><Relationship Id="rId10" Type="http://schemas.openxmlformats.org/officeDocument/2006/relationships/hyperlink" Target="https://podminky.urs.cz/item/CS_URS_2025_01/916111122" TargetMode="External" /><Relationship Id="rId11" Type="http://schemas.openxmlformats.org/officeDocument/2006/relationships/hyperlink" Target="https://podminky.urs.cz/item/CS_URS_2025_01/916131213" TargetMode="External" /><Relationship Id="rId12" Type="http://schemas.openxmlformats.org/officeDocument/2006/relationships/hyperlink" Target="https://podminky.urs.cz/item/CS_URS_2025_01/916231213" TargetMode="External" /><Relationship Id="rId13" Type="http://schemas.openxmlformats.org/officeDocument/2006/relationships/hyperlink" Target="https://podminky.urs.cz/item/CS_URS_2025_01/979071122" TargetMode="External" /><Relationship Id="rId14" Type="http://schemas.openxmlformats.org/officeDocument/2006/relationships/hyperlink" Target="https://podminky.urs.cz/item/CS_URS_2025_01/997221151" TargetMode="External" /><Relationship Id="rId15" Type="http://schemas.openxmlformats.org/officeDocument/2006/relationships/hyperlink" Target="https://podminky.urs.cz/item/CS_URS_2025_01/997221571" TargetMode="External" /><Relationship Id="rId16" Type="http://schemas.openxmlformats.org/officeDocument/2006/relationships/hyperlink" Target="https://podminky.urs.cz/item/CS_URS_2025_01/997221579" TargetMode="External" /><Relationship Id="rId17" Type="http://schemas.openxmlformats.org/officeDocument/2006/relationships/hyperlink" Target="https://podminky.urs.cz/item/CS_URS_2025_01/997221873" TargetMode="External" /><Relationship Id="rId18" Type="http://schemas.openxmlformats.org/officeDocument/2006/relationships/hyperlink" Target="https://podminky.urs.cz/item/CS_URS_2025_01/998223011" TargetMode="External" /><Relationship Id="rId19" Type="http://schemas.openxmlformats.org/officeDocument/2006/relationships/hyperlink" Target="https://podminky.urs.cz/item/CS_URS_2025_01/030001000" TargetMode="External" /><Relationship Id="rId20" Type="http://schemas.openxmlformats.org/officeDocument/2006/relationships/hyperlink" Target="https://podminky.urs.cz/item/CS_URS_2025_01/060001000" TargetMode="External" /><Relationship Id="rId21" Type="http://schemas.openxmlformats.org/officeDocument/2006/relationships/hyperlink" Target="https://podminky.urs.cz/item/CS_URS_2025_01/070001000" TargetMode="External" /><Relationship Id="rId2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9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7</v>
      </c>
      <c r="BT2" s="20" t="s">
        <v>8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7</v>
      </c>
      <c r="BT3" s="20" t="s">
        <v>9</v>
      </c>
    </row>
    <row r="4" s="1" customFormat="1" ht="24.96" customHeight="1">
      <c r="B4" s="23"/>
      <c r="D4" s="24" t="s">
        <v>10</v>
      </c>
      <c r="AR4" s="23"/>
      <c r="AS4" s="25" t="s">
        <v>11</v>
      </c>
      <c r="BE4" s="26" t="s">
        <v>12</v>
      </c>
      <c r="BS4" s="20" t="s">
        <v>13</v>
      </c>
    </row>
    <row r="5" s="1" customFormat="1" ht="12" customHeight="1">
      <c r="B5" s="23"/>
      <c r="D5" s="27" t="s">
        <v>14</v>
      </c>
      <c r="K5" s="28" t="s">
        <v>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3"/>
      <c r="BE5" s="29" t="s">
        <v>16</v>
      </c>
      <c r="BS5" s="20" t="s">
        <v>7</v>
      </c>
    </row>
    <row r="6" s="1" customFormat="1" ht="36.96" customHeight="1">
      <c r="B6" s="23"/>
      <c r="D6" s="30" t="s">
        <v>17</v>
      </c>
      <c r="K6" s="31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3"/>
      <c r="BE6" s="32"/>
      <c r="BS6" s="20" t="s">
        <v>7</v>
      </c>
    </row>
    <row r="7" s="1" customFormat="1" ht="12" customHeight="1">
      <c r="B7" s="23"/>
      <c r="D7" s="33" t="s">
        <v>19</v>
      </c>
      <c r="K7" s="28" t="s">
        <v>3</v>
      </c>
      <c r="AK7" s="33" t="s">
        <v>20</v>
      </c>
      <c r="AN7" s="28" t="s">
        <v>3</v>
      </c>
      <c r="AR7" s="23"/>
      <c r="BE7" s="32"/>
      <c r="BS7" s="20" t="s">
        <v>7</v>
      </c>
    </row>
    <row r="8" s="1" customFormat="1" ht="12" customHeight="1">
      <c r="B8" s="23"/>
      <c r="D8" s="33" t="s">
        <v>21</v>
      </c>
      <c r="K8" s="28" t="s">
        <v>22</v>
      </c>
      <c r="AK8" s="33" t="s">
        <v>23</v>
      </c>
      <c r="AN8" s="34" t="s">
        <v>24</v>
      </c>
      <c r="AR8" s="23"/>
      <c r="BE8" s="32"/>
      <c r="BS8" s="20" t="s">
        <v>7</v>
      </c>
    </row>
    <row r="9" s="1" customFormat="1" ht="14.4" customHeight="1">
      <c r="B9" s="23"/>
      <c r="AR9" s="23"/>
      <c r="BE9" s="32"/>
      <c r="BS9" s="20" t="s">
        <v>7</v>
      </c>
    </row>
    <row r="10" s="1" customFormat="1" ht="12" customHeight="1">
      <c r="B10" s="23"/>
      <c r="D10" s="33" t="s">
        <v>25</v>
      </c>
      <c r="AK10" s="33" t="s">
        <v>26</v>
      </c>
      <c r="AN10" s="28" t="s">
        <v>3</v>
      </c>
      <c r="AR10" s="23"/>
      <c r="BE10" s="32"/>
      <c r="BS10" s="20" t="s">
        <v>7</v>
      </c>
    </row>
    <row r="11" s="1" customFormat="1" ht="18.48" customHeight="1">
      <c r="B11" s="23"/>
      <c r="E11" s="28" t="s">
        <v>27</v>
      </c>
      <c r="AK11" s="33" t="s">
        <v>28</v>
      </c>
      <c r="AN11" s="28" t="s">
        <v>3</v>
      </c>
      <c r="AR11" s="23"/>
      <c r="BE11" s="32"/>
      <c r="BS11" s="20" t="s">
        <v>7</v>
      </c>
    </row>
    <row r="12" s="1" customFormat="1" ht="6.96" customHeight="1">
      <c r="B12" s="23"/>
      <c r="AR12" s="23"/>
      <c r="BE12" s="32"/>
      <c r="BS12" s="20" t="s">
        <v>7</v>
      </c>
    </row>
    <row r="13" s="1" customFormat="1" ht="12" customHeight="1">
      <c r="B13" s="23"/>
      <c r="D13" s="33" t="s">
        <v>29</v>
      </c>
      <c r="AK13" s="33" t="s">
        <v>26</v>
      </c>
      <c r="AN13" s="35" t="s">
        <v>30</v>
      </c>
      <c r="AR13" s="23"/>
      <c r="BE13" s="32"/>
      <c r="BS13" s="20" t="s">
        <v>7</v>
      </c>
    </row>
    <row r="14">
      <c r="B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N14" s="35" t="s">
        <v>30</v>
      </c>
      <c r="AR14" s="23"/>
      <c r="BE14" s="32"/>
      <c r="BS14" s="20" t="s">
        <v>7</v>
      </c>
    </row>
    <row r="15" s="1" customFormat="1" ht="6.96" customHeight="1">
      <c r="B15" s="23"/>
      <c r="AR15" s="23"/>
      <c r="BE15" s="32"/>
      <c r="BS15" s="20" t="s">
        <v>4</v>
      </c>
    </row>
    <row r="16" s="1" customFormat="1" ht="12" customHeight="1">
      <c r="B16" s="23"/>
      <c r="D16" s="33" t="s">
        <v>31</v>
      </c>
      <c r="AK16" s="33" t="s">
        <v>26</v>
      </c>
      <c r="AN16" s="28" t="s">
        <v>3</v>
      </c>
      <c r="AR16" s="23"/>
      <c r="BE16" s="32"/>
      <c r="BS16" s="20" t="s">
        <v>4</v>
      </c>
    </row>
    <row r="17" s="1" customFormat="1" ht="18.48" customHeight="1">
      <c r="B17" s="23"/>
      <c r="E17" s="28" t="s">
        <v>27</v>
      </c>
      <c r="AK17" s="33" t="s">
        <v>28</v>
      </c>
      <c r="AN17" s="28" t="s">
        <v>3</v>
      </c>
      <c r="AR17" s="23"/>
      <c r="BE17" s="32"/>
      <c r="BS17" s="20" t="s">
        <v>32</v>
      </c>
    </row>
    <row r="18" s="1" customFormat="1" ht="6.96" customHeight="1">
      <c r="B18" s="23"/>
      <c r="AR18" s="23"/>
      <c r="BE18" s="32"/>
      <c r="BS18" s="20" t="s">
        <v>7</v>
      </c>
    </row>
    <row r="19" s="1" customFormat="1" ht="12" customHeight="1">
      <c r="B19" s="23"/>
      <c r="D19" s="33" t="s">
        <v>33</v>
      </c>
      <c r="AK19" s="33" t="s">
        <v>26</v>
      </c>
      <c r="AN19" s="28" t="s">
        <v>3</v>
      </c>
      <c r="AR19" s="23"/>
      <c r="BE19" s="32"/>
      <c r="BS19" s="20" t="s">
        <v>7</v>
      </c>
    </row>
    <row r="20" s="1" customFormat="1" ht="18.48" customHeight="1">
      <c r="B20" s="23"/>
      <c r="E20" s="28" t="s">
        <v>27</v>
      </c>
      <c r="AK20" s="33" t="s">
        <v>28</v>
      </c>
      <c r="AN20" s="28" t="s">
        <v>3</v>
      </c>
      <c r="AR20" s="23"/>
      <c r="BE20" s="32"/>
      <c r="BS20" s="20" t="s">
        <v>4</v>
      </c>
    </row>
    <row r="21" s="1" customFormat="1" ht="6.96" customHeight="1">
      <c r="B21" s="23"/>
      <c r="AR21" s="23"/>
      <c r="BE21" s="32"/>
    </row>
    <row r="22" s="1" customFormat="1" ht="12" customHeight="1">
      <c r="B22" s="23"/>
      <c r="D22" s="33" t="s">
        <v>34</v>
      </c>
      <c r="AR22" s="23"/>
      <c r="BE22" s="32"/>
    </row>
    <row r="23" s="1" customFormat="1" ht="47.25" customHeight="1">
      <c r="B23" s="23"/>
      <c r="E23" s="37" t="s">
        <v>35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R23" s="23"/>
      <c r="BE23" s="32"/>
    </row>
    <row r="24" s="1" customFormat="1" ht="6.96" customHeight="1">
      <c r="B24" s="23"/>
      <c r="AR24" s="23"/>
      <c r="BE24" s="32"/>
    </row>
    <row r="25" s="1" customFormat="1" ht="6.96" customHeight="1">
      <c r="B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R25" s="23"/>
      <c r="BE25" s="32"/>
    </row>
    <row r="26" s="2" customFormat="1" ht="25.92" customHeight="1">
      <c r="A26" s="39"/>
      <c r="B26" s="40"/>
      <c r="C26" s="39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39"/>
      <c r="AQ26" s="39"/>
      <c r="AR26" s="40"/>
      <c r="BE26" s="32"/>
    </row>
    <row r="27" s="2" customFormat="1" ht="6.96" customHeight="1">
      <c r="A27" s="39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0"/>
      <c r="BE27" s="32"/>
    </row>
    <row r="28" s="2" customForma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0"/>
      <c r="BE28" s="32"/>
    </row>
    <row r="29" s="3" customFormat="1" ht="14.4" customHeight="1">
      <c r="A29" s="3"/>
      <c r="B29" s="45"/>
      <c r="C29" s="3"/>
      <c r="D29" s="33" t="s">
        <v>40</v>
      </c>
      <c r="E29" s="3"/>
      <c r="F29" s="33" t="s">
        <v>41</v>
      </c>
      <c r="G29" s="3"/>
      <c r="H29" s="3"/>
      <c r="I29" s="3"/>
      <c r="J29" s="3"/>
      <c r="K29" s="3"/>
      <c r="L29" s="46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7">
        <f>ROUND(AZ54,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7">
        <f>ROUND(AV54, 2)</f>
        <v>0</v>
      </c>
      <c r="AL29" s="3"/>
      <c r="AM29" s="3"/>
      <c r="AN29" s="3"/>
      <c r="AO29" s="3"/>
      <c r="AP29" s="3"/>
      <c r="AQ29" s="3"/>
      <c r="AR29" s="45"/>
      <c r="BE29" s="48"/>
    </row>
    <row r="30" s="3" customFormat="1" ht="14.4" customHeight="1">
      <c r="A30" s="3"/>
      <c r="B30" s="45"/>
      <c r="C30" s="3"/>
      <c r="D30" s="3"/>
      <c r="E30" s="3"/>
      <c r="F30" s="33" t="s">
        <v>42</v>
      </c>
      <c r="G30" s="3"/>
      <c r="H30" s="3"/>
      <c r="I30" s="3"/>
      <c r="J30" s="3"/>
      <c r="K30" s="3"/>
      <c r="L30" s="46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7">
        <f>ROUND(BA54,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7">
        <f>ROUND(AW54, 2)</f>
        <v>0</v>
      </c>
      <c r="AL30" s="3"/>
      <c r="AM30" s="3"/>
      <c r="AN30" s="3"/>
      <c r="AO30" s="3"/>
      <c r="AP30" s="3"/>
      <c r="AQ30" s="3"/>
      <c r="AR30" s="45"/>
      <c r="BE30" s="48"/>
    </row>
    <row r="31" hidden="1" s="3" customFormat="1" ht="14.4" customHeight="1">
      <c r="A31" s="3"/>
      <c r="B31" s="45"/>
      <c r="C31" s="3"/>
      <c r="D31" s="3"/>
      <c r="E31" s="3"/>
      <c r="F31" s="33" t="s">
        <v>43</v>
      </c>
      <c r="G31" s="3"/>
      <c r="H31" s="3"/>
      <c r="I31" s="3"/>
      <c r="J31" s="3"/>
      <c r="K31" s="3"/>
      <c r="L31" s="46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7">
        <f>ROUND(BB54,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7">
        <v>0</v>
      </c>
      <c r="AL31" s="3"/>
      <c r="AM31" s="3"/>
      <c r="AN31" s="3"/>
      <c r="AO31" s="3"/>
      <c r="AP31" s="3"/>
      <c r="AQ31" s="3"/>
      <c r="AR31" s="45"/>
      <c r="BE31" s="48"/>
    </row>
    <row r="32" hidden="1" s="3" customFormat="1" ht="14.4" customHeight="1">
      <c r="A32" s="3"/>
      <c r="B32" s="45"/>
      <c r="C32" s="3"/>
      <c r="D32" s="3"/>
      <c r="E32" s="3"/>
      <c r="F32" s="33" t="s">
        <v>44</v>
      </c>
      <c r="G32" s="3"/>
      <c r="H32" s="3"/>
      <c r="I32" s="3"/>
      <c r="J32" s="3"/>
      <c r="K32" s="3"/>
      <c r="L32" s="46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7">
        <f>ROUND(BC54,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7">
        <v>0</v>
      </c>
      <c r="AL32" s="3"/>
      <c r="AM32" s="3"/>
      <c r="AN32" s="3"/>
      <c r="AO32" s="3"/>
      <c r="AP32" s="3"/>
      <c r="AQ32" s="3"/>
      <c r="AR32" s="45"/>
      <c r="BE32" s="48"/>
    </row>
    <row r="33" hidden="1" s="3" customFormat="1" ht="14.4" customHeight="1">
      <c r="A33" s="3"/>
      <c r="B33" s="45"/>
      <c r="C33" s="3"/>
      <c r="D33" s="3"/>
      <c r="E33" s="3"/>
      <c r="F33" s="33" t="s">
        <v>45</v>
      </c>
      <c r="G33" s="3"/>
      <c r="H33" s="3"/>
      <c r="I33" s="3"/>
      <c r="J33" s="3"/>
      <c r="K33" s="3"/>
      <c r="L33" s="46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7">
        <f>ROUND(BD54,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7">
        <v>0</v>
      </c>
      <c r="AL33" s="3"/>
      <c r="AM33" s="3"/>
      <c r="AN33" s="3"/>
      <c r="AO33" s="3"/>
      <c r="AP33" s="3"/>
      <c r="AQ33" s="3"/>
      <c r="AR33" s="45"/>
      <c r="BE33" s="3"/>
    </row>
    <row r="34" s="2" customFormat="1" ht="6.96" customHeight="1">
      <c r="A34" s="39"/>
      <c r="B34" s="40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0"/>
      <c r="BE34" s="39"/>
    </row>
    <row r="35" s="2" customFormat="1" ht="25.92" customHeight="1">
      <c r="A35" s="39"/>
      <c r="B35" s="40"/>
      <c r="C35" s="49"/>
      <c r="D35" s="50" t="s">
        <v>46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47</v>
      </c>
      <c r="U35" s="51"/>
      <c r="V35" s="51"/>
      <c r="W35" s="51"/>
      <c r="X35" s="53" t="s">
        <v>48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0"/>
      <c r="BE35" s="39"/>
    </row>
    <row r="36" s="2" customFormat="1" ht="6.96" customHeight="1">
      <c r="A36" s="39"/>
      <c r="B36" s="40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0"/>
      <c r="BE36" s="39"/>
    </row>
    <row r="37" s="2" customFormat="1" ht="6.96" customHeight="1">
      <c r="A37" s="39"/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40"/>
      <c r="BE37" s="39"/>
    </row>
    <row r="41" s="2" customFormat="1" ht="6.96" customHeight="1">
      <c r="A41" s="39"/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40"/>
      <c r="BE41" s="39"/>
    </row>
    <row r="42" s="2" customFormat="1" ht="24.96" customHeight="1">
      <c r="A42" s="39"/>
      <c r="B42" s="40"/>
      <c r="C42" s="24" t="s">
        <v>49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0"/>
      <c r="BE42" s="39"/>
    </row>
    <row r="43" s="2" customFormat="1" ht="6.96" customHeight="1">
      <c r="A43" s="39"/>
      <c r="B43" s="4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0"/>
      <c r="BE43" s="39"/>
    </row>
    <row r="44" s="4" customFormat="1" ht="12" customHeight="1">
      <c r="A44" s="4"/>
      <c r="B44" s="60"/>
      <c r="C44" s="33" t="s">
        <v>14</v>
      </c>
      <c r="D44" s="4"/>
      <c r="E44" s="4"/>
      <c r="F44" s="4"/>
      <c r="G44" s="4"/>
      <c r="H44" s="4"/>
      <c r="I44" s="4"/>
      <c r="J44" s="4"/>
      <c r="K44" s="4"/>
      <c r="L44" s="4" t="str">
        <f>K5</f>
        <v>2025-05-21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60"/>
      <c r="BE44" s="4"/>
    </row>
    <row r="45" s="5" customFormat="1" ht="36.96" customHeight="1">
      <c r="A45" s="5"/>
      <c r="B45" s="61"/>
      <c r="C45" s="62" t="s">
        <v>17</v>
      </c>
      <c r="D45" s="5"/>
      <c r="E45" s="5"/>
      <c r="F45" s="5"/>
      <c r="G45" s="5"/>
      <c r="H45" s="5"/>
      <c r="I45" s="5"/>
      <c r="J45" s="5"/>
      <c r="K45" s="5"/>
      <c r="L45" s="63" t="str">
        <f>K6</f>
        <v>Oprava chodníku ul. Zdravotníků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61"/>
      <c r="BE45" s="5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0"/>
      <c r="BE46" s="39"/>
    </row>
    <row r="47" s="2" customFormat="1" ht="12" customHeight="1">
      <c r="A47" s="39"/>
      <c r="B47" s="40"/>
      <c r="C47" s="33" t="s">
        <v>21</v>
      </c>
      <c r="D47" s="39"/>
      <c r="E47" s="39"/>
      <c r="F47" s="39"/>
      <c r="G47" s="39"/>
      <c r="H47" s="39"/>
      <c r="I47" s="39"/>
      <c r="J47" s="39"/>
      <c r="K47" s="39"/>
      <c r="L47" s="64" t="str">
        <f>IF(K8="","",K8)</f>
        <v>FN Olomouc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3" t="s">
        <v>23</v>
      </c>
      <c r="AJ47" s="39"/>
      <c r="AK47" s="39"/>
      <c r="AL47" s="39"/>
      <c r="AM47" s="65" t="str">
        <f>IF(AN8= "","",AN8)</f>
        <v>21. 5. 2025</v>
      </c>
      <c r="AN47" s="65"/>
      <c r="AO47" s="39"/>
      <c r="AP47" s="39"/>
      <c r="AQ47" s="39"/>
      <c r="AR47" s="40"/>
      <c r="BE47" s="39"/>
    </row>
    <row r="48" s="2" customFormat="1" ht="6.96" customHeight="1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/>
      <c r="BE48" s="39"/>
    </row>
    <row r="49" s="2" customFormat="1" ht="15.15" customHeight="1">
      <c r="A49" s="39"/>
      <c r="B49" s="40"/>
      <c r="C49" s="33" t="s">
        <v>25</v>
      </c>
      <c r="D49" s="39"/>
      <c r="E49" s="39"/>
      <c r="F49" s="39"/>
      <c r="G49" s="39"/>
      <c r="H49" s="39"/>
      <c r="I49" s="39"/>
      <c r="J49" s="39"/>
      <c r="K49" s="39"/>
      <c r="L49" s="4" t="str">
        <f>IF(E11= "","",E11)</f>
        <v xml:space="preserve"> 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3" t="s">
        <v>31</v>
      </c>
      <c r="AJ49" s="39"/>
      <c r="AK49" s="39"/>
      <c r="AL49" s="39"/>
      <c r="AM49" s="66" t="str">
        <f>IF(E17="","",E17)</f>
        <v xml:space="preserve"> </v>
      </c>
      <c r="AN49" s="4"/>
      <c r="AO49" s="4"/>
      <c r="AP49" s="4"/>
      <c r="AQ49" s="39"/>
      <c r="AR49" s="40"/>
      <c r="AS49" s="67" t="s">
        <v>50</v>
      </c>
      <c r="AT49" s="68"/>
      <c r="AU49" s="69"/>
      <c r="AV49" s="69"/>
      <c r="AW49" s="69"/>
      <c r="AX49" s="69"/>
      <c r="AY49" s="69"/>
      <c r="AZ49" s="69"/>
      <c r="BA49" s="69"/>
      <c r="BB49" s="69"/>
      <c r="BC49" s="69"/>
      <c r="BD49" s="70"/>
      <c r="BE49" s="39"/>
    </row>
    <row r="50" s="2" customFormat="1" ht="15.15" customHeight="1">
      <c r="A50" s="39"/>
      <c r="B50" s="40"/>
      <c r="C50" s="33" t="s">
        <v>29</v>
      </c>
      <c r="D50" s="39"/>
      <c r="E50" s="39"/>
      <c r="F50" s="39"/>
      <c r="G50" s="39"/>
      <c r="H50" s="39"/>
      <c r="I50" s="39"/>
      <c r="J50" s="39"/>
      <c r="K50" s="39"/>
      <c r="L50" s="4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3" t="s">
        <v>33</v>
      </c>
      <c r="AJ50" s="39"/>
      <c r="AK50" s="39"/>
      <c r="AL50" s="39"/>
      <c r="AM50" s="66" t="str">
        <f>IF(E20="","",E20)</f>
        <v xml:space="preserve"> </v>
      </c>
      <c r="AN50" s="4"/>
      <c r="AO50" s="4"/>
      <c r="AP50" s="4"/>
      <c r="AQ50" s="39"/>
      <c r="AR50" s="40"/>
      <c r="AS50" s="71"/>
      <c r="AT50" s="72"/>
      <c r="AU50" s="73"/>
      <c r="AV50" s="73"/>
      <c r="AW50" s="73"/>
      <c r="AX50" s="73"/>
      <c r="AY50" s="73"/>
      <c r="AZ50" s="73"/>
      <c r="BA50" s="73"/>
      <c r="BB50" s="73"/>
      <c r="BC50" s="73"/>
      <c r="BD50" s="74"/>
      <c r="BE50" s="39"/>
    </row>
    <row r="51" s="2" customFormat="1" ht="10.8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0"/>
      <c r="AS51" s="71"/>
      <c r="AT51" s="72"/>
      <c r="AU51" s="73"/>
      <c r="AV51" s="73"/>
      <c r="AW51" s="73"/>
      <c r="AX51" s="73"/>
      <c r="AY51" s="73"/>
      <c r="AZ51" s="73"/>
      <c r="BA51" s="73"/>
      <c r="BB51" s="73"/>
      <c r="BC51" s="73"/>
      <c r="BD51" s="74"/>
      <c r="BE51" s="39"/>
    </row>
    <row r="52" s="2" customFormat="1" ht="29.28" customHeight="1">
      <c r="A52" s="39"/>
      <c r="B52" s="40"/>
      <c r="C52" s="75" t="s">
        <v>51</v>
      </c>
      <c r="D52" s="76"/>
      <c r="E52" s="76"/>
      <c r="F52" s="76"/>
      <c r="G52" s="76"/>
      <c r="H52" s="77"/>
      <c r="I52" s="78" t="s">
        <v>52</v>
      </c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9" t="s">
        <v>53</v>
      </c>
      <c r="AH52" s="76"/>
      <c r="AI52" s="76"/>
      <c r="AJ52" s="76"/>
      <c r="AK52" s="76"/>
      <c r="AL52" s="76"/>
      <c r="AM52" s="76"/>
      <c r="AN52" s="78" t="s">
        <v>54</v>
      </c>
      <c r="AO52" s="76"/>
      <c r="AP52" s="76"/>
      <c r="AQ52" s="80" t="s">
        <v>55</v>
      </c>
      <c r="AR52" s="40"/>
      <c r="AS52" s="81" t="s">
        <v>56</v>
      </c>
      <c r="AT52" s="82" t="s">
        <v>57</v>
      </c>
      <c r="AU52" s="82" t="s">
        <v>58</v>
      </c>
      <c r="AV52" s="82" t="s">
        <v>59</v>
      </c>
      <c r="AW52" s="82" t="s">
        <v>60</v>
      </c>
      <c r="AX52" s="82" t="s">
        <v>61</v>
      </c>
      <c r="AY52" s="82" t="s">
        <v>62</v>
      </c>
      <c r="AZ52" s="82" t="s">
        <v>63</v>
      </c>
      <c r="BA52" s="82" t="s">
        <v>64</v>
      </c>
      <c r="BB52" s="82" t="s">
        <v>65</v>
      </c>
      <c r="BC52" s="82" t="s">
        <v>66</v>
      </c>
      <c r="BD52" s="83" t="s">
        <v>67</v>
      </c>
      <c r="BE52" s="39"/>
    </row>
    <row r="53" s="2" customFormat="1" ht="10.8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0"/>
      <c r="AS53" s="84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6"/>
      <c r="BE53" s="39"/>
    </row>
    <row r="54" s="6" customFormat="1" ht="32.4" customHeight="1">
      <c r="A54" s="6"/>
      <c r="B54" s="87"/>
      <c r="C54" s="88" t="s">
        <v>68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90">
        <f>ROUND(AG55,2)</f>
        <v>0</v>
      </c>
      <c r="AH54" s="90"/>
      <c r="AI54" s="90"/>
      <c r="AJ54" s="90"/>
      <c r="AK54" s="90"/>
      <c r="AL54" s="90"/>
      <c r="AM54" s="90"/>
      <c r="AN54" s="91">
        <f>SUM(AG54,AT54)</f>
        <v>0</v>
      </c>
      <c r="AO54" s="91"/>
      <c r="AP54" s="91"/>
      <c r="AQ54" s="92" t="s">
        <v>3</v>
      </c>
      <c r="AR54" s="87"/>
      <c r="AS54" s="93">
        <f>ROUND(AS55,2)</f>
        <v>0</v>
      </c>
      <c r="AT54" s="94">
        <f>ROUND(SUM(AV54:AW54),2)</f>
        <v>0</v>
      </c>
      <c r="AU54" s="95">
        <f>ROUND(AU55,5)</f>
        <v>0</v>
      </c>
      <c r="AV54" s="94">
        <f>ROUND(AZ54*L29,2)</f>
        <v>0</v>
      </c>
      <c r="AW54" s="94">
        <f>ROUND(BA54*L30,2)</f>
        <v>0</v>
      </c>
      <c r="AX54" s="94">
        <f>ROUND(BB54*L29,2)</f>
        <v>0</v>
      </c>
      <c r="AY54" s="94">
        <f>ROUND(BC54*L30,2)</f>
        <v>0</v>
      </c>
      <c r="AZ54" s="94">
        <f>ROUND(AZ55,2)</f>
        <v>0</v>
      </c>
      <c r="BA54" s="94">
        <f>ROUND(BA55,2)</f>
        <v>0</v>
      </c>
      <c r="BB54" s="94">
        <f>ROUND(BB55,2)</f>
        <v>0</v>
      </c>
      <c r="BC54" s="94">
        <f>ROUND(BC55,2)</f>
        <v>0</v>
      </c>
      <c r="BD54" s="96">
        <f>ROUND(BD55,2)</f>
        <v>0</v>
      </c>
      <c r="BE54" s="6"/>
      <c r="BS54" s="97" t="s">
        <v>69</v>
      </c>
      <c r="BT54" s="97" t="s">
        <v>70</v>
      </c>
      <c r="BV54" s="97" t="s">
        <v>71</v>
      </c>
      <c r="BW54" s="97" t="s">
        <v>5</v>
      </c>
      <c r="BX54" s="97" t="s">
        <v>72</v>
      </c>
      <c r="CL54" s="97" t="s">
        <v>3</v>
      </c>
    </row>
    <row r="55" s="7" customFormat="1" ht="24.75" customHeight="1">
      <c r="A55" s="98" t="s">
        <v>73</v>
      </c>
      <c r="B55" s="99"/>
      <c r="C55" s="100"/>
      <c r="D55" s="101" t="s">
        <v>15</v>
      </c>
      <c r="E55" s="101"/>
      <c r="F55" s="101"/>
      <c r="G55" s="101"/>
      <c r="H55" s="101"/>
      <c r="I55" s="102"/>
      <c r="J55" s="101" t="s">
        <v>18</v>
      </c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3">
        <f>'2025-05-21 - Oprava chodn...'!J28</f>
        <v>0</v>
      </c>
      <c r="AH55" s="102"/>
      <c r="AI55" s="102"/>
      <c r="AJ55" s="102"/>
      <c r="AK55" s="102"/>
      <c r="AL55" s="102"/>
      <c r="AM55" s="102"/>
      <c r="AN55" s="103">
        <f>SUM(AG55,AT55)</f>
        <v>0</v>
      </c>
      <c r="AO55" s="102"/>
      <c r="AP55" s="102"/>
      <c r="AQ55" s="104" t="s">
        <v>74</v>
      </c>
      <c r="AR55" s="99"/>
      <c r="AS55" s="105">
        <v>0</v>
      </c>
      <c r="AT55" s="106">
        <f>ROUND(SUM(AV55:AW55),2)</f>
        <v>0</v>
      </c>
      <c r="AU55" s="107">
        <f>'2025-05-21 - Oprava chodn...'!P84</f>
        <v>0</v>
      </c>
      <c r="AV55" s="106">
        <f>'2025-05-21 - Oprava chodn...'!J31</f>
        <v>0</v>
      </c>
      <c r="AW55" s="106">
        <f>'2025-05-21 - Oprava chodn...'!J32</f>
        <v>0</v>
      </c>
      <c r="AX55" s="106">
        <f>'2025-05-21 - Oprava chodn...'!J33</f>
        <v>0</v>
      </c>
      <c r="AY55" s="106">
        <f>'2025-05-21 - Oprava chodn...'!J34</f>
        <v>0</v>
      </c>
      <c r="AZ55" s="106">
        <f>'2025-05-21 - Oprava chodn...'!F31</f>
        <v>0</v>
      </c>
      <c r="BA55" s="106">
        <f>'2025-05-21 - Oprava chodn...'!F32</f>
        <v>0</v>
      </c>
      <c r="BB55" s="106">
        <f>'2025-05-21 - Oprava chodn...'!F33</f>
        <v>0</v>
      </c>
      <c r="BC55" s="106">
        <f>'2025-05-21 - Oprava chodn...'!F34</f>
        <v>0</v>
      </c>
      <c r="BD55" s="108">
        <f>'2025-05-21 - Oprava chodn...'!F35</f>
        <v>0</v>
      </c>
      <c r="BE55" s="7"/>
      <c r="BT55" s="109" t="s">
        <v>75</v>
      </c>
      <c r="BU55" s="109" t="s">
        <v>76</v>
      </c>
      <c r="BV55" s="109" t="s">
        <v>71</v>
      </c>
      <c r="BW55" s="109" t="s">
        <v>5</v>
      </c>
      <c r="BX55" s="109" t="s">
        <v>72</v>
      </c>
      <c r="CL55" s="109" t="s">
        <v>3</v>
      </c>
    </row>
    <row r="56" s="2" customFormat="1" ht="30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40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56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40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025-05-21 - Oprava chodn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5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77</v>
      </c>
    </row>
    <row r="4" s="1" customFormat="1" ht="24.96" customHeight="1">
      <c r="B4" s="23"/>
      <c r="D4" s="24" t="s">
        <v>78</v>
      </c>
      <c r="L4" s="23"/>
      <c r="M4" s="110" t="s">
        <v>11</v>
      </c>
      <c r="AT4" s="20" t="s">
        <v>4</v>
      </c>
    </row>
    <row r="5" s="1" customFormat="1" ht="6.96" customHeight="1">
      <c r="B5" s="23"/>
      <c r="L5" s="23"/>
    </row>
    <row r="6" s="2" customFormat="1" ht="12" customHeight="1">
      <c r="A6" s="39"/>
      <c r="B6" s="40"/>
      <c r="C6" s="39"/>
      <c r="D6" s="33" t="s">
        <v>17</v>
      </c>
      <c r="E6" s="39"/>
      <c r="F6" s="39"/>
      <c r="G6" s="39"/>
      <c r="H6" s="39"/>
      <c r="I6" s="39"/>
      <c r="J6" s="39"/>
      <c r="K6" s="39"/>
      <c r="L6" s="111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="2" customFormat="1" ht="16.5" customHeight="1">
      <c r="A7" s="39"/>
      <c r="B7" s="40"/>
      <c r="C7" s="39"/>
      <c r="D7" s="39"/>
      <c r="E7" s="63" t="s">
        <v>18</v>
      </c>
      <c r="F7" s="39"/>
      <c r="G7" s="39"/>
      <c r="H7" s="39"/>
      <c r="I7" s="39"/>
      <c r="J7" s="39"/>
      <c r="K7" s="39"/>
      <c r="L7" s="111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="2" customFormat="1">
      <c r="A8" s="39"/>
      <c r="B8" s="40"/>
      <c r="C8" s="39"/>
      <c r="D8" s="39"/>
      <c r="E8" s="39"/>
      <c r="F8" s="39"/>
      <c r="G8" s="39"/>
      <c r="H8" s="39"/>
      <c r="I8" s="39"/>
      <c r="J8" s="39"/>
      <c r="K8" s="39"/>
      <c r="L8" s="111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2" customHeight="1">
      <c r="A9" s="39"/>
      <c r="B9" s="40"/>
      <c r="C9" s="39"/>
      <c r="D9" s="33" t="s">
        <v>19</v>
      </c>
      <c r="E9" s="39"/>
      <c r="F9" s="28" t="s">
        <v>3</v>
      </c>
      <c r="G9" s="39"/>
      <c r="H9" s="39"/>
      <c r="I9" s="33" t="s">
        <v>20</v>
      </c>
      <c r="J9" s="28" t="s">
        <v>3</v>
      </c>
      <c r="K9" s="39"/>
      <c r="L9" s="111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0"/>
      <c r="C10" s="39"/>
      <c r="D10" s="33" t="s">
        <v>21</v>
      </c>
      <c r="E10" s="39"/>
      <c r="F10" s="28" t="s">
        <v>22</v>
      </c>
      <c r="G10" s="39"/>
      <c r="H10" s="39"/>
      <c r="I10" s="33" t="s">
        <v>23</v>
      </c>
      <c r="J10" s="65" t="str">
        <f>'Rekapitulace stavby'!AN8</f>
        <v>21. 5. 2025</v>
      </c>
      <c r="K10" s="39"/>
      <c r="L10" s="111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0.8" customHeight="1">
      <c r="A11" s="39"/>
      <c r="B11" s="40"/>
      <c r="C11" s="39"/>
      <c r="D11" s="39"/>
      <c r="E11" s="39"/>
      <c r="F11" s="39"/>
      <c r="G11" s="39"/>
      <c r="H11" s="39"/>
      <c r="I11" s="39"/>
      <c r="J11" s="39"/>
      <c r="K11" s="39"/>
      <c r="L11" s="111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25</v>
      </c>
      <c r="E12" s="39"/>
      <c r="F12" s="39"/>
      <c r="G12" s="39"/>
      <c r="H12" s="39"/>
      <c r="I12" s="33" t="s">
        <v>26</v>
      </c>
      <c r="J12" s="28" t="str">
        <f>IF('Rekapitulace stavby'!AN10="","",'Rekapitulace stavby'!AN10)</f>
        <v/>
      </c>
      <c r="K12" s="39"/>
      <c r="L12" s="111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8" customHeight="1">
      <c r="A13" s="39"/>
      <c r="B13" s="40"/>
      <c r="C13" s="39"/>
      <c r="D13" s="39"/>
      <c r="E13" s="28" t="str">
        <f>IF('Rekapitulace stavby'!E11="","",'Rekapitulace stavby'!E11)</f>
        <v xml:space="preserve"> </v>
      </c>
      <c r="F13" s="39"/>
      <c r="G13" s="39"/>
      <c r="H13" s="39"/>
      <c r="I13" s="33" t="s">
        <v>28</v>
      </c>
      <c r="J13" s="28" t="str">
        <f>IF('Rekapitulace stavby'!AN11="","",'Rekapitulace stavby'!AN11)</f>
        <v/>
      </c>
      <c r="K13" s="39"/>
      <c r="L13" s="111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6.96" customHeight="1">
      <c r="A14" s="39"/>
      <c r="B14" s="40"/>
      <c r="C14" s="39"/>
      <c r="D14" s="39"/>
      <c r="E14" s="39"/>
      <c r="F14" s="39"/>
      <c r="G14" s="39"/>
      <c r="H14" s="39"/>
      <c r="I14" s="39"/>
      <c r="J14" s="39"/>
      <c r="K14" s="39"/>
      <c r="L14" s="111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0"/>
      <c r="C15" s="39"/>
      <c r="D15" s="33" t="s">
        <v>29</v>
      </c>
      <c r="E15" s="39"/>
      <c r="F15" s="39"/>
      <c r="G15" s="39"/>
      <c r="H15" s="39"/>
      <c r="I15" s="33" t="s">
        <v>26</v>
      </c>
      <c r="J15" s="34" t="str">
        <f>'Rekapitulace stavby'!AN13</f>
        <v>Vyplň údaj</v>
      </c>
      <c r="K15" s="39"/>
      <c r="L15" s="111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8" customHeight="1">
      <c r="A16" s="39"/>
      <c r="B16" s="40"/>
      <c r="C16" s="39"/>
      <c r="D16" s="39"/>
      <c r="E16" s="34" t="str">
        <f>'Rekapitulace stavby'!E14</f>
        <v>Vyplň údaj</v>
      </c>
      <c r="F16" s="28"/>
      <c r="G16" s="28"/>
      <c r="H16" s="28"/>
      <c r="I16" s="33" t="s">
        <v>28</v>
      </c>
      <c r="J16" s="34" t="str">
        <f>'Rekapitulace stavby'!AN14</f>
        <v>Vyplň údaj</v>
      </c>
      <c r="K16" s="39"/>
      <c r="L16" s="111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6.96" customHeight="1">
      <c r="A17" s="39"/>
      <c r="B17" s="40"/>
      <c r="C17" s="39"/>
      <c r="D17" s="39"/>
      <c r="E17" s="39"/>
      <c r="F17" s="39"/>
      <c r="G17" s="39"/>
      <c r="H17" s="39"/>
      <c r="I17" s="39"/>
      <c r="J17" s="39"/>
      <c r="K17" s="39"/>
      <c r="L17" s="111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0"/>
      <c r="C18" s="39"/>
      <c r="D18" s="33" t="s">
        <v>31</v>
      </c>
      <c r="E18" s="39"/>
      <c r="F18" s="39"/>
      <c r="G18" s="39"/>
      <c r="H18" s="39"/>
      <c r="I18" s="33" t="s">
        <v>26</v>
      </c>
      <c r="J18" s="28" t="str">
        <f>IF('Rekapitulace stavby'!AN16="","",'Rekapitulace stavby'!AN16)</f>
        <v/>
      </c>
      <c r="K18" s="39"/>
      <c r="L18" s="111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0"/>
      <c r="C19" s="39"/>
      <c r="D19" s="39"/>
      <c r="E19" s="28" t="str">
        <f>IF('Rekapitulace stavby'!E17="","",'Rekapitulace stavby'!E17)</f>
        <v xml:space="preserve"> </v>
      </c>
      <c r="F19" s="39"/>
      <c r="G19" s="39"/>
      <c r="H19" s="39"/>
      <c r="I19" s="33" t="s">
        <v>28</v>
      </c>
      <c r="J19" s="28" t="str">
        <f>IF('Rekapitulace stavby'!AN17="","",'Rekapitulace stavby'!AN17)</f>
        <v/>
      </c>
      <c r="K19" s="39"/>
      <c r="L19" s="111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0"/>
      <c r="C20" s="39"/>
      <c r="D20" s="39"/>
      <c r="E20" s="39"/>
      <c r="F20" s="39"/>
      <c r="G20" s="39"/>
      <c r="H20" s="39"/>
      <c r="I20" s="39"/>
      <c r="J20" s="39"/>
      <c r="K20" s="39"/>
      <c r="L20" s="111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0"/>
      <c r="C21" s="39"/>
      <c r="D21" s="33" t="s">
        <v>33</v>
      </c>
      <c r="E21" s="39"/>
      <c r="F21" s="39"/>
      <c r="G21" s="39"/>
      <c r="H21" s="39"/>
      <c r="I21" s="33" t="s">
        <v>26</v>
      </c>
      <c r="J21" s="28" t="str">
        <f>IF('Rekapitulace stavby'!AN19="","",'Rekapitulace stavby'!AN19)</f>
        <v/>
      </c>
      <c r="K21" s="39"/>
      <c r="L21" s="111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0"/>
      <c r="C22" s="39"/>
      <c r="D22" s="39"/>
      <c r="E22" s="28" t="str">
        <f>IF('Rekapitulace stavby'!E20="","",'Rekapitulace stavby'!E20)</f>
        <v xml:space="preserve"> </v>
      </c>
      <c r="F22" s="39"/>
      <c r="G22" s="39"/>
      <c r="H22" s="39"/>
      <c r="I22" s="33" t="s">
        <v>28</v>
      </c>
      <c r="J22" s="28" t="str">
        <f>IF('Rekapitulace stavby'!AN20="","",'Rekapitulace stavby'!AN20)</f>
        <v/>
      </c>
      <c r="K22" s="39"/>
      <c r="L22" s="111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0"/>
      <c r="C23" s="39"/>
      <c r="D23" s="39"/>
      <c r="E23" s="39"/>
      <c r="F23" s="39"/>
      <c r="G23" s="39"/>
      <c r="H23" s="39"/>
      <c r="I23" s="39"/>
      <c r="J23" s="39"/>
      <c r="K23" s="39"/>
      <c r="L23" s="111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0"/>
      <c r="C24" s="39"/>
      <c r="D24" s="33" t="s">
        <v>34</v>
      </c>
      <c r="E24" s="39"/>
      <c r="F24" s="39"/>
      <c r="G24" s="39"/>
      <c r="H24" s="39"/>
      <c r="I24" s="39"/>
      <c r="J24" s="39"/>
      <c r="K24" s="39"/>
      <c r="L24" s="111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8" customFormat="1" ht="47.25" customHeight="1">
      <c r="A25" s="112"/>
      <c r="B25" s="113"/>
      <c r="C25" s="112"/>
      <c r="D25" s="112"/>
      <c r="E25" s="37" t="s">
        <v>35</v>
      </c>
      <c r="F25" s="37"/>
      <c r="G25" s="37"/>
      <c r="H25" s="37"/>
      <c r="I25" s="112"/>
      <c r="J25" s="112"/>
      <c r="K25" s="112"/>
      <c r="L25" s="114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</row>
    <row r="26" s="2" customFormat="1" ht="6.96" customHeight="1">
      <c r="A26" s="39"/>
      <c r="B26" s="40"/>
      <c r="C26" s="39"/>
      <c r="D26" s="39"/>
      <c r="E26" s="39"/>
      <c r="F26" s="39"/>
      <c r="G26" s="39"/>
      <c r="H26" s="39"/>
      <c r="I26" s="39"/>
      <c r="J26" s="39"/>
      <c r="K26" s="39"/>
      <c r="L26" s="111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0"/>
      <c r="C27" s="39"/>
      <c r="D27" s="85"/>
      <c r="E27" s="85"/>
      <c r="F27" s="85"/>
      <c r="G27" s="85"/>
      <c r="H27" s="85"/>
      <c r="I27" s="85"/>
      <c r="J27" s="85"/>
      <c r="K27" s="85"/>
      <c r="L27" s="111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25.44" customHeight="1">
      <c r="A28" s="39"/>
      <c r="B28" s="40"/>
      <c r="C28" s="39"/>
      <c r="D28" s="115" t="s">
        <v>36</v>
      </c>
      <c r="E28" s="39"/>
      <c r="F28" s="39"/>
      <c r="G28" s="39"/>
      <c r="H28" s="39"/>
      <c r="I28" s="39"/>
      <c r="J28" s="91">
        <f>ROUND(J84, 2)</f>
        <v>0</v>
      </c>
      <c r="K28" s="39"/>
      <c r="L28" s="111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1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0"/>
      <c r="C30" s="39"/>
      <c r="D30" s="39"/>
      <c r="E30" s="39"/>
      <c r="F30" s="44" t="s">
        <v>38</v>
      </c>
      <c r="G30" s="39"/>
      <c r="H30" s="39"/>
      <c r="I30" s="44" t="s">
        <v>37</v>
      </c>
      <c r="J30" s="44" t="s">
        <v>39</v>
      </c>
      <c r="K30" s="39"/>
      <c r="L30" s="111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0"/>
      <c r="C31" s="39"/>
      <c r="D31" s="116" t="s">
        <v>40</v>
      </c>
      <c r="E31" s="33" t="s">
        <v>41</v>
      </c>
      <c r="F31" s="117">
        <f>ROUND((SUM(BE84:BE191)),  2)</f>
        <v>0</v>
      </c>
      <c r="G31" s="39"/>
      <c r="H31" s="39"/>
      <c r="I31" s="118">
        <v>0.20999999999999999</v>
      </c>
      <c r="J31" s="117">
        <f>ROUND(((SUM(BE84:BE191))*I31),  2)</f>
        <v>0</v>
      </c>
      <c r="K31" s="39"/>
      <c r="L31" s="111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3" t="s">
        <v>42</v>
      </c>
      <c r="F32" s="117">
        <f>ROUND((SUM(BF84:BF191)),  2)</f>
        <v>0</v>
      </c>
      <c r="G32" s="39"/>
      <c r="H32" s="39"/>
      <c r="I32" s="118">
        <v>0.12</v>
      </c>
      <c r="J32" s="117">
        <f>ROUND(((SUM(BF84:BF191))*I32),  2)</f>
        <v>0</v>
      </c>
      <c r="K32" s="39"/>
      <c r="L32" s="111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0"/>
      <c r="C33" s="39"/>
      <c r="D33" s="39"/>
      <c r="E33" s="33" t="s">
        <v>43</v>
      </c>
      <c r="F33" s="117">
        <f>ROUND((SUM(BG84:BG191)),  2)</f>
        <v>0</v>
      </c>
      <c r="G33" s="39"/>
      <c r="H33" s="39"/>
      <c r="I33" s="118">
        <v>0.20999999999999999</v>
      </c>
      <c r="J33" s="117">
        <f>0</f>
        <v>0</v>
      </c>
      <c r="K33" s="39"/>
      <c r="L33" s="111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0"/>
      <c r="C34" s="39"/>
      <c r="D34" s="39"/>
      <c r="E34" s="33" t="s">
        <v>44</v>
      </c>
      <c r="F34" s="117">
        <f>ROUND((SUM(BH84:BH191)),  2)</f>
        <v>0</v>
      </c>
      <c r="G34" s="39"/>
      <c r="H34" s="39"/>
      <c r="I34" s="118">
        <v>0.12</v>
      </c>
      <c r="J34" s="117">
        <f>0</f>
        <v>0</v>
      </c>
      <c r="K34" s="39"/>
      <c r="L34" s="111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45</v>
      </c>
      <c r="F35" s="117">
        <f>ROUND((SUM(BI84:BI191)),  2)</f>
        <v>0</v>
      </c>
      <c r="G35" s="39"/>
      <c r="H35" s="39"/>
      <c r="I35" s="118">
        <v>0</v>
      </c>
      <c r="J35" s="117">
        <f>0</f>
        <v>0</v>
      </c>
      <c r="K35" s="39"/>
      <c r="L35" s="111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6.96" customHeight="1">
      <c r="A36" s="39"/>
      <c r="B36" s="40"/>
      <c r="C36" s="39"/>
      <c r="D36" s="39"/>
      <c r="E36" s="39"/>
      <c r="F36" s="39"/>
      <c r="G36" s="39"/>
      <c r="H36" s="39"/>
      <c r="I36" s="39"/>
      <c r="J36" s="39"/>
      <c r="K36" s="39"/>
      <c r="L36" s="111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25.44" customHeight="1">
      <c r="A37" s="39"/>
      <c r="B37" s="40"/>
      <c r="C37" s="119"/>
      <c r="D37" s="120" t="s">
        <v>46</v>
      </c>
      <c r="E37" s="77"/>
      <c r="F37" s="77"/>
      <c r="G37" s="121" t="s">
        <v>47</v>
      </c>
      <c r="H37" s="122" t="s">
        <v>48</v>
      </c>
      <c r="I37" s="77"/>
      <c r="J37" s="123">
        <f>SUM(J28:J35)</f>
        <v>0</v>
      </c>
      <c r="K37" s="124"/>
      <c r="L37" s="111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56"/>
      <c r="C38" s="57"/>
      <c r="D38" s="57"/>
      <c r="E38" s="57"/>
      <c r="F38" s="57"/>
      <c r="G38" s="57"/>
      <c r="H38" s="57"/>
      <c r="I38" s="57"/>
      <c r="J38" s="57"/>
      <c r="K38" s="57"/>
      <c r="L38" s="111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42" s="2" customFormat="1" ht="6.96" customHeight="1">
      <c r="A42" s="39"/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111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4.96" customHeight="1">
      <c r="A43" s="39"/>
      <c r="B43" s="40"/>
      <c r="C43" s="24" t="s">
        <v>79</v>
      </c>
      <c r="D43" s="39"/>
      <c r="E43" s="39"/>
      <c r="F43" s="39"/>
      <c r="G43" s="39"/>
      <c r="H43" s="39"/>
      <c r="I43" s="39"/>
      <c r="J43" s="39"/>
      <c r="K43" s="39"/>
      <c r="L43" s="111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6.96" customHeight="1">
      <c r="A44" s="39"/>
      <c r="B44" s="40"/>
      <c r="C44" s="39"/>
      <c r="D44" s="39"/>
      <c r="E44" s="39"/>
      <c r="F44" s="39"/>
      <c r="G44" s="39"/>
      <c r="H44" s="39"/>
      <c r="I44" s="39"/>
      <c r="J44" s="39"/>
      <c r="K44" s="39"/>
      <c r="L44" s="111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12" customHeight="1">
      <c r="A45" s="39"/>
      <c r="B45" s="40"/>
      <c r="C45" s="33" t="s">
        <v>17</v>
      </c>
      <c r="D45" s="39"/>
      <c r="E45" s="39"/>
      <c r="F45" s="39"/>
      <c r="G45" s="39"/>
      <c r="H45" s="39"/>
      <c r="I45" s="39"/>
      <c r="J45" s="39"/>
      <c r="K45" s="39"/>
      <c r="L45" s="111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16.5" customHeight="1">
      <c r="A46" s="39"/>
      <c r="B46" s="40"/>
      <c r="C46" s="39"/>
      <c r="D46" s="39"/>
      <c r="E46" s="63" t="str">
        <f>E7</f>
        <v>Oprava chodníku ul. Zdravotníků</v>
      </c>
      <c r="F46" s="39"/>
      <c r="G46" s="39"/>
      <c r="H46" s="39"/>
      <c r="I46" s="39"/>
      <c r="J46" s="39"/>
      <c r="K46" s="39"/>
      <c r="L46" s="111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6.96" customHeight="1">
      <c r="A47" s="39"/>
      <c r="B47" s="40"/>
      <c r="C47" s="39"/>
      <c r="D47" s="39"/>
      <c r="E47" s="39"/>
      <c r="F47" s="39"/>
      <c r="G47" s="39"/>
      <c r="H47" s="39"/>
      <c r="I47" s="39"/>
      <c r="J47" s="39"/>
      <c r="K47" s="39"/>
      <c r="L47" s="111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2" customHeight="1">
      <c r="A48" s="39"/>
      <c r="B48" s="40"/>
      <c r="C48" s="33" t="s">
        <v>21</v>
      </c>
      <c r="D48" s="39"/>
      <c r="E48" s="39"/>
      <c r="F48" s="28" t="str">
        <f>F10</f>
        <v>FN Olomouc</v>
      </c>
      <c r="G48" s="39"/>
      <c r="H48" s="39"/>
      <c r="I48" s="33" t="s">
        <v>23</v>
      </c>
      <c r="J48" s="65" t="str">
        <f>IF(J10="","",J10)</f>
        <v>21. 5. 2025</v>
      </c>
      <c r="K48" s="39"/>
      <c r="L48" s="111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6.96" customHeight="1">
      <c r="A49" s="39"/>
      <c r="B49" s="40"/>
      <c r="C49" s="39"/>
      <c r="D49" s="39"/>
      <c r="E49" s="39"/>
      <c r="F49" s="39"/>
      <c r="G49" s="39"/>
      <c r="H49" s="39"/>
      <c r="I49" s="39"/>
      <c r="J49" s="39"/>
      <c r="K49" s="39"/>
      <c r="L49" s="111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15" customHeight="1">
      <c r="A50" s="39"/>
      <c r="B50" s="40"/>
      <c r="C50" s="33" t="s">
        <v>25</v>
      </c>
      <c r="D50" s="39"/>
      <c r="E50" s="39"/>
      <c r="F50" s="28" t="str">
        <f>E13</f>
        <v xml:space="preserve"> </v>
      </c>
      <c r="G50" s="39"/>
      <c r="H50" s="39"/>
      <c r="I50" s="33" t="s">
        <v>31</v>
      </c>
      <c r="J50" s="37" t="str">
        <f>E19</f>
        <v xml:space="preserve"> </v>
      </c>
      <c r="K50" s="39"/>
      <c r="L50" s="111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15.15" customHeight="1">
      <c r="A51" s="39"/>
      <c r="B51" s="40"/>
      <c r="C51" s="33" t="s">
        <v>29</v>
      </c>
      <c r="D51" s="39"/>
      <c r="E51" s="39"/>
      <c r="F51" s="28" t="str">
        <f>IF(E16="","",E16)</f>
        <v>Vyplň údaj</v>
      </c>
      <c r="G51" s="39"/>
      <c r="H51" s="39"/>
      <c r="I51" s="33" t="s">
        <v>33</v>
      </c>
      <c r="J51" s="37" t="str">
        <f>E22</f>
        <v xml:space="preserve"> </v>
      </c>
      <c r="K51" s="39"/>
      <c r="L51" s="111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0.32" customHeight="1">
      <c r="A52" s="39"/>
      <c r="B52" s="40"/>
      <c r="C52" s="39"/>
      <c r="D52" s="39"/>
      <c r="E52" s="39"/>
      <c r="F52" s="39"/>
      <c r="G52" s="39"/>
      <c r="H52" s="39"/>
      <c r="I52" s="39"/>
      <c r="J52" s="39"/>
      <c r="K52" s="39"/>
      <c r="L52" s="111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29.28" customHeight="1">
      <c r="A53" s="39"/>
      <c r="B53" s="40"/>
      <c r="C53" s="125" t="s">
        <v>80</v>
      </c>
      <c r="D53" s="119"/>
      <c r="E53" s="119"/>
      <c r="F53" s="119"/>
      <c r="G53" s="119"/>
      <c r="H53" s="119"/>
      <c r="I53" s="119"/>
      <c r="J53" s="126" t="s">
        <v>81</v>
      </c>
      <c r="K53" s="119"/>
      <c r="L53" s="111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0.32" customHeight="1">
      <c r="A54" s="39"/>
      <c r="B54" s="40"/>
      <c r="C54" s="39"/>
      <c r="D54" s="39"/>
      <c r="E54" s="39"/>
      <c r="F54" s="39"/>
      <c r="G54" s="39"/>
      <c r="H54" s="39"/>
      <c r="I54" s="39"/>
      <c r="J54" s="39"/>
      <c r="K54" s="39"/>
      <c r="L54" s="111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2.8" customHeight="1">
      <c r="A55" s="39"/>
      <c r="B55" s="40"/>
      <c r="C55" s="127" t="s">
        <v>68</v>
      </c>
      <c r="D55" s="39"/>
      <c r="E55" s="39"/>
      <c r="F55" s="39"/>
      <c r="G55" s="39"/>
      <c r="H55" s="39"/>
      <c r="I55" s="39"/>
      <c r="J55" s="91">
        <f>J84</f>
        <v>0</v>
      </c>
      <c r="K55" s="39"/>
      <c r="L55" s="111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U55" s="20" t="s">
        <v>82</v>
      </c>
    </row>
    <row r="56" s="9" customFormat="1" ht="24.96" customHeight="1">
      <c r="A56" s="9"/>
      <c r="B56" s="128"/>
      <c r="C56" s="9"/>
      <c r="D56" s="129" t="s">
        <v>83</v>
      </c>
      <c r="E56" s="130"/>
      <c r="F56" s="130"/>
      <c r="G56" s="130"/>
      <c r="H56" s="130"/>
      <c r="I56" s="130"/>
      <c r="J56" s="131">
        <f>J85</f>
        <v>0</v>
      </c>
      <c r="K56" s="9"/>
      <c r="L56" s="128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32"/>
      <c r="C57" s="10"/>
      <c r="D57" s="133" t="s">
        <v>84</v>
      </c>
      <c r="E57" s="134"/>
      <c r="F57" s="134"/>
      <c r="G57" s="134"/>
      <c r="H57" s="134"/>
      <c r="I57" s="134"/>
      <c r="J57" s="135">
        <f>J86</f>
        <v>0</v>
      </c>
      <c r="K57" s="10"/>
      <c r="L57" s="132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32"/>
      <c r="C58" s="10"/>
      <c r="D58" s="133" t="s">
        <v>85</v>
      </c>
      <c r="E58" s="134"/>
      <c r="F58" s="134"/>
      <c r="G58" s="134"/>
      <c r="H58" s="134"/>
      <c r="I58" s="134"/>
      <c r="J58" s="135">
        <f>J114</f>
        <v>0</v>
      </c>
      <c r="K58" s="10"/>
      <c r="L58" s="132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32"/>
      <c r="C59" s="10"/>
      <c r="D59" s="133" t="s">
        <v>86</v>
      </c>
      <c r="E59" s="134"/>
      <c r="F59" s="134"/>
      <c r="G59" s="134"/>
      <c r="H59" s="134"/>
      <c r="I59" s="134"/>
      <c r="J59" s="135">
        <f>J134</f>
        <v>0</v>
      </c>
      <c r="K59" s="10"/>
      <c r="L59" s="132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32"/>
      <c r="C60" s="10"/>
      <c r="D60" s="133" t="s">
        <v>87</v>
      </c>
      <c r="E60" s="134"/>
      <c r="F60" s="134"/>
      <c r="G60" s="134"/>
      <c r="H60" s="134"/>
      <c r="I60" s="134"/>
      <c r="J60" s="135">
        <f>J140</f>
        <v>0</v>
      </c>
      <c r="K60" s="10"/>
      <c r="L60" s="132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32"/>
      <c r="C61" s="10"/>
      <c r="D61" s="133" t="s">
        <v>88</v>
      </c>
      <c r="E61" s="134"/>
      <c r="F61" s="134"/>
      <c r="G61" s="134"/>
      <c r="H61" s="134"/>
      <c r="I61" s="134"/>
      <c r="J61" s="135">
        <f>J164</f>
        <v>0</v>
      </c>
      <c r="K61" s="10"/>
      <c r="L61" s="132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2"/>
      <c r="C62" s="10"/>
      <c r="D62" s="133" t="s">
        <v>89</v>
      </c>
      <c r="E62" s="134"/>
      <c r="F62" s="134"/>
      <c r="G62" s="134"/>
      <c r="H62" s="134"/>
      <c r="I62" s="134"/>
      <c r="J62" s="135">
        <f>J179</f>
        <v>0</v>
      </c>
      <c r="K62" s="10"/>
      <c r="L62" s="132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28"/>
      <c r="C63" s="9"/>
      <c r="D63" s="129" t="s">
        <v>90</v>
      </c>
      <c r="E63" s="130"/>
      <c r="F63" s="130"/>
      <c r="G63" s="130"/>
      <c r="H63" s="130"/>
      <c r="I63" s="130"/>
      <c r="J63" s="131">
        <f>J182</f>
        <v>0</v>
      </c>
      <c r="K63" s="9"/>
      <c r="L63" s="128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32"/>
      <c r="C64" s="10"/>
      <c r="D64" s="133" t="s">
        <v>91</v>
      </c>
      <c r="E64" s="134"/>
      <c r="F64" s="134"/>
      <c r="G64" s="134"/>
      <c r="H64" s="134"/>
      <c r="I64" s="134"/>
      <c r="J64" s="135">
        <f>J183</f>
        <v>0</v>
      </c>
      <c r="K64" s="10"/>
      <c r="L64" s="132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2"/>
      <c r="C65" s="10"/>
      <c r="D65" s="133" t="s">
        <v>92</v>
      </c>
      <c r="E65" s="134"/>
      <c r="F65" s="134"/>
      <c r="G65" s="134"/>
      <c r="H65" s="134"/>
      <c r="I65" s="134"/>
      <c r="J65" s="135">
        <f>J186</f>
        <v>0</v>
      </c>
      <c r="K65" s="10"/>
      <c r="L65" s="132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32"/>
      <c r="C66" s="10"/>
      <c r="D66" s="133" t="s">
        <v>93</v>
      </c>
      <c r="E66" s="134"/>
      <c r="F66" s="134"/>
      <c r="G66" s="134"/>
      <c r="H66" s="134"/>
      <c r="I66" s="134"/>
      <c r="J66" s="135">
        <f>J189</f>
        <v>0</v>
      </c>
      <c r="K66" s="10"/>
      <c r="L66" s="132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39"/>
      <c r="B67" s="40"/>
      <c r="C67" s="39"/>
      <c r="D67" s="39"/>
      <c r="E67" s="39"/>
      <c r="F67" s="39"/>
      <c r="G67" s="39"/>
      <c r="H67" s="39"/>
      <c r="I67" s="39"/>
      <c r="J67" s="39"/>
      <c r="K67" s="39"/>
      <c r="L67" s="111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56"/>
      <c r="C68" s="57"/>
      <c r="D68" s="57"/>
      <c r="E68" s="57"/>
      <c r="F68" s="57"/>
      <c r="G68" s="57"/>
      <c r="H68" s="57"/>
      <c r="I68" s="57"/>
      <c r="J68" s="57"/>
      <c r="K68" s="57"/>
      <c r="L68" s="111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72" s="2" customFormat="1" ht="6.96" customHeight="1">
      <c r="A72" s="39"/>
      <c r="B72" s="58"/>
      <c r="C72" s="59"/>
      <c r="D72" s="59"/>
      <c r="E72" s="59"/>
      <c r="F72" s="59"/>
      <c r="G72" s="59"/>
      <c r="H72" s="59"/>
      <c r="I72" s="59"/>
      <c r="J72" s="59"/>
      <c r="K72" s="59"/>
      <c r="L72" s="111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24.96" customHeight="1">
      <c r="A73" s="39"/>
      <c r="B73" s="40"/>
      <c r="C73" s="24" t="s">
        <v>94</v>
      </c>
      <c r="D73" s="39"/>
      <c r="E73" s="39"/>
      <c r="F73" s="39"/>
      <c r="G73" s="39"/>
      <c r="H73" s="39"/>
      <c r="I73" s="39"/>
      <c r="J73" s="39"/>
      <c r="K73" s="39"/>
      <c r="L73" s="111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39"/>
      <c r="D74" s="39"/>
      <c r="E74" s="39"/>
      <c r="F74" s="39"/>
      <c r="G74" s="39"/>
      <c r="H74" s="39"/>
      <c r="I74" s="39"/>
      <c r="J74" s="39"/>
      <c r="K74" s="39"/>
      <c r="L74" s="111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17</v>
      </c>
      <c r="D75" s="39"/>
      <c r="E75" s="39"/>
      <c r="F75" s="39"/>
      <c r="G75" s="39"/>
      <c r="H75" s="39"/>
      <c r="I75" s="39"/>
      <c r="J75" s="39"/>
      <c r="K75" s="39"/>
      <c r="L75" s="111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39"/>
      <c r="D76" s="39"/>
      <c r="E76" s="63" t="str">
        <f>E7</f>
        <v>Oprava chodníku ul. Zdravotníků</v>
      </c>
      <c r="F76" s="39"/>
      <c r="G76" s="39"/>
      <c r="H76" s="39"/>
      <c r="I76" s="39"/>
      <c r="J76" s="39"/>
      <c r="K76" s="39"/>
      <c r="L76" s="111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39"/>
      <c r="D77" s="39"/>
      <c r="E77" s="39"/>
      <c r="F77" s="39"/>
      <c r="G77" s="39"/>
      <c r="H77" s="39"/>
      <c r="I77" s="39"/>
      <c r="J77" s="39"/>
      <c r="K77" s="39"/>
      <c r="L77" s="111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39"/>
      <c r="E78" s="39"/>
      <c r="F78" s="28" t="str">
        <f>F10</f>
        <v>FN Olomouc</v>
      </c>
      <c r="G78" s="39"/>
      <c r="H78" s="39"/>
      <c r="I78" s="33" t="s">
        <v>23</v>
      </c>
      <c r="J78" s="65" t="str">
        <f>IF(J10="","",J10)</f>
        <v>21. 5. 2025</v>
      </c>
      <c r="K78" s="39"/>
      <c r="L78" s="111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39"/>
      <c r="D79" s="39"/>
      <c r="E79" s="39"/>
      <c r="F79" s="39"/>
      <c r="G79" s="39"/>
      <c r="H79" s="39"/>
      <c r="I79" s="39"/>
      <c r="J79" s="39"/>
      <c r="K79" s="39"/>
      <c r="L79" s="111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25</v>
      </c>
      <c r="D80" s="39"/>
      <c r="E80" s="39"/>
      <c r="F80" s="28" t="str">
        <f>E13</f>
        <v xml:space="preserve"> </v>
      </c>
      <c r="G80" s="39"/>
      <c r="H80" s="39"/>
      <c r="I80" s="33" t="s">
        <v>31</v>
      </c>
      <c r="J80" s="37" t="str">
        <f>E19</f>
        <v xml:space="preserve"> </v>
      </c>
      <c r="K80" s="39"/>
      <c r="L80" s="111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29</v>
      </c>
      <c r="D81" s="39"/>
      <c r="E81" s="39"/>
      <c r="F81" s="28" t="str">
        <f>IF(E16="","",E16)</f>
        <v>Vyplň údaj</v>
      </c>
      <c r="G81" s="39"/>
      <c r="H81" s="39"/>
      <c r="I81" s="33" t="s">
        <v>33</v>
      </c>
      <c r="J81" s="37" t="str">
        <f>E22</f>
        <v xml:space="preserve"> </v>
      </c>
      <c r="K81" s="39"/>
      <c r="L81" s="111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39"/>
      <c r="D82" s="39"/>
      <c r="E82" s="39"/>
      <c r="F82" s="39"/>
      <c r="G82" s="39"/>
      <c r="H82" s="39"/>
      <c r="I82" s="39"/>
      <c r="J82" s="39"/>
      <c r="K82" s="39"/>
      <c r="L82" s="111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36"/>
      <c r="B83" s="137"/>
      <c r="C83" s="138" t="s">
        <v>95</v>
      </c>
      <c r="D83" s="139" t="s">
        <v>55</v>
      </c>
      <c r="E83" s="139" t="s">
        <v>51</v>
      </c>
      <c r="F83" s="139" t="s">
        <v>52</v>
      </c>
      <c r="G83" s="139" t="s">
        <v>96</v>
      </c>
      <c r="H83" s="139" t="s">
        <v>97</v>
      </c>
      <c r="I83" s="139" t="s">
        <v>98</v>
      </c>
      <c r="J83" s="140" t="s">
        <v>81</v>
      </c>
      <c r="K83" s="141" t="s">
        <v>99</v>
      </c>
      <c r="L83" s="142"/>
      <c r="M83" s="81" t="s">
        <v>3</v>
      </c>
      <c r="N83" s="82" t="s">
        <v>40</v>
      </c>
      <c r="O83" s="82" t="s">
        <v>100</v>
      </c>
      <c r="P83" s="82" t="s">
        <v>101</v>
      </c>
      <c r="Q83" s="82" t="s">
        <v>102</v>
      </c>
      <c r="R83" s="82" t="s">
        <v>103</v>
      </c>
      <c r="S83" s="82" t="s">
        <v>104</v>
      </c>
      <c r="T83" s="83" t="s">
        <v>105</v>
      </c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</row>
    <row r="84" s="2" customFormat="1" ht="22.8" customHeight="1">
      <c r="A84" s="39"/>
      <c r="B84" s="40"/>
      <c r="C84" s="88" t="s">
        <v>106</v>
      </c>
      <c r="D84" s="39"/>
      <c r="E84" s="39"/>
      <c r="F84" s="39"/>
      <c r="G84" s="39"/>
      <c r="H84" s="39"/>
      <c r="I84" s="39"/>
      <c r="J84" s="143">
        <f>BK84</f>
        <v>0</v>
      </c>
      <c r="K84" s="39"/>
      <c r="L84" s="40"/>
      <c r="M84" s="84"/>
      <c r="N84" s="69"/>
      <c r="O84" s="85"/>
      <c r="P84" s="144">
        <f>P85+P182</f>
        <v>0</v>
      </c>
      <c r="Q84" s="85"/>
      <c r="R84" s="144">
        <f>R85+R182</f>
        <v>81.76656951999999</v>
      </c>
      <c r="S84" s="85"/>
      <c r="T84" s="145">
        <f>T85+T182</f>
        <v>119.04629999999999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20" t="s">
        <v>69</v>
      </c>
      <c r="AU84" s="20" t="s">
        <v>82</v>
      </c>
      <c r="BK84" s="146">
        <f>BK85+BK182</f>
        <v>0</v>
      </c>
    </row>
    <row r="85" s="12" customFormat="1" ht="25.92" customHeight="1">
      <c r="A85" s="12"/>
      <c r="B85" s="147"/>
      <c r="C85" s="12"/>
      <c r="D85" s="148" t="s">
        <v>69</v>
      </c>
      <c r="E85" s="149" t="s">
        <v>107</v>
      </c>
      <c r="F85" s="149" t="s">
        <v>108</v>
      </c>
      <c r="G85" s="12"/>
      <c r="H85" s="12"/>
      <c r="I85" s="150"/>
      <c r="J85" s="151">
        <f>BK85</f>
        <v>0</v>
      </c>
      <c r="K85" s="12"/>
      <c r="L85" s="147"/>
      <c r="M85" s="152"/>
      <c r="N85" s="153"/>
      <c r="O85" s="153"/>
      <c r="P85" s="154">
        <f>P86+P114+P134+P140+P164+P179</f>
        <v>0</v>
      </c>
      <c r="Q85" s="153"/>
      <c r="R85" s="154">
        <f>R86+R114+R134+R140+R164+R179</f>
        <v>81.76656951999999</v>
      </c>
      <c r="S85" s="153"/>
      <c r="T85" s="155">
        <f>T86+T114+T134+T140+T164+T179</f>
        <v>119.04629999999999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48" t="s">
        <v>75</v>
      </c>
      <c r="AT85" s="156" t="s">
        <v>69</v>
      </c>
      <c r="AU85" s="156" t="s">
        <v>70</v>
      </c>
      <c r="AY85" s="148" t="s">
        <v>109</v>
      </c>
      <c r="BK85" s="157">
        <f>BK86+BK114+BK134+BK140+BK164+BK179</f>
        <v>0</v>
      </c>
    </row>
    <row r="86" s="12" customFormat="1" ht="22.8" customHeight="1">
      <c r="A86" s="12"/>
      <c r="B86" s="147"/>
      <c r="C86" s="12"/>
      <c r="D86" s="148" t="s">
        <v>69</v>
      </c>
      <c r="E86" s="158" t="s">
        <v>75</v>
      </c>
      <c r="F86" s="158" t="s">
        <v>110</v>
      </c>
      <c r="G86" s="12"/>
      <c r="H86" s="12"/>
      <c r="I86" s="150"/>
      <c r="J86" s="159">
        <f>BK86</f>
        <v>0</v>
      </c>
      <c r="K86" s="12"/>
      <c r="L86" s="147"/>
      <c r="M86" s="152"/>
      <c r="N86" s="153"/>
      <c r="O86" s="153"/>
      <c r="P86" s="154">
        <f>SUM(P87:P113)</f>
        <v>0</v>
      </c>
      <c r="Q86" s="153"/>
      <c r="R86" s="154">
        <f>SUM(R87:R113)</f>
        <v>0</v>
      </c>
      <c r="S86" s="153"/>
      <c r="T86" s="155">
        <f>SUM(T87:T113)</f>
        <v>118.44629999999999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48" t="s">
        <v>75</v>
      </c>
      <c r="AT86" s="156" t="s">
        <v>69</v>
      </c>
      <c r="AU86" s="156" t="s">
        <v>75</v>
      </c>
      <c r="AY86" s="148" t="s">
        <v>109</v>
      </c>
      <c r="BK86" s="157">
        <f>SUM(BK87:BK113)</f>
        <v>0</v>
      </c>
    </row>
    <row r="87" s="2" customFormat="1" ht="37.8" customHeight="1">
      <c r="A87" s="39"/>
      <c r="B87" s="160"/>
      <c r="C87" s="161" t="s">
        <v>75</v>
      </c>
      <c r="D87" s="161" t="s">
        <v>111</v>
      </c>
      <c r="E87" s="162" t="s">
        <v>112</v>
      </c>
      <c r="F87" s="163" t="s">
        <v>113</v>
      </c>
      <c r="G87" s="164" t="s">
        <v>114</v>
      </c>
      <c r="H87" s="165">
        <v>140.06</v>
      </c>
      <c r="I87" s="166"/>
      <c r="J87" s="167">
        <f>ROUND(I87*H87,2)</f>
        <v>0</v>
      </c>
      <c r="K87" s="168"/>
      <c r="L87" s="40"/>
      <c r="M87" s="169" t="s">
        <v>3</v>
      </c>
      <c r="N87" s="170" t="s">
        <v>41</v>
      </c>
      <c r="O87" s="73"/>
      <c r="P87" s="171">
        <f>O87*H87</f>
        <v>0</v>
      </c>
      <c r="Q87" s="171">
        <v>0</v>
      </c>
      <c r="R87" s="171">
        <f>Q87*H87</f>
        <v>0</v>
      </c>
      <c r="S87" s="171">
        <v>0.255</v>
      </c>
      <c r="T87" s="172">
        <f>S87*H87</f>
        <v>35.715299999999999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173" t="s">
        <v>115</v>
      </c>
      <c r="AT87" s="173" t="s">
        <v>111</v>
      </c>
      <c r="AU87" s="173" t="s">
        <v>77</v>
      </c>
      <c r="AY87" s="20" t="s">
        <v>109</v>
      </c>
      <c r="BE87" s="174">
        <f>IF(N87="základní",J87,0)</f>
        <v>0</v>
      </c>
      <c r="BF87" s="174">
        <f>IF(N87="snížená",J87,0)</f>
        <v>0</v>
      </c>
      <c r="BG87" s="174">
        <f>IF(N87="zákl. přenesená",J87,0)</f>
        <v>0</v>
      </c>
      <c r="BH87" s="174">
        <f>IF(N87="sníž. přenesená",J87,0)</f>
        <v>0</v>
      </c>
      <c r="BI87" s="174">
        <f>IF(N87="nulová",J87,0)</f>
        <v>0</v>
      </c>
      <c r="BJ87" s="20" t="s">
        <v>75</v>
      </c>
      <c r="BK87" s="174">
        <f>ROUND(I87*H87,2)</f>
        <v>0</v>
      </c>
      <c r="BL87" s="20" t="s">
        <v>115</v>
      </c>
      <c r="BM87" s="173" t="s">
        <v>116</v>
      </c>
    </row>
    <row r="88" s="2" customFormat="1">
      <c r="A88" s="39"/>
      <c r="B88" s="40"/>
      <c r="C88" s="39"/>
      <c r="D88" s="175" t="s">
        <v>117</v>
      </c>
      <c r="E88" s="39"/>
      <c r="F88" s="176" t="s">
        <v>118</v>
      </c>
      <c r="G88" s="39"/>
      <c r="H88" s="39"/>
      <c r="I88" s="177"/>
      <c r="J88" s="39"/>
      <c r="K88" s="39"/>
      <c r="L88" s="40"/>
      <c r="M88" s="178"/>
      <c r="N88" s="179"/>
      <c r="O88" s="73"/>
      <c r="P88" s="73"/>
      <c r="Q88" s="73"/>
      <c r="R88" s="73"/>
      <c r="S88" s="73"/>
      <c r="T88" s="74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20" t="s">
        <v>117</v>
      </c>
      <c r="AU88" s="20" t="s">
        <v>77</v>
      </c>
    </row>
    <row r="89" s="13" customFormat="1">
      <c r="A89" s="13"/>
      <c r="B89" s="180"/>
      <c r="C89" s="13"/>
      <c r="D89" s="181" t="s">
        <v>119</v>
      </c>
      <c r="E89" s="182" t="s">
        <v>3</v>
      </c>
      <c r="F89" s="183" t="s">
        <v>120</v>
      </c>
      <c r="G89" s="13"/>
      <c r="H89" s="182" t="s">
        <v>3</v>
      </c>
      <c r="I89" s="184"/>
      <c r="J89" s="13"/>
      <c r="K89" s="13"/>
      <c r="L89" s="180"/>
      <c r="M89" s="185"/>
      <c r="N89" s="186"/>
      <c r="O89" s="186"/>
      <c r="P89" s="186"/>
      <c r="Q89" s="186"/>
      <c r="R89" s="186"/>
      <c r="S89" s="186"/>
      <c r="T89" s="187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182" t="s">
        <v>119</v>
      </c>
      <c r="AU89" s="182" t="s">
        <v>77</v>
      </c>
      <c r="AV89" s="13" t="s">
        <v>75</v>
      </c>
      <c r="AW89" s="13" t="s">
        <v>32</v>
      </c>
      <c r="AX89" s="13" t="s">
        <v>70</v>
      </c>
      <c r="AY89" s="182" t="s">
        <v>109</v>
      </c>
    </row>
    <row r="90" s="14" customFormat="1">
      <c r="A90" s="14"/>
      <c r="B90" s="188"/>
      <c r="C90" s="14"/>
      <c r="D90" s="181" t="s">
        <v>119</v>
      </c>
      <c r="E90" s="189" t="s">
        <v>3</v>
      </c>
      <c r="F90" s="190" t="s">
        <v>121</v>
      </c>
      <c r="G90" s="14"/>
      <c r="H90" s="191">
        <v>140.06</v>
      </c>
      <c r="I90" s="192"/>
      <c r="J90" s="14"/>
      <c r="K90" s="14"/>
      <c r="L90" s="188"/>
      <c r="M90" s="193"/>
      <c r="N90" s="194"/>
      <c r="O90" s="194"/>
      <c r="P90" s="194"/>
      <c r="Q90" s="194"/>
      <c r="R90" s="194"/>
      <c r="S90" s="194"/>
      <c r="T90" s="195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189" t="s">
        <v>119</v>
      </c>
      <c r="AU90" s="189" t="s">
        <v>77</v>
      </c>
      <c r="AV90" s="14" t="s">
        <v>77</v>
      </c>
      <c r="AW90" s="14" t="s">
        <v>32</v>
      </c>
      <c r="AX90" s="14" t="s">
        <v>70</v>
      </c>
      <c r="AY90" s="189" t="s">
        <v>109</v>
      </c>
    </row>
    <row r="91" s="15" customFormat="1">
      <c r="A91" s="15"/>
      <c r="B91" s="196"/>
      <c r="C91" s="15"/>
      <c r="D91" s="181" t="s">
        <v>119</v>
      </c>
      <c r="E91" s="197" t="s">
        <v>3</v>
      </c>
      <c r="F91" s="198" t="s">
        <v>122</v>
      </c>
      <c r="G91" s="15"/>
      <c r="H91" s="199">
        <v>140.06</v>
      </c>
      <c r="I91" s="200"/>
      <c r="J91" s="15"/>
      <c r="K91" s="15"/>
      <c r="L91" s="196"/>
      <c r="M91" s="201"/>
      <c r="N91" s="202"/>
      <c r="O91" s="202"/>
      <c r="P91" s="202"/>
      <c r="Q91" s="202"/>
      <c r="R91" s="202"/>
      <c r="S91" s="202"/>
      <c r="T91" s="203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T91" s="197" t="s">
        <v>119</v>
      </c>
      <c r="AU91" s="197" t="s">
        <v>77</v>
      </c>
      <c r="AV91" s="15" t="s">
        <v>115</v>
      </c>
      <c r="AW91" s="15" t="s">
        <v>32</v>
      </c>
      <c r="AX91" s="15" t="s">
        <v>75</v>
      </c>
      <c r="AY91" s="197" t="s">
        <v>109</v>
      </c>
    </row>
    <row r="92" s="2" customFormat="1" ht="33" customHeight="1">
      <c r="A92" s="39"/>
      <c r="B92" s="160"/>
      <c r="C92" s="161" t="s">
        <v>77</v>
      </c>
      <c r="D92" s="161" t="s">
        <v>111</v>
      </c>
      <c r="E92" s="162" t="s">
        <v>123</v>
      </c>
      <c r="F92" s="163" t="s">
        <v>124</v>
      </c>
      <c r="G92" s="164" t="s">
        <v>114</v>
      </c>
      <c r="H92" s="165">
        <v>9.9299999999999997</v>
      </c>
      <c r="I92" s="166"/>
      <c r="J92" s="167">
        <f>ROUND(I92*H92,2)</f>
        <v>0</v>
      </c>
      <c r="K92" s="168"/>
      <c r="L92" s="40"/>
      <c r="M92" s="169" t="s">
        <v>3</v>
      </c>
      <c r="N92" s="170" t="s">
        <v>41</v>
      </c>
      <c r="O92" s="73"/>
      <c r="P92" s="171">
        <f>O92*H92</f>
        <v>0</v>
      </c>
      <c r="Q92" s="171">
        <v>0</v>
      </c>
      <c r="R92" s="171">
        <f>Q92*H92</f>
        <v>0</v>
      </c>
      <c r="S92" s="171">
        <v>0</v>
      </c>
      <c r="T92" s="172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173" t="s">
        <v>115</v>
      </c>
      <c r="AT92" s="173" t="s">
        <v>111</v>
      </c>
      <c r="AU92" s="173" t="s">
        <v>77</v>
      </c>
      <c r="AY92" s="20" t="s">
        <v>109</v>
      </c>
      <c r="BE92" s="174">
        <f>IF(N92="základní",J92,0)</f>
        <v>0</v>
      </c>
      <c r="BF92" s="174">
        <f>IF(N92="snížená",J92,0)</f>
        <v>0</v>
      </c>
      <c r="BG92" s="174">
        <f>IF(N92="zákl. přenesená",J92,0)</f>
        <v>0</v>
      </c>
      <c r="BH92" s="174">
        <f>IF(N92="sníž. přenesená",J92,0)</f>
        <v>0</v>
      </c>
      <c r="BI92" s="174">
        <f>IF(N92="nulová",J92,0)</f>
        <v>0</v>
      </c>
      <c r="BJ92" s="20" t="s">
        <v>75</v>
      </c>
      <c r="BK92" s="174">
        <f>ROUND(I92*H92,2)</f>
        <v>0</v>
      </c>
      <c r="BL92" s="20" t="s">
        <v>115</v>
      </c>
      <c r="BM92" s="173" t="s">
        <v>125</v>
      </c>
    </row>
    <row r="93" s="2" customFormat="1">
      <c r="A93" s="39"/>
      <c r="B93" s="40"/>
      <c r="C93" s="39"/>
      <c r="D93" s="175" t="s">
        <v>117</v>
      </c>
      <c r="E93" s="39"/>
      <c r="F93" s="176" t="s">
        <v>126</v>
      </c>
      <c r="G93" s="39"/>
      <c r="H93" s="39"/>
      <c r="I93" s="177"/>
      <c r="J93" s="39"/>
      <c r="K93" s="39"/>
      <c r="L93" s="40"/>
      <c r="M93" s="178"/>
      <c r="N93" s="179"/>
      <c r="O93" s="73"/>
      <c r="P93" s="73"/>
      <c r="Q93" s="73"/>
      <c r="R93" s="73"/>
      <c r="S93" s="73"/>
      <c r="T93" s="74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20" t="s">
        <v>117</v>
      </c>
      <c r="AU93" s="20" t="s">
        <v>77</v>
      </c>
    </row>
    <row r="94" s="13" customFormat="1">
      <c r="A94" s="13"/>
      <c r="B94" s="180"/>
      <c r="C94" s="13"/>
      <c r="D94" s="181" t="s">
        <v>119</v>
      </c>
      <c r="E94" s="182" t="s">
        <v>3</v>
      </c>
      <c r="F94" s="183" t="s">
        <v>127</v>
      </c>
      <c r="G94" s="13"/>
      <c r="H94" s="182" t="s">
        <v>3</v>
      </c>
      <c r="I94" s="184"/>
      <c r="J94" s="13"/>
      <c r="K94" s="13"/>
      <c r="L94" s="180"/>
      <c r="M94" s="185"/>
      <c r="N94" s="186"/>
      <c r="O94" s="186"/>
      <c r="P94" s="186"/>
      <c r="Q94" s="186"/>
      <c r="R94" s="186"/>
      <c r="S94" s="186"/>
      <c r="T94" s="187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182" t="s">
        <v>119</v>
      </c>
      <c r="AU94" s="182" t="s">
        <v>77</v>
      </c>
      <c r="AV94" s="13" t="s">
        <v>75</v>
      </c>
      <c r="AW94" s="13" t="s">
        <v>32</v>
      </c>
      <c r="AX94" s="13" t="s">
        <v>70</v>
      </c>
      <c r="AY94" s="182" t="s">
        <v>109</v>
      </c>
    </row>
    <row r="95" s="14" customFormat="1">
      <c r="A95" s="14"/>
      <c r="B95" s="188"/>
      <c r="C95" s="14"/>
      <c r="D95" s="181" t="s">
        <v>119</v>
      </c>
      <c r="E95" s="189" t="s">
        <v>3</v>
      </c>
      <c r="F95" s="190" t="s">
        <v>128</v>
      </c>
      <c r="G95" s="14"/>
      <c r="H95" s="191">
        <v>9.9299999999999997</v>
      </c>
      <c r="I95" s="192"/>
      <c r="J95" s="14"/>
      <c r="K95" s="14"/>
      <c r="L95" s="188"/>
      <c r="M95" s="193"/>
      <c r="N95" s="194"/>
      <c r="O95" s="194"/>
      <c r="P95" s="194"/>
      <c r="Q95" s="194"/>
      <c r="R95" s="194"/>
      <c r="S95" s="194"/>
      <c r="T95" s="195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189" t="s">
        <v>119</v>
      </c>
      <c r="AU95" s="189" t="s">
        <v>77</v>
      </c>
      <c r="AV95" s="14" t="s">
        <v>77</v>
      </c>
      <c r="AW95" s="14" t="s">
        <v>32</v>
      </c>
      <c r="AX95" s="14" t="s">
        <v>70</v>
      </c>
      <c r="AY95" s="189" t="s">
        <v>109</v>
      </c>
    </row>
    <row r="96" s="15" customFormat="1">
      <c r="A96" s="15"/>
      <c r="B96" s="196"/>
      <c r="C96" s="15"/>
      <c r="D96" s="181" t="s">
        <v>119</v>
      </c>
      <c r="E96" s="197" t="s">
        <v>3</v>
      </c>
      <c r="F96" s="198" t="s">
        <v>122</v>
      </c>
      <c r="G96" s="15"/>
      <c r="H96" s="199">
        <v>9.9299999999999997</v>
      </c>
      <c r="I96" s="200"/>
      <c r="J96" s="15"/>
      <c r="K96" s="15"/>
      <c r="L96" s="196"/>
      <c r="M96" s="201"/>
      <c r="N96" s="202"/>
      <c r="O96" s="202"/>
      <c r="P96" s="202"/>
      <c r="Q96" s="202"/>
      <c r="R96" s="202"/>
      <c r="S96" s="202"/>
      <c r="T96" s="203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T96" s="197" t="s">
        <v>119</v>
      </c>
      <c r="AU96" s="197" t="s">
        <v>77</v>
      </c>
      <c r="AV96" s="15" t="s">
        <v>115</v>
      </c>
      <c r="AW96" s="15" t="s">
        <v>32</v>
      </c>
      <c r="AX96" s="15" t="s">
        <v>75</v>
      </c>
      <c r="AY96" s="197" t="s">
        <v>109</v>
      </c>
    </row>
    <row r="97" s="2" customFormat="1" ht="37.8" customHeight="1">
      <c r="A97" s="39"/>
      <c r="B97" s="160"/>
      <c r="C97" s="161" t="s">
        <v>129</v>
      </c>
      <c r="D97" s="161" t="s">
        <v>111</v>
      </c>
      <c r="E97" s="162" t="s">
        <v>130</v>
      </c>
      <c r="F97" s="163" t="s">
        <v>131</v>
      </c>
      <c r="G97" s="164" t="s">
        <v>114</v>
      </c>
      <c r="H97" s="165">
        <v>140.06</v>
      </c>
      <c r="I97" s="166"/>
      <c r="J97" s="167">
        <f>ROUND(I97*H97,2)</f>
        <v>0</v>
      </c>
      <c r="K97" s="168"/>
      <c r="L97" s="40"/>
      <c r="M97" s="169" t="s">
        <v>3</v>
      </c>
      <c r="N97" s="170" t="s">
        <v>41</v>
      </c>
      <c r="O97" s="73"/>
      <c r="P97" s="171">
        <f>O97*H97</f>
        <v>0</v>
      </c>
      <c r="Q97" s="171">
        <v>0</v>
      </c>
      <c r="R97" s="171">
        <f>Q97*H97</f>
        <v>0</v>
      </c>
      <c r="S97" s="171">
        <v>0.29999999999999999</v>
      </c>
      <c r="T97" s="172">
        <f>S97*H97</f>
        <v>42.018000000000001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173" t="s">
        <v>115</v>
      </c>
      <c r="AT97" s="173" t="s">
        <v>111</v>
      </c>
      <c r="AU97" s="173" t="s">
        <v>77</v>
      </c>
      <c r="AY97" s="20" t="s">
        <v>109</v>
      </c>
      <c r="BE97" s="174">
        <f>IF(N97="základní",J97,0)</f>
        <v>0</v>
      </c>
      <c r="BF97" s="174">
        <f>IF(N97="snížená",J97,0)</f>
        <v>0</v>
      </c>
      <c r="BG97" s="174">
        <f>IF(N97="zákl. přenesená",J97,0)</f>
        <v>0</v>
      </c>
      <c r="BH97" s="174">
        <f>IF(N97="sníž. přenesená",J97,0)</f>
        <v>0</v>
      </c>
      <c r="BI97" s="174">
        <f>IF(N97="nulová",J97,0)</f>
        <v>0</v>
      </c>
      <c r="BJ97" s="20" t="s">
        <v>75</v>
      </c>
      <c r="BK97" s="174">
        <f>ROUND(I97*H97,2)</f>
        <v>0</v>
      </c>
      <c r="BL97" s="20" t="s">
        <v>115</v>
      </c>
      <c r="BM97" s="173" t="s">
        <v>132</v>
      </c>
    </row>
    <row r="98" s="2" customFormat="1">
      <c r="A98" s="39"/>
      <c r="B98" s="40"/>
      <c r="C98" s="39"/>
      <c r="D98" s="175" t="s">
        <v>117</v>
      </c>
      <c r="E98" s="39"/>
      <c r="F98" s="176" t="s">
        <v>133</v>
      </c>
      <c r="G98" s="39"/>
      <c r="H98" s="39"/>
      <c r="I98" s="177"/>
      <c r="J98" s="39"/>
      <c r="K98" s="39"/>
      <c r="L98" s="40"/>
      <c r="M98" s="178"/>
      <c r="N98" s="179"/>
      <c r="O98" s="73"/>
      <c r="P98" s="73"/>
      <c r="Q98" s="73"/>
      <c r="R98" s="73"/>
      <c r="S98" s="73"/>
      <c r="T98" s="74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20" t="s">
        <v>117</v>
      </c>
      <c r="AU98" s="20" t="s">
        <v>77</v>
      </c>
    </row>
    <row r="99" s="13" customFormat="1">
      <c r="A99" s="13"/>
      <c r="B99" s="180"/>
      <c r="C99" s="13"/>
      <c r="D99" s="181" t="s">
        <v>119</v>
      </c>
      <c r="E99" s="182" t="s">
        <v>3</v>
      </c>
      <c r="F99" s="183" t="s">
        <v>134</v>
      </c>
      <c r="G99" s="13"/>
      <c r="H99" s="182" t="s">
        <v>3</v>
      </c>
      <c r="I99" s="184"/>
      <c r="J99" s="13"/>
      <c r="K99" s="13"/>
      <c r="L99" s="180"/>
      <c r="M99" s="185"/>
      <c r="N99" s="186"/>
      <c r="O99" s="186"/>
      <c r="P99" s="186"/>
      <c r="Q99" s="186"/>
      <c r="R99" s="186"/>
      <c r="S99" s="186"/>
      <c r="T99" s="187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182" t="s">
        <v>119</v>
      </c>
      <c r="AU99" s="182" t="s">
        <v>77</v>
      </c>
      <c r="AV99" s="13" t="s">
        <v>75</v>
      </c>
      <c r="AW99" s="13" t="s">
        <v>32</v>
      </c>
      <c r="AX99" s="13" t="s">
        <v>70</v>
      </c>
      <c r="AY99" s="182" t="s">
        <v>109</v>
      </c>
    </row>
    <row r="100" s="14" customFormat="1">
      <c r="A100" s="14"/>
      <c r="B100" s="188"/>
      <c r="C100" s="14"/>
      <c r="D100" s="181" t="s">
        <v>119</v>
      </c>
      <c r="E100" s="189" t="s">
        <v>3</v>
      </c>
      <c r="F100" s="190" t="s">
        <v>121</v>
      </c>
      <c r="G100" s="14"/>
      <c r="H100" s="191">
        <v>140.06</v>
      </c>
      <c r="I100" s="192"/>
      <c r="J100" s="14"/>
      <c r="K100" s="14"/>
      <c r="L100" s="188"/>
      <c r="M100" s="193"/>
      <c r="N100" s="194"/>
      <c r="O100" s="194"/>
      <c r="P100" s="194"/>
      <c r="Q100" s="194"/>
      <c r="R100" s="194"/>
      <c r="S100" s="194"/>
      <c r="T100" s="195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189" t="s">
        <v>119</v>
      </c>
      <c r="AU100" s="189" t="s">
        <v>77</v>
      </c>
      <c r="AV100" s="14" t="s">
        <v>77</v>
      </c>
      <c r="AW100" s="14" t="s">
        <v>32</v>
      </c>
      <c r="AX100" s="14" t="s">
        <v>70</v>
      </c>
      <c r="AY100" s="189" t="s">
        <v>109</v>
      </c>
    </row>
    <row r="101" s="15" customFormat="1">
      <c r="A101" s="15"/>
      <c r="B101" s="196"/>
      <c r="C101" s="15"/>
      <c r="D101" s="181" t="s">
        <v>119</v>
      </c>
      <c r="E101" s="197" t="s">
        <v>3</v>
      </c>
      <c r="F101" s="198" t="s">
        <v>122</v>
      </c>
      <c r="G101" s="15"/>
      <c r="H101" s="199">
        <v>140.06</v>
      </c>
      <c r="I101" s="200"/>
      <c r="J101" s="15"/>
      <c r="K101" s="15"/>
      <c r="L101" s="196"/>
      <c r="M101" s="201"/>
      <c r="N101" s="202"/>
      <c r="O101" s="202"/>
      <c r="P101" s="202"/>
      <c r="Q101" s="202"/>
      <c r="R101" s="202"/>
      <c r="S101" s="202"/>
      <c r="T101" s="203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197" t="s">
        <v>119</v>
      </c>
      <c r="AU101" s="197" t="s">
        <v>77</v>
      </c>
      <c r="AV101" s="15" t="s">
        <v>115</v>
      </c>
      <c r="AW101" s="15" t="s">
        <v>32</v>
      </c>
      <c r="AX101" s="15" t="s">
        <v>75</v>
      </c>
      <c r="AY101" s="197" t="s">
        <v>109</v>
      </c>
    </row>
    <row r="102" s="2" customFormat="1" ht="24.15" customHeight="1">
      <c r="A102" s="39"/>
      <c r="B102" s="160"/>
      <c r="C102" s="161" t="s">
        <v>115</v>
      </c>
      <c r="D102" s="161" t="s">
        <v>111</v>
      </c>
      <c r="E102" s="162" t="s">
        <v>135</v>
      </c>
      <c r="F102" s="163" t="s">
        <v>136</v>
      </c>
      <c r="G102" s="164" t="s">
        <v>137</v>
      </c>
      <c r="H102" s="165">
        <v>198.59999999999999</v>
      </c>
      <c r="I102" s="166"/>
      <c r="J102" s="167">
        <f>ROUND(I102*H102,2)</f>
        <v>0</v>
      </c>
      <c r="K102" s="168"/>
      <c r="L102" s="40"/>
      <c r="M102" s="169" t="s">
        <v>3</v>
      </c>
      <c r="N102" s="170" t="s">
        <v>41</v>
      </c>
      <c r="O102" s="73"/>
      <c r="P102" s="171">
        <f>O102*H102</f>
        <v>0</v>
      </c>
      <c r="Q102" s="171">
        <v>0</v>
      </c>
      <c r="R102" s="171">
        <f>Q102*H102</f>
        <v>0</v>
      </c>
      <c r="S102" s="171">
        <v>0.20499999999999999</v>
      </c>
      <c r="T102" s="172">
        <f>S102*H102</f>
        <v>40.712999999999994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173" t="s">
        <v>115</v>
      </c>
      <c r="AT102" s="173" t="s">
        <v>111</v>
      </c>
      <c r="AU102" s="173" t="s">
        <v>77</v>
      </c>
      <c r="AY102" s="20" t="s">
        <v>109</v>
      </c>
      <c r="BE102" s="174">
        <f>IF(N102="základní",J102,0)</f>
        <v>0</v>
      </c>
      <c r="BF102" s="174">
        <f>IF(N102="snížená",J102,0)</f>
        <v>0</v>
      </c>
      <c r="BG102" s="174">
        <f>IF(N102="zákl. přenesená",J102,0)</f>
        <v>0</v>
      </c>
      <c r="BH102" s="174">
        <f>IF(N102="sníž. přenesená",J102,0)</f>
        <v>0</v>
      </c>
      <c r="BI102" s="174">
        <f>IF(N102="nulová",J102,0)</f>
        <v>0</v>
      </c>
      <c r="BJ102" s="20" t="s">
        <v>75</v>
      </c>
      <c r="BK102" s="174">
        <f>ROUND(I102*H102,2)</f>
        <v>0</v>
      </c>
      <c r="BL102" s="20" t="s">
        <v>115</v>
      </c>
      <c r="BM102" s="173" t="s">
        <v>138</v>
      </c>
    </row>
    <row r="103" s="2" customFormat="1">
      <c r="A103" s="39"/>
      <c r="B103" s="40"/>
      <c r="C103" s="39"/>
      <c r="D103" s="175" t="s">
        <v>117</v>
      </c>
      <c r="E103" s="39"/>
      <c r="F103" s="176" t="s">
        <v>139</v>
      </c>
      <c r="G103" s="39"/>
      <c r="H103" s="39"/>
      <c r="I103" s="177"/>
      <c r="J103" s="39"/>
      <c r="K103" s="39"/>
      <c r="L103" s="40"/>
      <c r="M103" s="178"/>
      <c r="N103" s="179"/>
      <c r="O103" s="73"/>
      <c r="P103" s="73"/>
      <c r="Q103" s="73"/>
      <c r="R103" s="73"/>
      <c r="S103" s="73"/>
      <c r="T103" s="74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20" t="s">
        <v>117</v>
      </c>
      <c r="AU103" s="20" t="s">
        <v>77</v>
      </c>
    </row>
    <row r="104" s="13" customFormat="1">
      <c r="A104" s="13"/>
      <c r="B104" s="180"/>
      <c r="C104" s="13"/>
      <c r="D104" s="181" t="s">
        <v>119</v>
      </c>
      <c r="E104" s="182" t="s">
        <v>3</v>
      </c>
      <c r="F104" s="183" t="s">
        <v>140</v>
      </c>
      <c r="G104" s="13"/>
      <c r="H104" s="182" t="s">
        <v>3</v>
      </c>
      <c r="I104" s="184"/>
      <c r="J104" s="13"/>
      <c r="K104" s="13"/>
      <c r="L104" s="180"/>
      <c r="M104" s="185"/>
      <c r="N104" s="186"/>
      <c r="O104" s="186"/>
      <c r="P104" s="186"/>
      <c r="Q104" s="186"/>
      <c r="R104" s="186"/>
      <c r="S104" s="186"/>
      <c r="T104" s="187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182" t="s">
        <v>119</v>
      </c>
      <c r="AU104" s="182" t="s">
        <v>77</v>
      </c>
      <c r="AV104" s="13" t="s">
        <v>75</v>
      </c>
      <c r="AW104" s="13" t="s">
        <v>32</v>
      </c>
      <c r="AX104" s="13" t="s">
        <v>70</v>
      </c>
      <c r="AY104" s="182" t="s">
        <v>109</v>
      </c>
    </row>
    <row r="105" s="14" customFormat="1">
      <c r="A105" s="14"/>
      <c r="B105" s="188"/>
      <c r="C105" s="14"/>
      <c r="D105" s="181" t="s">
        <v>119</v>
      </c>
      <c r="E105" s="189" t="s">
        <v>3</v>
      </c>
      <c r="F105" s="190" t="s">
        <v>141</v>
      </c>
      <c r="G105" s="14"/>
      <c r="H105" s="191">
        <v>99.299999999999997</v>
      </c>
      <c r="I105" s="192"/>
      <c r="J105" s="14"/>
      <c r="K105" s="14"/>
      <c r="L105" s="188"/>
      <c r="M105" s="193"/>
      <c r="N105" s="194"/>
      <c r="O105" s="194"/>
      <c r="P105" s="194"/>
      <c r="Q105" s="194"/>
      <c r="R105" s="194"/>
      <c r="S105" s="194"/>
      <c r="T105" s="19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189" t="s">
        <v>119</v>
      </c>
      <c r="AU105" s="189" t="s">
        <v>77</v>
      </c>
      <c r="AV105" s="14" t="s">
        <v>77</v>
      </c>
      <c r="AW105" s="14" t="s">
        <v>32</v>
      </c>
      <c r="AX105" s="14" t="s">
        <v>70</v>
      </c>
      <c r="AY105" s="189" t="s">
        <v>109</v>
      </c>
    </row>
    <row r="106" s="13" customFormat="1">
      <c r="A106" s="13"/>
      <c r="B106" s="180"/>
      <c r="C106" s="13"/>
      <c r="D106" s="181" t="s">
        <v>119</v>
      </c>
      <c r="E106" s="182" t="s">
        <v>3</v>
      </c>
      <c r="F106" s="183" t="s">
        <v>142</v>
      </c>
      <c r="G106" s="13"/>
      <c r="H106" s="182" t="s">
        <v>3</v>
      </c>
      <c r="I106" s="184"/>
      <c r="J106" s="13"/>
      <c r="K106" s="13"/>
      <c r="L106" s="180"/>
      <c r="M106" s="185"/>
      <c r="N106" s="186"/>
      <c r="O106" s="186"/>
      <c r="P106" s="186"/>
      <c r="Q106" s="186"/>
      <c r="R106" s="186"/>
      <c r="S106" s="186"/>
      <c r="T106" s="187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182" t="s">
        <v>119</v>
      </c>
      <c r="AU106" s="182" t="s">
        <v>77</v>
      </c>
      <c r="AV106" s="13" t="s">
        <v>75</v>
      </c>
      <c r="AW106" s="13" t="s">
        <v>32</v>
      </c>
      <c r="AX106" s="13" t="s">
        <v>70</v>
      </c>
      <c r="AY106" s="182" t="s">
        <v>109</v>
      </c>
    </row>
    <row r="107" s="14" customFormat="1">
      <c r="A107" s="14"/>
      <c r="B107" s="188"/>
      <c r="C107" s="14"/>
      <c r="D107" s="181" t="s">
        <v>119</v>
      </c>
      <c r="E107" s="189" t="s">
        <v>3</v>
      </c>
      <c r="F107" s="190" t="s">
        <v>141</v>
      </c>
      <c r="G107" s="14"/>
      <c r="H107" s="191">
        <v>99.299999999999997</v>
      </c>
      <c r="I107" s="192"/>
      <c r="J107" s="14"/>
      <c r="K107" s="14"/>
      <c r="L107" s="188"/>
      <c r="M107" s="193"/>
      <c r="N107" s="194"/>
      <c r="O107" s="194"/>
      <c r="P107" s="194"/>
      <c r="Q107" s="194"/>
      <c r="R107" s="194"/>
      <c r="S107" s="194"/>
      <c r="T107" s="19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189" t="s">
        <v>119</v>
      </c>
      <c r="AU107" s="189" t="s">
        <v>77</v>
      </c>
      <c r="AV107" s="14" t="s">
        <v>77</v>
      </c>
      <c r="AW107" s="14" t="s">
        <v>32</v>
      </c>
      <c r="AX107" s="14" t="s">
        <v>70</v>
      </c>
      <c r="AY107" s="189" t="s">
        <v>109</v>
      </c>
    </row>
    <row r="108" s="15" customFormat="1">
      <c r="A108" s="15"/>
      <c r="B108" s="196"/>
      <c r="C108" s="15"/>
      <c r="D108" s="181" t="s">
        <v>119</v>
      </c>
      <c r="E108" s="197" t="s">
        <v>3</v>
      </c>
      <c r="F108" s="198" t="s">
        <v>122</v>
      </c>
      <c r="G108" s="15"/>
      <c r="H108" s="199">
        <v>198.59999999999999</v>
      </c>
      <c r="I108" s="200"/>
      <c r="J108" s="15"/>
      <c r="K108" s="15"/>
      <c r="L108" s="196"/>
      <c r="M108" s="201"/>
      <c r="N108" s="202"/>
      <c r="O108" s="202"/>
      <c r="P108" s="202"/>
      <c r="Q108" s="202"/>
      <c r="R108" s="202"/>
      <c r="S108" s="202"/>
      <c r="T108" s="203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197" t="s">
        <v>119</v>
      </c>
      <c r="AU108" s="197" t="s">
        <v>77</v>
      </c>
      <c r="AV108" s="15" t="s">
        <v>115</v>
      </c>
      <c r="AW108" s="15" t="s">
        <v>32</v>
      </c>
      <c r="AX108" s="15" t="s">
        <v>75</v>
      </c>
      <c r="AY108" s="197" t="s">
        <v>109</v>
      </c>
    </row>
    <row r="109" s="2" customFormat="1" ht="21.75" customHeight="1">
      <c r="A109" s="39"/>
      <c r="B109" s="160"/>
      <c r="C109" s="161" t="s">
        <v>143</v>
      </c>
      <c r="D109" s="161" t="s">
        <v>111</v>
      </c>
      <c r="E109" s="162" t="s">
        <v>144</v>
      </c>
      <c r="F109" s="163" t="s">
        <v>145</v>
      </c>
      <c r="G109" s="164" t="s">
        <v>114</v>
      </c>
      <c r="H109" s="165">
        <v>140.06</v>
      </c>
      <c r="I109" s="166"/>
      <c r="J109" s="167">
        <f>ROUND(I109*H109,2)</f>
        <v>0</v>
      </c>
      <c r="K109" s="168"/>
      <c r="L109" s="40"/>
      <c r="M109" s="169" t="s">
        <v>3</v>
      </c>
      <c r="N109" s="170" t="s">
        <v>41</v>
      </c>
      <c r="O109" s="73"/>
      <c r="P109" s="171">
        <f>O109*H109</f>
        <v>0</v>
      </c>
      <c r="Q109" s="171">
        <v>0</v>
      </c>
      <c r="R109" s="171">
        <f>Q109*H109</f>
        <v>0</v>
      </c>
      <c r="S109" s="171">
        <v>0</v>
      </c>
      <c r="T109" s="172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173" t="s">
        <v>115</v>
      </c>
      <c r="AT109" s="173" t="s">
        <v>111</v>
      </c>
      <c r="AU109" s="173" t="s">
        <v>77</v>
      </c>
      <c r="AY109" s="20" t="s">
        <v>109</v>
      </c>
      <c r="BE109" s="174">
        <f>IF(N109="základní",J109,0)</f>
        <v>0</v>
      </c>
      <c r="BF109" s="174">
        <f>IF(N109="snížená",J109,0)</f>
        <v>0</v>
      </c>
      <c r="BG109" s="174">
        <f>IF(N109="zákl. přenesená",J109,0)</f>
        <v>0</v>
      </c>
      <c r="BH109" s="174">
        <f>IF(N109="sníž. přenesená",J109,0)</f>
        <v>0</v>
      </c>
      <c r="BI109" s="174">
        <f>IF(N109="nulová",J109,0)</f>
        <v>0</v>
      </c>
      <c r="BJ109" s="20" t="s">
        <v>75</v>
      </c>
      <c r="BK109" s="174">
        <f>ROUND(I109*H109,2)</f>
        <v>0</v>
      </c>
      <c r="BL109" s="20" t="s">
        <v>115</v>
      </c>
      <c r="BM109" s="173" t="s">
        <v>146</v>
      </c>
    </row>
    <row r="110" s="2" customFormat="1">
      <c r="A110" s="39"/>
      <c r="B110" s="40"/>
      <c r="C110" s="39"/>
      <c r="D110" s="175" t="s">
        <v>117</v>
      </c>
      <c r="E110" s="39"/>
      <c r="F110" s="176" t="s">
        <v>147</v>
      </c>
      <c r="G110" s="39"/>
      <c r="H110" s="39"/>
      <c r="I110" s="177"/>
      <c r="J110" s="39"/>
      <c r="K110" s="39"/>
      <c r="L110" s="40"/>
      <c r="M110" s="178"/>
      <c r="N110" s="179"/>
      <c r="O110" s="73"/>
      <c r="P110" s="73"/>
      <c r="Q110" s="73"/>
      <c r="R110" s="73"/>
      <c r="S110" s="73"/>
      <c r="T110" s="74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20" t="s">
        <v>117</v>
      </c>
      <c r="AU110" s="20" t="s">
        <v>77</v>
      </c>
    </row>
    <row r="111" s="13" customFormat="1">
      <c r="A111" s="13"/>
      <c r="B111" s="180"/>
      <c r="C111" s="13"/>
      <c r="D111" s="181" t="s">
        <v>119</v>
      </c>
      <c r="E111" s="182" t="s">
        <v>3</v>
      </c>
      <c r="F111" s="183" t="s">
        <v>148</v>
      </c>
      <c r="G111" s="13"/>
      <c r="H111" s="182" t="s">
        <v>3</v>
      </c>
      <c r="I111" s="184"/>
      <c r="J111" s="13"/>
      <c r="K111" s="13"/>
      <c r="L111" s="180"/>
      <c r="M111" s="185"/>
      <c r="N111" s="186"/>
      <c r="O111" s="186"/>
      <c r="P111" s="186"/>
      <c r="Q111" s="186"/>
      <c r="R111" s="186"/>
      <c r="S111" s="186"/>
      <c r="T111" s="187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182" t="s">
        <v>119</v>
      </c>
      <c r="AU111" s="182" t="s">
        <v>77</v>
      </c>
      <c r="AV111" s="13" t="s">
        <v>75</v>
      </c>
      <c r="AW111" s="13" t="s">
        <v>32</v>
      </c>
      <c r="AX111" s="13" t="s">
        <v>70</v>
      </c>
      <c r="AY111" s="182" t="s">
        <v>109</v>
      </c>
    </row>
    <row r="112" s="14" customFormat="1">
      <c r="A112" s="14"/>
      <c r="B112" s="188"/>
      <c r="C112" s="14"/>
      <c r="D112" s="181" t="s">
        <v>119</v>
      </c>
      <c r="E112" s="189" t="s">
        <v>3</v>
      </c>
      <c r="F112" s="190" t="s">
        <v>149</v>
      </c>
      <c r="G112" s="14"/>
      <c r="H112" s="191">
        <v>140.06</v>
      </c>
      <c r="I112" s="192"/>
      <c r="J112" s="14"/>
      <c r="K112" s="14"/>
      <c r="L112" s="188"/>
      <c r="M112" s="193"/>
      <c r="N112" s="194"/>
      <c r="O112" s="194"/>
      <c r="P112" s="194"/>
      <c r="Q112" s="194"/>
      <c r="R112" s="194"/>
      <c r="S112" s="194"/>
      <c r="T112" s="195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189" t="s">
        <v>119</v>
      </c>
      <c r="AU112" s="189" t="s">
        <v>77</v>
      </c>
      <c r="AV112" s="14" t="s">
        <v>77</v>
      </c>
      <c r="AW112" s="14" t="s">
        <v>32</v>
      </c>
      <c r="AX112" s="14" t="s">
        <v>70</v>
      </c>
      <c r="AY112" s="189" t="s">
        <v>109</v>
      </c>
    </row>
    <row r="113" s="15" customFormat="1">
      <c r="A113" s="15"/>
      <c r="B113" s="196"/>
      <c r="C113" s="15"/>
      <c r="D113" s="181" t="s">
        <v>119</v>
      </c>
      <c r="E113" s="197" t="s">
        <v>3</v>
      </c>
      <c r="F113" s="198" t="s">
        <v>122</v>
      </c>
      <c r="G113" s="15"/>
      <c r="H113" s="199">
        <v>140.06</v>
      </c>
      <c r="I113" s="200"/>
      <c r="J113" s="15"/>
      <c r="K113" s="15"/>
      <c r="L113" s="196"/>
      <c r="M113" s="201"/>
      <c r="N113" s="202"/>
      <c r="O113" s="202"/>
      <c r="P113" s="202"/>
      <c r="Q113" s="202"/>
      <c r="R113" s="202"/>
      <c r="S113" s="202"/>
      <c r="T113" s="203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T113" s="197" t="s">
        <v>119</v>
      </c>
      <c r="AU113" s="197" t="s">
        <v>77</v>
      </c>
      <c r="AV113" s="15" t="s">
        <v>115</v>
      </c>
      <c r="AW113" s="15" t="s">
        <v>32</v>
      </c>
      <c r="AX113" s="15" t="s">
        <v>75</v>
      </c>
      <c r="AY113" s="197" t="s">
        <v>109</v>
      </c>
    </row>
    <row r="114" s="12" customFormat="1" ht="22.8" customHeight="1">
      <c r="A114" s="12"/>
      <c r="B114" s="147"/>
      <c r="C114" s="12"/>
      <c r="D114" s="148" t="s">
        <v>69</v>
      </c>
      <c r="E114" s="158" t="s">
        <v>143</v>
      </c>
      <c r="F114" s="158" t="s">
        <v>150</v>
      </c>
      <c r="G114" s="12"/>
      <c r="H114" s="12"/>
      <c r="I114" s="150"/>
      <c r="J114" s="159">
        <f>BK114</f>
        <v>0</v>
      </c>
      <c r="K114" s="12"/>
      <c r="L114" s="147"/>
      <c r="M114" s="152"/>
      <c r="N114" s="153"/>
      <c r="O114" s="153"/>
      <c r="P114" s="154">
        <f>SUM(P115:P133)</f>
        <v>0</v>
      </c>
      <c r="Q114" s="153"/>
      <c r="R114" s="154">
        <f>SUM(R115:R133)</f>
        <v>31.528437199999999</v>
      </c>
      <c r="S114" s="153"/>
      <c r="T114" s="155">
        <f>SUM(T115:T133)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148" t="s">
        <v>75</v>
      </c>
      <c r="AT114" s="156" t="s">
        <v>69</v>
      </c>
      <c r="AU114" s="156" t="s">
        <v>75</v>
      </c>
      <c r="AY114" s="148" t="s">
        <v>109</v>
      </c>
      <c r="BK114" s="157">
        <f>SUM(BK115:BK133)</f>
        <v>0</v>
      </c>
    </row>
    <row r="115" s="2" customFormat="1" ht="24.15" customHeight="1">
      <c r="A115" s="39"/>
      <c r="B115" s="160"/>
      <c r="C115" s="161" t="s">
        <v>151</v>
      </c>
      <c r="D115" s="161" t="s">
        <v>111</v>
      </c>
      <c r="E115" s="162" t="s">
        <v>152</v>
      </c>
      <c r="F115" s="163" t="s">
        <v>153</v>
      </c>
      <c r="G115" s="164" t="s">
        <v>114</v>
      </c>
      <c r="H115" s="165">
        <v>140.06</v>
      </c>
      <c r="I115" s="166"/>
      <c r="J115" s="167">
        <f>ROUND(I115*H115,2)</f>
        <v>0</v>
      </c>
      <c r="K115" s="168"/>
      <c r="L115" s="40"/>
      <c r="M115" s="169" t="s">
        <v>3</v>
      </c>
      <c r="N115" s="170" t="s">
        <v>41</v>
      </c>
      <c r="O115" s="73"/>
      <c r="P115" s="171">
        <f>O115*H115</f>
        <v>0</v>
      </c>
      <c r="Q115" s="171">
        <v>0</v>
      </c>
      <c r="R115" s="171">
        <f>Q115*H115</f>
        <v>0</v>
      </c>
      <c r="S115" s="171">
        <v>0</v>
      </c>
      <c r="T115" s="172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173" t="s">
        <v>115</v>
      </c>
      <c r="AT115" s="173" t="s">
        <v>111</v>
      </c>
      <c r="AU115" s="173" t="s">
        <v>77</v>
      </c>
      <c r="AY115" s="20" t="s">
        <v>109</v>
      </c>
      <c r="BE115" s="174">
        <f>IF(N115="základní",J115,0)</f>
        <v>0</v>
      </c>
      <c r="BF115" s="174">
        <f>IF(N115="snížená",J115,0)</f>
        <v>0</v>
      </c>
      <c r="BG115" s="174">
        <f>IF(N115="zákl. přenesená",J115,0)</f>
        <v>0</v>
      </c>
      <c r="BH115" s="174">
        <f>IF(N115="sníž. přenesená",J115,0)</f>
        <v>0</v>
      </c>
      <c r="BI115" s="174">
        <f>IF(N115="nulová",J115,0)</f>
        <v>0</v>
      </c>
      <c r="BJ115" s="20" t="s">
        <v>75</v>
      </c>
      <c r="BK115" s="174">
        <f>ROUND(I115*H115,2)</f>
        <v>0</v>
      </c>
      <c r="BL115" s="20" t="s">
        <v>115</v>
      </c>
      <c r="BM115" s="173" t="s">
        <v>154</v>
      </c>
    </row>
    <row r="116" s="2" customFormat="1">
      <c r="A116" s="39"/>
      <c r="B116" s="40"/>
      <c r="C116" s="39"/>
      <c r="D116" s="175" t="s">
        <v>117</v>
      </c>
      <c r="E116" s="39"/>
      <c r="F116" s="176" t="s">
        <v>155</v>
      </c>
      <c r="G116" s="39"/>
      <c r="H116" s="39"/>
      <c r="I116" s="177"/>
      <c r="J116" s="39"/>
      <c r="K116" s="39"/>
      <c r="L116" s="40"/>
      <c r="M116" s="178"/>
      <c r="N116" s="179"/>
      <c r="O116" s="73"/>
      <c r="P116" s="73"/>
      <c r="Q116" s="73"/>
      <c r="R116" s="73"/>
      <c r="S116" s="73"/>
      <c r="T116" s="74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20" t="s">
        <v>117</v>
      </c>
      <c r="AU116" s="20" t="s">
        <v>77</v>
      </c>
    </row>
    <row r="117" s="13" customFormat="1">
      <c r="A117" s="13"/>
      <c r="B117" s="180"/>
      <c r="C117" s="13"/>
      <c r="D117" s="181" t="s">
        <v>119</v>
      </c>
      <c r="E117" s="182" t="s">
        <v>3</v>
      </c>
      <c r="F117" s="183" t="s">
        <v>156</v>
      </c>
      <c r="G117" s="13"/>
      <c r="H117" s="182" t="s">
        <v>3</v>
      </c>
      <c r="I117" s="184"/>
      <c r="J117" s="13"/>
      <c r="K117" s="13"/>
      <c r="L117" s="180"/>
      <c r="M117" s="185"/>
      <c r="N117" s="186"/>
      <c r="O117" s="186"/>
      <c r="P117" s="186"/>
      <c r="Q117" s="186"/>
      <c r="R117" s="186"/>
      <c r="S117" s="186"/>
      <c r="T117" s="187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182" t="s">
        <v>119</v>
      </c>
      <c r="AU117" s="182" t="s">
        <v>77</v>
      </c>
      <c r="AV117" s="13" t="s">
        <v>75</v>
      </c>
      <c r="AW117" s="13" t="s">
        <v>32</v>
      </c>
      <c r="AX117" s="13" t="s">
        <v>70</v>
      </c>
      <c r="AY117" s="182" t="s">
        <v>109</v>
      </c>
    </row>
    <row r="118" s="14" customFormat="1">
      <c r="A118" s="14"/>
      <c r="B118" s="188"/>
      <c r="C118" s="14"/>
      <c r="D118" s="181" t="s">
        <v>119</v>
      </c>
      <c r="E118" s="189" t="s">
        <v>3</v>
      </c>
      <c r="F118" s="190" t="s">
        <v>121</v>
      </c>
      <c r="G118" s="14"/>
      <c r="H118" s="191">
        <v>140.06</v>
      </c>
      <c r="I118" s="192"/>
      <c r="J118" s="14"/>
      <c r="K118" s="14"/>
      <c r="L118" s="188"/>
      <c r="M118" s="193"/>
      <c r="N118" s="194"/>
      <c r="O118" s="194"/>
      <c r="P118" s="194"/>
      <c r="Q118" s="194"/>
      <c r="R118" s="194"/>
      <c r="S118" s="194"/>
      <c r="T118" s="195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189" t="s">
        <v>119</v>
      </c>
      <c r="AU118" s="189" t="s">
        <v>77</v>
      </c>
      <c r="AV118" s="14" t="s">
        <v>77</v>
      </c>
      <c r="AW118" s="14" t="s">
        <v>32</v>
      </c>
      <c r="AX118" s="14" t="s">
        <v>70</v>
      </c>
      <c r="AY118" s="189" t="s">
        <v>109</v>
      </c>
    </row>
    <row r="119" s="15" customFormat="1">
      <c r="A119" s="15"/>
      <c r="B119" s="196"/>
      <c r="C119" s="15"/>
      <c r="D119" s="181" t="s">
        <v>119</v>
      </c>
      <c r="E119" s="197" t="s">
        <v>3</v>
      </c>
      <c r="F119" s="198" t="s">
        <v>122</v>
      </c>
      <c r="G119" s="15"/>
      <c r="H119" s="199">
        <v>140.06</v>
      </c>
      <c r="I119" s="200"/>
      <c r="J119" s="15"/>
      <c r="K119" s="15"/>
      <c r="L119" s="196"/>
      <c r="M119" s="201"/>
      <c r="N119" s="202"/>
      <c r="O119" s="202"/>
      <c r="P119" s="202"/>
      <c r="Q119" s="202"/>
      <c r="R119" s="202"/>
      <c r="S119" s="202"/>
      <c r="T119" s="203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T119" s="197" t="s">
        <v>119</v>
      </c>
      <c r="AU119" s="197" t="s">
        <v>77</v>
      </c>
      <c r="AV119" s="15" t="s">
        <v>115</v>
      </c>
      <c r="AW119" s="15" t="s">
        <v>32</v>
      </c>
      <c r="AX119" s="15" t="s">
        <v>75</v>
      </c>
      <c r="AY119" s="197" t="s">
        <v>109</v>
      </c>
    </row>
    <row r="120" s="2" customFormat="1" ht="44.25" customHeight="1">
      <c r="A120" s="39"/>
      <c r="B120" s="160"/>
      <c r="C120" s="161" t="s">
        <v>157</v>
      </c>
      <c r="D120" s="161" t="s">
        <v>111</v>
      </c>
      <c r="E120" s="162" t="s">
        <v>158</v>
      </c>
      <c r="F120" s="163" t="s">
        <v>159</v>
      </c>
      <c r="G120" s="164" t="s">
        <v>114</v>
      </c>
      <c r="H120" s="165">
        <v>130.06</v>
      </c>
      <c r="I120" s="166"/>
      <c r="J120" s="167">
        <f>ROUND(I120*H120,2)</f>
        <v>0</v>
      </c>
      <c r="K120" s="168"/>
      <c r="L120" s="40"/>
      <c r="M120" s="169" t="s">
        <v>3</v>
      </c>
      <c r="N120" s="170" t="s">
        <v>41</v>
      </c>
      <c r="O120" s="73"/>
      <c r="P120" s="171">
        <f>O120*H120</f>
        <v>0</v>
      </c>
      <c r="Q120" s="171">
        <v>0.089219999999999994</v>
      </c>
      <c r="R120" s="171">
        <f>Q120*H120</f>
        <v>11.603953199999999</v>
      </c>
      <c r="S120" s="171">
        <v>0</v>
      </c>
      <c r="T120" s="172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173" t="s">
        <v>115</v>
      </c>
      <c r="AT120" s="173" t="s">
        <v>111</v>
      </c>
      <c r="AU120" s="173" t="s">
        <v>77</v>
      </c>
      <c r="AY120" s="20" t="s">
        <v>109</v>
      </c>
      <c r="BE120" s="174">
        <f>IF(N120="základní",J120,0)</f>
        <v>0</v>
      </c>
      <c r="BF120" s="174">
        <f>IF(N120="snížená",J120,0)</f>
        <v>0</v>
      </c>
      <c r="BG120" s="174">
        <f>IF(N120="zákl. přenesená",J120,0)</f>
        <v>0</v>
      </c>
      <c r="BH120" s="174">
        <f>IF(N120="sníž. přenesená",J120,0)</f>
        <v>0</v>
      </c>
      <c r="BI120" s="174">
        <f>IF(N120="nulová",J120,0)</f>
        <v>0</v>
      </c>
      <c r="BJ120" s="20" t="s">
        <v>75</v>
      </c>
      <c r="BK120" s="174">
        <f>ROUND(I120*H120,2)</f>
        <v>0</v>
      </c>
      <c r="BL120" s="20" t="s">
        <v>115</v>
      </c>
      <c r="BM120" s="173" t="s">
        <v>160</v>
      </c>
    </row>
    <row r="121" s="2" customFormat="1">
      <c r="A121" s="39"/>
      <c r="B121" s="40"/>
      <c r="C121" s="39"/>
      <c r="D121" s="175" t="s">
        <v>117</v>
      </c>
      <c r="E121" s="39"/>
      <c r="F121" s="176" t="s">
        <v>161</v>
      </c>
      <c r="G121" s="39"/>
      <c r="H121" s="39"/>
      <c r="I121" s="177"/>
      <c r="J121" s="39"/>
      <c r="K121" s="39"/>
      <c r="L121" s="40"/>
      <c r="M121" s="178"/>
      <c r="N121" s="179"/>
      <c r="O121" s="73"/>
      <c r="P121" s="73"/>
      <c r="Q121" s="73"/>
      <c r="R121" s="73"/>
      <c r="S121" s="73"/>
      <c r="T121" s="74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20" t="s">
        <v>117</v>
      </c>
      <c r="AU121" s="20" t="s">
        <v>77</v>
      </c>
    </row>
    <row r="122" s="13" customFormat="1">
      <c r="A122" s="13"/>
      <c r="B122" s="180"/>
      <c r="C122" s="13"/>
      <c r="D122" s="181" t="s">
        <v>119</v>
      </c>
      <c r="E122" s="182" t="s">
        <v>3</v>
      </c>
      <c r="F122" s="183" t="s">
        <v>162</v>
      </c>
      <c r="G122" s="13"/>
      <c r="H122" s="182" t="s">
        <v>3</v>
      </c>
      <c r="I122" s="184"/>
      <c r="J122" s="13"/>
      <c r="K122" s="13"/>
      <c r="L122" s="180"/>
      <c r="M122" s="185"/>
      <c r="N122" s="186"/>
      <c r="O122" s="186"/>
      <c r="P122" s="186"/>
      <c r="Q122" s="186"/>
      <c r="R122" s="186"/>
      <c r="S122" s="186"/>
      <c r="T122" s="187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182" t="s">
        <v>119</v>
      </c>
      <c r="AU122" s="182" t="s">
        <v>77</v>
      </c>
      <c r="AV122" s="13" t="s">
        <v>75</v>
      </c>
      <c r="AW122" s="13" t="s">
        <v>32</v>
      </c>
      <c r="AX122" s="13" t="s">
        <v>70</v>
      </c>
      <c r="AY122" s="182" t="s">
        <v>109</v>
      </c>
    </row>
    <row r="123" s="14" customFormat="1">
      <c r="A123" s="14"/>
      <c r="B123" s="188"/>
      <c r="C123" s="14"/>
      <c r="D123" s="181" t="s">
        <v>119</v>
      </c>
      <c r="E123" s="189" t="s">
        <v>3</v>
      </c>
      <c r="F123" s="190" t="s">
        <v>163</v>
      </c>
      <c r="G123" s="14"/>
      <c r="H123" s="191">
        <v>130.06</v>
      </c>
      <c r="I123" s="192"/>
      <c r="J123" s="14"/>
      <c r="K123" s="14"/>
      <c r="L123" s="188"/>
      <c r="M123" s="193"/>
      <c r="N123" s="194"/>
      <c r="O123" s="194"/>
      <c r="P123" s="194"/>
      <c r="Q123" s="194"/>
      <c r="R123" s="194"/>
      <c r="S123" s="194"/>
      <c r="T123" s="19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189" t="s">
        <v>119</v>
      </c>
      <c r="AU123" s="189" t="s">
        <v>77</v>
      </c>
      <c r="AV123" s="14" t="s">
        <v>77</v>
      </c>
      <c r="AW123" s="14" t="s">
        <v>32</v>
      </c>
      <c r="AX123" s="14" t="s">
        <v>70</v>
      </c>
      <c r="AY123" s="189" t="s">
        <v>109</v>
      </c>
    </row>
    <row r="124" s="15" customFormat="1">
      <c r="A124" s="15"/>
      <c r="B124" s="196"/>
      <c r="C124" s="15"/>
      <c r="D124" s="181" t="s">
        <v>119</v>
      </c>
      <c r="E124" s="197" t="s">
        <v>3</v>
      </c>
      <c r="F124" s="198" t="s">
        <v>122</v>
      </c>
      <c r="G124" s="15"/>
      <c r="H124" s="199">
        <v>130.06</v>
      </c>
      <c r="I124" s="200"/>
      <c r="J124" s="15"/>
      <c r="K124" s="15"/>
      <c r="L124" s="196"/>
      <c r="M124" s="201"/>
      <c r="N124" s="202"/>
      <c r="O124" s="202"/>
      <c r="P124" s="202"/>
      <c r="Q124" s="202"/>
      <c r="R124" s="202"/>
      <c r="S124" s="202"/>
      <c r="T124" s="203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197" t="s">
        <v>119</v>
      </c>
      <c r="AU124" s="197" t="s">
        <v>77</v>
      </c>
      <c r="AV124" s="15" t="s">
        <v>115</v>
      </c>
      <c r="AW124" s="15" t="s">
        <v>32</v>
      </c>
      <c r="AX124" s="15" t="s">
        <v>75</v>
      </c>
      <c r="AY124" s="197" t="s">
        <v>109</v>
      </c>
    </row>
    <row r="125" s="2" customFormat="1" ht="16.5" customHeight="1">
      <c r="A125" s="39"/>
      <c r="B125" s="160"/>
      <c r="C125" s="204" t="s">
        <v>164</v>
      </c>
      <c r="D125" s="204" t="s">
        <v>165</v>
      </c>
      <c r="E125" s="205" t="s">
        <v>166</v>
      </c>
      <c r="F125" s="206" t="s">
        <v>167</v>
      </c>
      <c r="G125" s="207" t="s">
        <v>114</v>
      </c>
      <c r="H125" s="208">
        <v>133.96199999999999</v>
      </c>
      <c r="I125" s="209"/>
      <c r="J125" s="210">
        <f>ROUND(I125*H125,2)</f>
        <v>0</v>
      </c>
      <c r="K125" s="211"/>
      <c r="L125" s="212"/>
      <c r="M125" s="213" t="s">
        <v>3</v>
      </c>
      <c r="N125" s="214" t="s">
        <v>41</v>
      </c>
      <c r="O125" s="73"/>
      <c r="P125" s="171">
        <f>O125*H125</f>
        <v>0</v>
      </c>
      <c r="Q125" s="171">
        <v>0.13200000000000001</v>
      </c>
      <c r="R125" s="171">
        <f>Q125*H125</f>
        <v>17.682984000000001</v>
      </c>
      <c r="S125" s="171">
        <v>0</v>
      </c>
      <c r="T125" s="172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173" t="s">
        <v>168</v>
      </c>
      <c r="AT125" s="173" t="s">
        <v>165</v>
      </c>
      <c r="AU125" s="173" t="s">
        <v>77</v>
      </c>
      <c r="AY125" s="20" t="s">
        <v>109</v>
      </c>
      <c r="BE125" s="174">
        <f>IF(N125="základní",J125,0)</f>
        <v>0</v>
      </c>
      <c r="BF125" s="174">
        <f>IF(N125="snížená",J125,0)</f>
        <v>0</v>
      </c>
      <c r="BG125" s="174">
        <f>IF(N125="zákl. přenesená",J125,0)</f>
        <v>0</v>
      </c>
      <c r="BH125" s="174">
        <f>IF(N125="sníž. přenesená",J125,0)</f>
        <v>0</v>
      </c>
      <c r="BI125" s="174">
        <f>IF(N125="nulová",J125,0)</f>
        <v>0</v>
      </c>
      <c r="BJ125" s="20" t="s">
        <v>75</v>
      </c>
      <c r="BK125" s="174">
        <f>ROUND(I125*H125,2)</f>
        <v>0</v>
      </c>
      <c r="BL125" s="20" t="s">
        <v>115</v>
      </c>
      <c r="BM125" s="173" t="s">
        <v>169</v>
      </c>
    </row>
    <row r="126" s="14" customFormat="1">
      <c r="A126" s="14"/>
      <c r="B126" s="188"/>
      <c r="C126" s="14"/>
      <c r="D126" s="181" t="s">
        <v>119</v>
      </c>
      <c r="E126" s="14"/>
      <c r="F126" s="190" t="s">
        <v>170</v>
      </c>
      <c r="G126" s="14"/>
      <c r="H126" s="191">
        <v>133.96199999999999</v>
      </c>
      <c r="I126" s="192"/>
      <c r="J126" s="14"/>
      <c r="K126" s="14"/>
      <c r="L126" s="188"/>
      <c r="M126" s="193"/>
      <c r="N126" s="194"/>
      <c r="O126" s="194"/>
      <c r="P126" s="194"/>
      <c r="Q126" s="194"/>
      <c r="R126" s="194"/>
      <c r="S126" s="194"/>
      <c r="T126" s="195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189" t="s">
        <v>119</v>
      </c>
      <c r="AU126" s="189" t="s">
        <v>77</v>
      </c>
      <c r="AV126" s="14" t="s">
        <v>77</v>
      </c>
      <c r="AW126" s="14" t="s">
        <v>4</v>
      </c>
      <c r="AX126" s="14" t="s">
        <v>75</v>
      </c>
      <c r="AY126" s="189" t="s">
        <v>109</v>
      </c>
    </row>
    <row r="127" s="2" customFormat="1" ht="37.8" customHeight="1">
      <c r="A127" s="39"/>
      <c r="B127" s="160"/>
      <c r="C127" s="161" t="s">
        <v>171</v>
      </c>
      <c r="D127" s="161" t="s">
        <v>111</v>
      </c>
      <c r="E127" s="162" t="s">
        <v>172</v>
      </c>
      <c r="F127" s="163" t="s">
        <v>173</v>
      </c>
      <c r="G127" s="164" t="s">
        <v>114</v>
      </c>
      <c r="H127" s="165">
        <v>10</v>
      </c>
      <c r="I127" s="166"/>
      <c r="J127" s="167">
        <f>ROUND(I127*H127,2)</f>
        <v>0</v>
      </c>
      <c r="K127" s="168"/>
      <c r="L127" s="40"/>
      <c r="M127" s="169" t="s">
        <v>3</v>
      </c>
      <c r="N127" s="170" t="s">
        <v>41</v>
      </c>
      <c r="O127" s="73"/>
      <c r="P127" s="171">
        <f>O127*H127</f>
        <v>0</v>
      </c>
      <c r="Q127" s="171">
        <v>0.089219999999999994</v>
      </c>
      <c r="R127" s="171">
        <f>Q127*H127</f>
        <v>0.89219999999999988</v>
      </c>
      <c r="S127" s="171">
        <v>0</v>
      </c>
      <c r="T127" s="172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173" t="s">
        <v>115</v>
      </c>
      <c r="AT127" s="173" t="s">
        <v>111</v>
      </c>
      <c r="AU127" s="173" t="s">
        <v>77</v>
      </c>
      <c r="AY127" s="20" t="s">
        <v>109</v>
      </c>
      <c r="BE127" s="174">
        <f>IF(N127="základní",J127,0)</f>
        <v>0</v>
      </c>
      <c r="BF127" s="174">
        <f>IF(N127="snížená",J127,0)</f>
        <v>0</v>
      </c>
      <c r="BG127" s="174">
        <f>IF(N127="zákl. přenesená",J127,0)</f>
        <v>0</v>
      </c>
      <c r="BH127" s="174">
        <f>IF(N127="sníž. přenesená",J127,0)</f>
        <v>0</v>
      </c>
      <c r="BI127" s="174">
        <f>IF(N127="nulová",J127,0)</f>
        <v>0</v>
      </c>
      <c r="BJ127" s="20" t="s">
        <v>75</v>
      </c>
      <c r="BK127" s="174">
        <f>ROUND(I127*H127,2)</f>
        <v>0</v>
      </c>
      <c r="BL127" s="20" t="s">
        <v>115</v>
      </c>
      <c r="BM127" s="173" t="s">
        <v>174</v>
      </c>
    </row>
    <row r="128" s="2" customFormat="1">
      <c r="A128" s="39"/>
      <c r="B128" s="40"/>
      <c r="C128" s="39"/>
      <c r="D128" s="175" t="s">
        <v>117</v>
      </c>
      <c r="E128" s="39"/>
      <c r="F128" s="176" t="s">
        <v>175</v>
      </c>
      <c r="G128" s="39"/>
      <c r="H128" s="39"/>
      <c r="I128" s="177"/>
      <c r="J128" s="39"/>
      <c r="K128" s="39"/>
      <c r="L128" s="40"/>
      <c r="M128" s="178"/>
      <c r="N128" s="179"/>
      <c r="O128" s="73"/>
      <c r="P128" s="73"/>
      <c r="Q128" s="73"/>
      <c r="R128" s="73"/>
      <c r="S128" s="73"/>
      <c r="T128" s="74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20" t="s">
        <v>117</v>
      </c>
      <c r="AU128" s="20" t="s">
        <v>77</v>
      </c>
    </row>
    <row r="129" s="13" customFormat="1">
      <c r="A129" s="13"/>
      <c r="B129" s="180"/>
      <c r="C129" s="13"/>
      <c r="D129" s="181" t="s">
        <v>119</v>
      </c>
      <c r="E129" s="182" t="s">
        <v>3</v>
      </c>
      <c r="F129" s="183" t="s">
        <v>176</v>
      </c>
      <c r="G129" s="13"/>
      <c r="H129" s="182" t="s">
        <v>3</v>
      </c>
      <c r="I129" s="184"/>
      <c r="J129" s="13"/>
      <c r="K129" s="13"/>
      <c r="L129" s="180"/>
      <c r="M129" s="185"/>
      <c r="N129" s="186"/>
      <c r="O129" s="186"/>
      <c r="P129" s="186"/>
      <c r="Q129" s="186"/>
      <c r="R129" s="186"/>
      <c r="S129" s="186"/>
      <c r="T129" s="187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82" t="s">
        <v>119</v>
      </c>
      <c r="AU129" s="182" t="s">
        <v>77</v>
      </c>
      <c r="AV129" s="13" t="s">
        <v>75</v>
      </c>
      <c r="AW129" s="13" t="s">
        <v>32</v>
      </c>
      <c r="AX129" s="13" t="s">
        <v>70</v>
      </c>
      <c r="AY129" s="182" t="s">
        <v>109</v>
      </c>
    </row>
    <row r="130" s="14" customFormat="1">
      <c r="A130" s="14"/>
      <c r="B130" s="188"/>
      <c r="C130" s="14"/>
      <c r="D130" s="181" t="s">
        <v>119</v>
      </c>
      <c r="E130" s="189" t="s">
        <v>3</v>
      </c>
      <c r="F130" s="190" t="s">
        <v>177</v>
      </c>
      <c r="G130" s="14"/>
      <c r="H130" s="191">
        <v>10</v>
      </c>
      <c r="I130" s="192"/>
      <c r="J130" s="14"/>
      <c r="K130" s="14"/>
      <c r="L130" s="188"/>
      <c r="M130" s="193"/>
      <c r="N130" s="194"/>
      <c r="O130" s="194"/>
      <c r="P130" s="194"/>
      <c r="Q130" s="194"/>
      <c r="R130" s="194"/>
      <c r="S130" s="194"/>
      <c r="T130" s="195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189" t="s">
        <v>119</v>
      </c>
      <c r="AU130" s="189" t="s">
        <v>77</v>
      </c>
      <c r="AV130" s="14" t="s">
        <v>77</v>
      </c>
      <c r="AW130" s="14" t="s">
        <v>32</v>
      </c>
      <c r="AX130" s="14" t="s">
        <v>70</v>
      </c>
      <c r="AY130" s="189" t="s">
        <v>109</v>
      </c>
    </row>
    <row r="131" s="15" customFormat="1">
      <c r="A131" s="15"/>
      <c r="B131" s="196"/>
      <c r="C131" s="15"/>
      <c r="D131" s="181" t="s">
        <v>119</v>
      </c>
      <c r="E131" s="197" t="s">
        <v>3</v>
      </c>
      <c r="F131" s="198" t="s">
        <v>122</v>
      </c>
      <c r="G131" s="15"/>
      <c r="H131" s="199">
        <v>10</v>
      </c>
      <c r="I131" s="200"/>
      <c r="J131" s="15"/>
      <c r="K131" s="15"/>
      <c r="L131" s="196"/>
      <c r="M131" s="201"/>
      <c r="N131" s="202"/>
      <c r="O131" s="202"/>
      <c r="P131" s="202"/>
      <c r="Q131" s="202"/>
      <c r="R131" s="202"/>
      <c r="S131" s="202"/>
      <c r="T131" s="203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197" t="s">
        <v>119</v>
      </c>
      <c r="AU131" s="197" t="s">
        <v>77</v>
      </c>
      <c r="AV131" s="15" t="s">
        <v>115</v>
      </c>
      <c r="AW131" s="15" t="s">
        <v>32</v>
      </c>
      <c r="AX131" s="15" t="s">
        <v>75</v>
      </c>
      <c r="AY131" s="197" t="s">
        <v>109</v>
      </c>
    </row>
    <row r="132" s="2" customFormat="1" ht="16.5" customHeight="1">
      <c r="A132" s="39"/>
      <c r="B132" s="160"/>
      <c r="C132" s="204" t="s">
        <v>168</v>
      </c>
      <c r="D132" s="204" t="s">
        <v>165</v>
      </c>
      <c r="E132" s="205" t="s">
        <v>178</v>
      </c>
      <c r="F132" s="206" t="s">
        <v>179</v>
      </c>
      <c r="G132" s="207" t="s">
        <v>114</v>
      </c>
      <c r="H132" s="208">
        <v>10.300000000000001</v>
      </c>
      <c r="I132" s="209"/>
      <c r="J132" s="210">
        <f>ROUND(I132*H132,2)</f>
        <v>0</v>
      </c>
      <c r="K132" s="211"/>
      <c r="L132" s="212"/>
      <c r="M132" s="213" t="s">
        <v>3</v>
      </c>
      <c r="N132" s="214" t="s">
        <v>41</v>
      </c>
      <c r="O132" s="73"/>
      <c r="P132" s="171">
        <f>O132*H132</f>
        <v>0</v>
      </c>
      <c r="Q132" s="171">
        <v>0.13100000000000001</v>
      </c>
      <c r="R132" s="171">
        <f>Q132*H132</f>
        <v>1.3493000000000002</v>
      </c>
      <c r="S132" s="171">
        <v>0</v>
      </c>
      <c r="T132" s="172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173" t="s">
        <v>168</v>
      </c>
      <c r="AT132" s="173" t="s">
        <v>165</v>
      </c>
      <c r="AU132" s="173" t="s">
        <v>77</v>
      </c>
      <c r="AY132" s="20" t="s">
        <v>109</v>
      </c>
      <c r="BE132" s="174">
        <f>IF(N132="základní",J132,0)</f>
        <v>0</v>
      </c>
      <c r="BF132" s="174">
        <f>IF(N132="snížená",J132,0)</f>
        <v>0</v>
      </c>
      <c r="BG132" s="174">
        <f>IF(N132="zákl. přenesená",J132,0)</f>
        <v>0</v>
      </c>
      <c r="BH132" s="174">
        <f>IF(N132="sníž. přenesená",J132,0)</f>
        <v>0</v>
      </c>
      <c r="BI132" s="174">
        <f>IF(N132="nulová",J132,0)</f>
        <v>0</v>
      </c>
      <c r="BJ132" s="20" t="s">
        <v>75</v>
      </c>
      <c r="BK132" s="174">
        <f>ROUND(I132*H132,2)</f>
        <v>0</v>
      </c>
      <c r="BL132" s="20" t="s">
        <v>115</v>
      </c>
      <c r="BM132" s="173" t="s">
        <v>180</v>
      </c>
    </row>
    <row r="133" s="14" customFormat="1">
      <c r="A133" s="14"/>
      <c r="B133" s="188"/>
      <c r="C133" s="14"/>
      <c r="D133" s="181" t="s">
        <v>119</v>
      </c>
      <c r="E133" s="14"/>
      <c r="F133" s="190" t="s">
        <v>181</v>
      </c>
      <c r="G133" s="14"/>
      <c r="H133" s="191">
        <v>10.300000000000001</v>
      </c>
      <c r="I133" s="192"/>
      <c r="J133" s="14"/>
      <c r="K133" s="14"/>
      <c r="L133" s="188"/>
      <c r="M133" s="193"/>
      <c r="N133" s="194"/>
      <c r="O133" s="194"/>
      <c r="P133" s="194"/>
      <c r="Q133" s="194"/>
      <c r="R133" s="194"/>
      <c r="S133" s="194"/>
      <c r="T133" s="195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189" t="s">
        <v>119</v>
      </c>
      <c r="AU133" s="189" t="s">
        <v>77</v>
      </c>
      <c r="AV133" s="14" t="s">
        <v>77</v>
      </c>
      <c r="AW133" s="14" t="s">
        <v>4</v>
      </c>
      <c r="AX133" s="14" t="s">
        <v>75</v>
      </c>
      <c r="AY133" s="189" t="s">
        <v>109</v>
      </c>
    </row>
    <row r="134" s="12" customFormat="1" ht="22.8" customHeight="1">
      <c r="A134" s="12"/>
      <c r="B134" s="147"/>
      <c r="C134" s="12"/>
      <c r="D134" s="148" t="s">
        <v>69</v>
      </c>
      <c r="E134" s="158" t="s">
        <v>168</v>
      </c>
      <c r="F134" s="158" t="s">
        <v>182</v>
      </c>
      <c r="G134" s="12"/>
      <c r="H134" s="12"/>
      <c r="I134" s="150"/>
      <c r="J134" s="159">
        <f>BK134</f>
        <v>0</v>
      </c>
      <c r="K134" s="12"/>
      <c r="L134" s="147"/>
      <c r="M134" s="152"/>
      <c r="N134" s="153"/>
      <c r="O134" s="153"/>
      <c r="P134" s="154">
        <f>SUM(P135:P139)</f>
        <v>0</v>
      </c>
      <c r="Q134" s="153"/>
      <c r="R134" s="154">
        <f>SUM(R135:R139)</f>
        <v>1.0665199999999999</v>
      </c>
      <c r="S134" s="153"/>
      <c r="T134" s="155">
        <f>SUM(T135:T139)</f>
        <v>0.59999999999999998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48" t="s">
        <v>75</v>
      </c>
      <c r="AT134" s="156" t="s">
        <v>69</v>
      </c>
      <c r="AU134" s="156" t="s">
        <v>75</v>
      </c>
      <c r="AY134" s="148" t="s">
        <v>109</v>
      </c>
      <c r="BK134" s="157">
        <f>SUM(BK135:BK139)</f>
        <v>0</v>
      </c>
    </row>
    <row r="135" s="2" customFormat="1" ht="24.15" customHeight="1">
      <c r="A135" s="39"/>
      <c r="B135" s="160"/>
      <c r="C135" s="161" t="s">
        <v>183</v>
      </c>
      <c r="D135" s="161" t="s">
        <v>111</v>
      </c>
      <c r="E135" s="162" t="s">
        <v>184</v>
      </c>
      <c r="F135" s="163" t="s">
        <v>185</v>
      </c>
      <c r="G135" s="164" t="s">
        <v>186</v>
      </c>
      <c r="H135" s="165">
        <v>2</v>
      </c>
      <c r="I135" s="166"/>
      <c r="J135" s="167">
        <f>ROUND(I135*H135,2)</f>
        <v>0</v>
      </c>
      <c r="K135" s="168"/>
      <c r="L135" s="40"/>
      <c r="M135" s="169" t="s">
        <v>3</v>
      </c>
      <c r="N135" s="170" t="s">
        <v>41</v>
      </c>
      <c r="O135" s="73"/>
      <c r="P135" s="171">
        <f>O135*H135</f>
        <v>0</v>
      </c>
      <c r="Q135" s="171">
        <v>0.53325999999999996</v>
      </c>
      <c r="R135" s="171">
        <f>Q135*H135</f>
        <v>1.0665199999999999</v>
      </c>
      <c r="S135" s="171">
        <v>0.29999999999999999</v>
      </c>
      <c r="T135" s="172">
        <f>S135*H135</f>
        <v>0.59999999999999998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173" t="s">
        <v>115</v>
      </c>
      <c r="AT135" s="173" t="s">
        <v>111</v>
      </c>
      <c r="AU135" s="173" t="s">
        <v>77</v>
      </c>
      <c r="AY135" s="20" t="s">
        <v>109</v>
      </c>
      <c r="BE135" s="174">
        <f>IF(N135="základní",J135,0)</f>
        <v>0</v>
      </c>
      <c r="BF135" s="174">
        <f>IF(N135="snížená",J135,0)</f>
        <v>0</v>
      </c>
      <c r="BG135" s="174">
        <f>IF(N135="zákl. přenesená",J135,0)</f>
        <v>0</v>
      </c>
      <c r="BH135" s="174">
        <f>IF(N135="sníž. přenesená",J135,0)</f>
        <v>0</v>
      </c>
      <c r="BI135" s="174">
        <f>IF(N135="nulová",J135,0)</f>
        <v>0</v>
      </c>
      <c r="BJ135" s="20" t="s">
        <v>75</v>
      </c>
      <c r="BK135" s="174">
        <f>ROUND(I135*H135,2)</f>
        <v>0</v>
      </c>
      <c r="BL135" s="20" t="s">
        <v>115</v>
      </c>
      <c r="BM135" s="173" t="s">
        <v>187</v>
      </c>
    </row>
    <row r="136" s="2" customFormat="1">
      <c r="A136" s="39"/>
      <c r="B136" s="40"/>
      <c r="C136" s="39"/>
      <c r="D136" s="175" t="s">
        <v>117</v>
      </c>
      <c r="E136" s="39"/>
      <c r="F136" s="176" t="s">
        <v>188</v>
      </c>
      <c r="G136" s="39"/>
      <c r="H136" s="39"/>
      <c r="I136" s="177"/>
      <c r="J136" s="39"/>
      <c r="K136" s="39"/>
      <c r="L136" s="40"/>
      <c r="M136" s="178"/>
      <c r="N136" s="179"/>
      <c r="O136" s="73"/>
      <c r="P136" s="73"/>
      <c r="Q136" s="73"/>
      <c r="R136" s="73"/>
      <c r="S136" s="73"/>
      <c r="T136" s="74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20" t="s">
        <v>117</v>
      </c>
      <c r="AU136" s="20" t="s">
        <v>77</v>
      </c>
    </row>
    <row r="137" s="13" customFormat="1">
      <c r="A137" s="13"/>
      <c r="B137" s="180"/>
      <c r="C137" s="13"/>
      <c r="D137" s="181" t="s">
        <v>119</v>
      </c>
      <c r="E137" s="182" t="s">
        <v>3</v>
      </c>
      <c r="F137" s="183" t="s">
        <v>189</v>
      </c>
      <c r="G137" s="13"/>
      <c r="H137" s="182" t="s">
        <v>3</v>
      </c>
      <c r="I137" s="184"/>
      <c r="J137" s="13"/>
      <c r="K137" s="13"/>
      <c r="L137" s="180"/>
      <c r="M137" s="185"/>
      <c r="N137" s="186"/>
      <c r="O137" s="186"/>
      <c r="P137" s="186"/>
      <c r="Q137" s="186"/>
      <c r="R137" s="186"/>
      <c r="S137" s="186"/>
      <c r="T137" s="18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82" t="s">
        <v>119</v>
      </c>
      <c r="AU137" s="182" t="s">
        <v>77</v>
      </c>
      <c r="AV137" s="13" t="s">
        <v>75</v>
      </c>
      <c r="AW137" s="13" t="s">
        <v>32</v>
      </c>
      <c r="AX137" s="13" t="s">
        <v>70</v>
      </c>
      <c r="AY137" s="182" t="s">
        <v>109</v>
      </c>
    </row>
    <row r="138" s="14" customFormat="1">
      <c r="A138" s="14"/>
      <c r="B138" s="188"/>
      <c r="C138" s="14"/>
      <c r="D138" s="181" t="s">
        <v>119</v>
      </c>
      <c r="E138" s="189" t="s">
        <v>3</v>
      </c>
      <c r="F138" s="190" t="s">
        <v>77</v>
      </c>
      <c r="G138" s="14"/>
      <c r="H138" s="191">
        <v>2</v>
      </c>
      <c r="I138" s="192"/>
      <c r="J138" s="14"/>
      <c r="K138" s="14"/>
      <c r="L138" s="188"/>
      <c r="M138" s="193"/>
      <c r="N138" s="194"/>
      <c r="O138" s="194"/>
      <c r="P138" s="194"/>
      <c r="Q138" s="194"/>
      <c r="R138" s="194"/>
      <c r="S138" s="194"/>
      <c r="T138" s="19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189" t="s">
        <v>119</v>
      </c>
      <c r="AU138" s="189" t="s">
        <v>77</v>
      </c>
      <c r="AV138" s="14" t="s">
        <v>77</v>
      </c>
      <c r="AW138" s="14" t="s">
        <v>32</v>
      </c>
      <c r="AX138" s="14" t="s">
        <v>75</v>
      </c>
      <c r="AY138" s="189" t="s">
        <v>109</v>
      </c>
    </row>
    <row r="139" s="2" customFormat="1" ht="16.5" customHeight="1">
      <c r="A139" s="39"/>
      <c r="B139" s="160"/>
      <c r="C139" s="204" t="s">
        <v>190</v>
      </c>
      <c r="D139" s="204" t="s">
        <v>165</v>
      </c>
      <c r="E139" s="205" t="s">
        <v>191</v>
      </c>
      <c r="F139" s="206" t="s">
        <v>192</v>
      </c>
      <c r="G139" s="207" t="s">
        <v>186</v>
      </c>
      <c r="H139" s="208">
        <v>0</v>
      </c>
      <c r="I139" s="209"/>
      <c r="J139" s="210">
        <f>ROUND(I139*H139,2)</f>
        <v>0</v>
      </c>
      <c r="K139" s="211"/>
      <c r="L139" s="212"/>
      <c r="M139" s="213" t="s">
        <v>3</v>
      </c>
      <c r="N139" s="214" t="s">
        <v>41</v>
      </c>
      <c r="O139" s="73"/>
      <c r="P139" s="171">
        <f>O139*H139</f>
        <v>0</v>
      </c>
      <c r="Q139" s="171">
        <v>0.092999999999999999</v>
      </c>
      <c r="R139" s="171">
        <f>Q139*H139</f>
        <v>0</v>
      </c>
      <c r="S139" s="171">
        <v>0</v>
      </c>
      <c r="T139" s="172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173" t="s">
        <v>168</v>
      </c>
      <c r="AT139" s="173" t="s">
        <v>165</v>
      </c>
      <c r="AU139" s="173" t="s">
        <v>77</v>
      </c>
      <c r="AY139" s="20" t="s">
        <v>109</v>
      </c>
      <c r="BE139" s="174">
        <f>IF(N139="základní",J139,0)</f>
        <v>0</v>
      </c>
      <c r="BF139" s="174">
        <f>IF(N139="snížená",J139,0)</f>
        <v>0</v>
      </c>
      <c r="BG139" s="174">
        <f>IF(N139="zákl. přenesená",J139,0)</f>
        <v>0</v>
      </c>
      <c r="BH139" s="174">
        <f>IF(N139="sníž. přenesená",J139,0)</f>
        <v>0</v>
      </c>
      <c r="BI139" s="174">
        <f>IF(N139="nulová",J139,0)</f>
        <v>0</v>
      </c>
      <c r="BJ139" s="20" t="s">
        <v>75</v>
      </c>
      <c r="BK139" s="174">
        <f>ROUND(I139*H139,2)</f>
        <v>0</v>
      </c>
      <c r="BL139" s="20" t="s">
        <v>115</v>
      </c>
      <c r="BM139" s="173" t="s">
        <v>193</v>
      </c>
    </row>
    <row r="140" s="12" customFormat="1" ht="22.8" customHeight="1">
      <c r="A140" s="12"/>
      <c r="B140" s="147"/>
      <c r="C140" s="12"/>
      <c r="D140" s="148" t="s">
        <v>69</v>
      </c>
      <c r="E140" s="158" t="s">
        <v>157</v>
      </c>
      <c r="F140" s="158" t="s">
        <v>194</v>
      </c>
      <c r="G140" s="12"/>
      <c r="H140" s="12"/>
      <c r="I140" s="150"/>
      <c r="J140" s="159">
        <f>BK140</f>
        <v>0</v>
      </c>
      <c r="K140" s="12"/>
      <c r="L140" s="147"/>
      <c r="M140" s="152"/>
      <c r="N140" s="153"/>
      <c r="O140" s="153"/>
      <c r="P140" s="154">
        <f>SUM(P141:P163)</f>
        <v>0</v>
      </c>
      <c r="Q140" s="153"/>
      <c r="R140" s="154">
        <f>SUM(R141:R163)</f>
        <v>49.171612320000001</v>
      </c>
      <c r="S140" s="153"/>
      <c r="T140" s="155">
        <f>SUM(T141:T163)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48" t="s">
        <v>75</v>
      </c>
      <c r="AT140" s="156" t="s">
        <v>69</v>
      </c>
      <c r="AU140" s="156" t="s">
        <v>75</v>
      </c>
      <c r="AY140" s="148" t="s">
        <v>109</v>
      </c>
      <c r="BK140" s="157">
        <f>SUM(BK141:BK163)</f>
        <v>0</v>
      </c>
    </row>
    <row r="141" s="2" customFormat="1" ht="33" customHeight="1">
      <c r="A141" s="39"/>
      <c r="B141" s="160"/>
      <c r="C141" s="161" t="s">
        <v>195</v>
      </c>
      <c r="D141" s="161" t="s">
        <v>111</v>
      </c>
      <c r="E141" s="162" t="s">
        <v>196</v>
      </c>
      <c r="F141" s="163" t="s">
        <v>197</v>
      </c>
      <c r="G141" s="164" t="s">
        <v>137</v>
      </c>
      <c r="H141" s="165">
        <v>99.299999999999997</v>
      </c>
      <c r="I141" s="166"/>
      <c r="J141" s="167">
        <f>ROUND(I141*H141,2)</f>
        <v>0</v>
      </c>
      <c r="K141" s="168"/>
      <c r="L141" s="40"/>
      <c r="M141" s="169" t="s">
        <v>3</v>
      </c>
      <c r="N141" s="170" t="s">
        <v>41</v>
      </c>
      <c r="O141" s="73"/>
      <c r="P141" s="171">
        <f>O141*H141</f>
        <v>0</v>
      </c>
      <c r="Q141" s="171">
        <v>0.071900000000000006</v>
      </c>
      <c r="R141" s="171">
        <f>Q141*H141</f>
        <v>7.1396700000000006</v>
      </c>
      <c r="S141" s="171">
        <v>0</v>
      </c>
      <c r="T141" s="172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173" t="s">
        <v>115</v>
      </c>
      <c r="AT141" s="173" t="s">
        <v>111</v>
      </c>
      <c r="AU141" s="173" t="s">
        <v>77</v>
      </c>
      <c r="AY141" s="20" t="s">
        <v>109</v>
      </c>
      <c r="BE141" s="174">
        <f>IF(N141="základní",J141,0)</f>
        <v>0</v>
      </c>
      <c r="BF141" s="174">
        <f>IF(N141="snížená",J141,0)</f>
        <v>0</v>
      </c>
      <c r="BG141" s="174">
        <f>IF(N141="zákl. přenesená",J141,0)</f>
        <v>0</v>
      </c>
      <c r="BH141" s="174">
        <f>IF(N141="sníž. přenesená",J141,0)</f>
        <v>0</v>
      </c>
      <c r="BI141" s="174">
        <f>IF(N141="nulová",J141,0)</f>
        <v>0</v>
      </c>
      <c r="BJ141" s="20" t="s">
        <v>75</v>
      </c>
      <c r="BK141" s="174">
        <f>ROUND(I141*H141,2)</f>
        <v>0</v>
      </c>
      <c r="BL141" s="20" t="s">
        <v>115</v>
      </c>
      <c r="BM141" s="173" t="s">
        <v>198</v>
      </c>
    </row>
    <row r="142" s="2" customFormat="1">
      <c r="A142" s="39"/>
      <c r="B142" s="40"/>
      <c r="C142" s="39"/>
      <c r="D142" s="175" t="s">
        <v>117</v>
      </c>
      <c r="E142" s="39"/>
      <c r="F142" s="176" t="s">
        <v>199</v>
      </c>
      <c r="G142" s="39"/>
      <c r="H142" s="39"/>
      <c r="I142" s="177"/>
      <c r="J142" s="39"/>
      <c r="K142" s="39"/>
      <c r="L142" s="40"/>
      <c r="M142" s="178"/>
      <c r="N142" s="179"/>
      <c r="O142" s="73"/>
      <c r="P142" s="73"/>
      <c r="Q142" s="73"/>
      <c r="R142" s="73"/>
      <c r="S142" s="73"/>
      <c r="T142" s="74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20" t="s">
        <v>117</v>
      </c>
      <c r="AU142" s="20" t="s">
        <v>77</v>
      </c>
    </row>
    <row r="143" s="13" customFormat="1">
      <c r="A143" s="13"/>
      <c r="B143" s="180"/>
      <c r="C143" s="13"/>
      <c r="D143" s="181" t="s">
        <v>119</v>
      </c>
      <c r="E143" s="182" t="s">
        <v>3</v>
      </c>
      <c r="F143" s="183" t="s">
        <v>200</v>
      </c>
      <c r="G143" s="13"/>
      <c r="H143" s="182" t="s">
        <v>3</v>
      </c>
      <c r="I143" s="184"/>
      <c r="J143" s="13"/>
      <c r="K143" s="13"/>
      <c r="L143" s="180"/>
      <c r="M143" s="185"/>
      <c r="N143" s="186"/>
      <c r="O143" s="186"/>
      <c r="P143" s="186"/>
      <c r="Q143" s="186"/>
      <c r="R143" s="186"/>
      <c r="S143" s="186"/>
      <c r="T143" s="18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2" t="s">
        <v>119</v>
      </c>
      <c r="AU143" s="182" t="s">
        <v>77</v>
      </c>
      <c r="AV143" s="13" t="s">
        <v>75</v>
      </c>
      <c r="AW143" s="13" t="s">
        <v>32</v>
      </c>
      <c r="AX143" s="13" t="s">
        <v>70</v>
      </c>
      <c r="AY143" s="182" t="s">
        <v>109</v>
      </c>
    </row>
    <row r="144" s="14" customFormat="1">
      <c r="A144" s="14"/>
      <c r="B144" s="188"/>
      <c r="C144" s="14"/>
      <c r="D144" s="181" t="s">
        <v>119</v>
      </c>
      <c r="E144" s="189" t="s">
        <v>3</v>
      </c>
      <c r="F144" s="190" t="s">
        <v>141</v>
      </c>
      <c r="G144" s="14"/>
      <c r="H144" s="191">
        <v>99.299999999999997</v>
      </c>
      <c r="I144" s="192"/>
      <c r="J144" s="14"/>
      <c r="K144" s="14"/>
      <c r="L144" s="188"/>
      <c r="M144" s="193"/>
      <c r="N144" s="194"/>
      <c r="O144" s="194"/>
      <c r="P144" s="194"/>
      <c r="Q144" s="194"/>
      <c r="R144" s="194"/>
      <c r="S144" s="194"/>
      <c r="T144" s="19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189" t="s">
        <v>119</v>
      </c>
      <c r="AU144" s="189" t="s">
        <v>77</v>
      </c>
      <c r="AV144" s="14" t="s">
        <v>77</v>
      </c>
      <c r="AW144" s="14" t="s">
        <v>32</v>
      </c>
      <c r="AX144" s="14" t="s">
        <v>70</v>
      </c>
      <c r="AY144" s="189" t="s">
        <v>109</v>
      </c>
    </row>
    <row r="145" s="15" customFormat="1">
      <c r="A145" s="15"/>
      <c r="B145" s="196"/>
      <c r="C145" s="15"/>
      <c r="D145" s="181" t="s">
        <v>119</v>
      </c>
      <c r="E145" s="197" t="s">
        <v>3</v>
      </c>
      <c r="F145" s="198" t="s">
        <v>122</v>
      </c>
      <c r="G145" s="15"/>
      <c r="H145" s="199">
        <v>99.299999999999997</v>
      </c>
      <c r="I145" s="200"/>
      <c r="J145" s="15"/>
      <c r="K145" s="15"/>
      <c r="L145" s="196"/>
      <c r="M145" s="201"/>
      <c r="N145" s="202"/>
      <c r="O145" s="202"/>
      <c r="P145" s="202"/>
      <c r="Q145" s="202"/>
      <c r="R145" s="202"/>
      <c r="S145" s="202"/>
      <c r="T145" s="203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197" t="s">
        <v>119</v>
      </c>
      <c r="AU145" s="197" t="s">
        <v>77</v>
      </c>
      <c r="AV145" s="15" t="s">
        <v>115</v>
      </c>
      <c r="AW145" s="15" t="s">
        <v>32</v>
      </c>
      <c r="AX145" s="15" t="s">
        <v>75</v>
      </c>
      <c r="AY145" s="197" t="s">
        <v>109</v>
      </c>
    </row>
    <row r="146" s="2" customFormat="1" ht="16.5" customHeight="1">
      <c r="A146" s="39"/>
      <c r="B146" s="160"/>
      <c r="C146" s="204" t="s">
        <v>9</v>
      </c>
      <c r="D146" s="204" t="s">
        <v>165</v>
      </c>
      <c r="E146" s="205" t="s">
        <v>201</v>
      </c>
      <c r="F146" s="206" t="s">
        <v>202</v>
      </c>
      <c r="G146" s="207" t="s">
        <v>114</v>
      </c>
      <c r="H146" s="208">
        <v>0</v>
      </c>
      <c r="I146" s="209"/>
      <c r="J146" s="210">
        <f>ROUND(I146*H146,2)</f>
        <v>0</v>
      </c>
      <c r="K146" s="211"/>
      <c r="L146" s="212"/>
      <c r="M146" s="213" t="s">
        <v>3</v>
      </c>
      <c r="N146" s="214" t="s">
        <v>41</v>
      </c>
      <c r="O146" s="73"/>
      <c r="P146" s="171">
        <f>O146*H146</f>
        <v>0</v>
      </c>
      <c r="Q146" s="171">
        <v>0.222</v>
      </c>
      <c r="R146" s="171">
        <f>Q146*H146</f>
        <v>0</v>
      </c>
      <c r="S146" s="171">
        <v>0</v>
      </c>
      <c r="T146" s="172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173" t="s">
        <v>168</v>
      </c>
      <c r="AT146" s="173" t="s">
        <v>165</v>
      </c>
      <c r="AU146" s="173" t="s">
        <v>77</v>
      </c>
      <c r="AY146" s="20" t="s">
        <v>109</v>
      </c>
      <c r="BE146" s="174">
        <f>IF(N146="základní",J146,0)</f>
        <v>0</v>
      </c>
      <c r="BF146" s="174">
        <f>IF(N146="snížená",J146,0)</f>
        <v>0</v>
      </c>
      <c r="BG146" s="174">
        <f>IF(N146="zákl. přenesená",J146,0)</f>
        <v>0</v>
      </c>
      <c r="BH146" s="174">
        <f>IF(N146="sníž. přenesená",J146,0)</f>
        <v>0</v>
      </c>
      <c r="BI146" s="174">
        <f>IF(N146="nulová",J146,0)</f>
        <v>0</v>
      </c>
      <c r="BJ146" s="20" t="s">
        <v>75</v>
      </c>
      <c r="BK146" s="174">
        <f>ROUND(I146*H146,2)</f>
        <v>0</v>
      </c>
      <c r="BL146" s="20" t="s">
        <v>115</v>
      </c>
      <c r="BM146" s="173" t="s">
        <v>203</v>
      </c>
    </row>
    <row r="147" s="14" customFormat="1">
      <c r="A147" s="14"/>
      <c r="B147" s="188"/>
      <c r="C147" s="14"/>
      <c r="D147" s="181" t="s">
        <v>119</v>
      </c>
      <c r="E147" s="14"/>
      <c r="F147" s="190" t="s">
        <v>204</v>
      </c>
      <c r="G147" s="14"/>
      <c r="H147" s="191">
        <v>0</v>
      </c>
      <c r="I147" s="192"/>
      <c r="J147" s="14"/>
      <c r="K147" s="14"/>
      <c r="L147" s="188"/>
      <c r="M147" s="193"/>
      <c r="N147" s="194"/>
      <c r="O147" s="194"/>
      <c r="P147" s="194"/>
      <c r="Q147" s="194"/>
      <c r="R147" s="194"/>
      <c r="S147" s="194"/>
      <c r="T147" s="19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189" t="s">
        <v>119</v>
      </c>
      <c r="AU147" s="189" t="s">
        <v>77</v>
      </c>
      <c r="AV147" s="14" t="s">
        <v>77</v>
      </c>
      <c r="AW147" s="14" t="s">
        <v>4</v>
      </c>
      <c r="AX147" s="14" t="s">
        <v>75</v>
      </c>
      <c r="AY147" s="189" t="s">
        <v>109</v>
      </c>
    </row>
    <row r="148" s="2" customFormat="1" ht="24.15" customHeight="1">
      <c r="A148" s="39"/>
      <c r="B148" s="160"/>
      <c r="C148" s="161" t="s">
        <v>205</v>
      </c>
      <c r="D148" s="161" t="s">
        <v>111</v>
      </c>
      <c r="E148" s="162" t="s">
        <v>206</v>
      </c>
      <c r="F148" s="163" t="s">
        <v>207</v>
      </c>
      <c r="G148" s="164" t="s">
        <v>137</v>
      </c>
      <c r="H148" s="165">
        <v>99.299999999999997</v>
      </c>
      <c r="I148" s="166"/>
      <c r="J148" s="167">
        <f>ROUND(I148*H148,2)</f>
        <v>0</v>
      </c>
      <c r="K148" s="168"/>
      <c r="L148" s="40"/>
      <c r="M148" s="169" t="s">
        <v>3</v>
      </c>
      <c r="N148" s="170" t="s">
        <v>41</v>
      </c>
      <c r="O148" s="73"/>
      <c r="P148" s="171">
        <f>O148*H148</f>
        <v>0</v>
      </c>
      <c r="Q148" s="171">
        <v>0.16850000000000001</v>
      </c>
      <c r="R148" s="171">
        <f>Q148*H148</f>
        <v>16.732050000000001</v>
      </c>
      <c r="S148" s="171">
        <v>0</v>
      </c>
      <c r="T148" s="172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173" t="s">
        <v>115</v>
      </c>
      <c r="AT148" s="173" t="s">
        <v>111</v>
      </c>
      <c r="AU148" s="173" t="s">
        <v>77</v>
      </c>
      <c r="AY148" s="20" t="s">
        <v>109</v>
      </c>
      <c r="BE148" s="174">
        <f>IF(N148="základní",J148,0)</f>
        <v>0</v>
      </c>
      <c r="BF148" s="174">
        <f>IF(N148="snížená",J148,0)</f>
        <v>0</v>
      </c>
      <c r="BG148" s="174">
        <f>IF(N148="zákl. přenesená",J148,0)</f>
        <v>0</v>
      </c>
      <c r="BH148" s="174">
        <f>IF(N148="sníž. přenesená",J148,0)</f>
        <v>0</v>
      </c>
      <c r="BI148" s="174">
        <f>IF(N148="nulová",J148,0)</f>
        <v>0</v>
      </c>
      <c r="BJ148" s="20" t="s">
        <v>75</v>
      </c>
      <c r="BK148" s="174">
        <f>ROUND(I148*H148,2)</f>
        <v>0</v>
      </c>
      <c r="BL148" s="20" t="s">
        <v>115</v>
      </c>
      <c r="BM148" s="173" t="s">
        <v>208</v>
      </c>
    </row>
    <row r="149" s="2" customFormat="1">
      <c r="A149" s="39"/>
      <c r="B149" s="40"/>
      <c r="C149" s="39"/>
      <c r="D149" s="175" t="s">
        <v>117</v>
      </c>
      <c r="E149" s="39"/>
      <c r="F149" s="176" t="s">
        <v>209</v>
      </c>
      <c r="G149" s="39"/>
      <c r="H149" s="39"/>
      <c r="I149" s="177"/>
      <c r="J149" s="39"/>
      <c r="K149" s="39"/>
      <c r="L149" s="40"/>
      <c r="M149" s="178"/>
      <c r="N149" s="179"/>
      <c r="O149" s="73"/>
      <c r="P149" s="73"/>
      <c r="Q149" s="73"/>
      <c r="R149" s="73"/>
      <c r="S149" s="73"/>
      <c r="T149" s="74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20" t="s">
        <v>117</v>
      </c>
      <c r="AU149" s="20" t="s">
        <v>77</v>
      </c>
    </row>
    <row r="150" s="13" customFormat="1">
      <c r="A150" s="13"/>
      <c r="B150" s="180"/>
      <c r="C150" s="13"/>
      <c r="D150" s="181" t="s">
        <v>119</v>
      </c>
      <c r="E150" s="182" t="s">
        <v>3</v>
      </c>
      <c r="F150" s="183" t="s">
        <v>210</v>
      </c>
      <c r="G150" s="13"/>
      <c r="H150" s="182" t="s">
        <v>3</v>
      </c>
      <c r="I150" s="184"/>
      <c r="J150" s="13"/>
      <c r="K150" s="13"/>
      <c r="L150" s="180"/>
      <c r="M150" s="185"/>
      <c r="N150" s="186"/>
      <c r="O150" s="186"/>
      <c r="P150" s="186"/>
      <c r="Q150" s="186"/>
      <c r="R150" s="186"/>
      <c r="S150" s="186"/>
      <c r="T150" s="18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82" t="s">
        <v>119</v>
      </c>
      <c r="AU150" s="182" t="s">
        <v>77</v>
      </c>
      <c r="AV150" s="13" t="s">
        <v>75</v>
      </c>
      <c r="AW150" s="13" t="s">
        <v>32</v>
      </c>
      <c r="AX150" s="13" t="s">
        <v>70</v>
      </c>
      <c r="AY150" s="182" t="s">
        <v>109</v>
      </c>
    </row>
    <row r="151" s="14" customFormat="1">
      <c r="A151" s="14"/>
      <c r="B151" s="188"/>
      <c r="C151" s="14"/>
      <c r="D151" s="181" t="s">
        <v>119</v>
      </c>
      <c r="E151" s="189" t="s">
        <v>3</v>
      </c>
      <c r="F151" s="190" t="s">
        <v>141</v>
      </c>
      <c r="G151" s="14"/>
      <c r="H151" s="191">
        <v>99.299999999999997</v>
      </c>
      <c r="I151" s="192"/>
      <c r="J151" s="14"/>
      <c r="K151" s="14"/>
      <c r="L151" s="188"/>
      <c r="M151" s="193"/>
      <c r="N151" s="194"/>
      <c r="O151" s="194"/>
      <c r="P151" s="194"/>
      <c r="Q151" s="194"/>
      <c r="R151" s="194"/>
      <c r="S151" s="194"/>
      <c r="T151" s="19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189" t="s">
        <v>119</v>
      </c>
      <c r="AU151" s="189" t="s">
        <v>77</v>
      </c>
      <c r="AV151" s="14" t="s">
        <v>77</v>
      </c>
      <c r="AW151" s="14" t="s">
        <v>32</v>
      </c>
      <c r="AX151" s="14" t="s">
        <v>70</v>
      </c>
      <c r="AY151" s="189" t="s">
        <v>109</v>
      </c>
    </row>
    <row r="152" s="15" customFormat="1">
      <c r="A152" s="15"/>
      <c r="B152" s="196"/>
      <c r="C152" s="15"/>
      <c r="D152" s="181" t="s">
        <v>119</v>
      </c>
      <c r="E152" s="197" t="s">
        <v>3</v>
      </c>
      <c r="F152" s="198" t="s">
        <v>122</v>
      </c>
      <c r="G152" s="15"/>
      <c r="H152" s="199">
        <v>99.299999999999997</v>
      </c>
      <c r="I152" s="200"/>
      <c r="J152" s="15"/>
      <c r="K152" s="15"/>
      <c r="L152" s="196"/>
      <c r="M152" s="201"/>
      <c r="N152" s="202"/>
      <c r="O152" s="202"/>
      <c r="P152" s="202"/>
      <c r="Q152" s="202"/>
      <c r="R152" s="202"/>
      <c r="S152" s="202"/>
      <c r="T152" s="203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197" t="s">
        <v>119</v>
      </c>
      <c r="AU152" s="197" t="s">
        <v>77</v>
      </c>
      <c r="AV152" s="15" t="s">
        <v>115</v>
      </c>
      <c r="AW152" s="15" t="s">
        <v>32</v>
      </c>
      <c r="AX152" s="15" t="s">
        <v>75</v>
      </c>
      <c r="AY152" s="197" t="s">
        <v>109</v>
      </c>
    </row>
    <row r="153" s="2" customFormat="1" ht="16.5" customHeight="1">
      <c r="A153" s="39"/>
      <c r="B153" s="160"/>
      <c r="C153" s="204" t="s">
        <v>211</v>
      </c>
      <c r="D153" s="204" t="s">
        <v>165</v>
      </c>
      <c r="E153" s="205" t="s">
        <v>212</v>
      </c>
      <c r="F153" s="206" t="s">
        <v>213</v>
      </c>
      <c r="G153" s="207" t="s">
        <v>137</v>
      </c>
      <c r="H153" s="208">
        <v>101.286</v>
      </c>
      <c r="I153" s="209"/>
      <c r="J153" s="210">
        <f>ROUND(I153*H153,2)</f>
        <v>0</v>
      </c>
      <c r="K153" s="211"/>
      <c r="L153" s="212"/>
      <c r="M153" s="213" t="s">
        <v>3</v>
      </c>
      <c r="N153" s="214" t="s">
        <v>41</v>
      </c>
      <c r="O153" s="73"/>
      <c r="P153" s="171">
        <f>O153*H153</f>
        <v>0</v>
      </c>
      <c r="Q153" s="171">
        <v>0.056000000000000001</v>
      </c>
      <c r="R153" s="171">
        <f>Q153*H153</f>
        <v>5.6720160000000002</v>
      </c>
      <c r="S153" s="171">
        <v>0</v>
      </c>
      <c r="T153" s="172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173" t="s">
        <v>168</v>
      </c>
      <c r="AT153" s="173" t="s">
        <v>165</v>
      </c>
      <c r="AU153" s="173" t="s">
        <v>77</v>
      </c>
      <c r="AY153" s="20" t="s">
        <v>109</v>
      </c>
      <c r="BE153" s="174">
        <f>IF(N153="základní",J153,0)</f>
        <v>0</v>
      </c>
      <c r="BF153" s="174">
        <f>IF(N153="snížená",J153,0)</f>
        <v>0</v>
      </c>
      <c r="BG153" s="174">
        <f>IF(N153="zákl. přenesená",J153,0)</f>
        <v>0</v>
      </c>
      <c r="BH153" s="174">
        <f>IF(N153="sníž. přenesená",J153,0)</f>
        <v>0</v>
      </c>
      <c r="BI153" s="174">
        <f>IF(N153="nulová",J153,0)</f>
        <v>0</v>
      </c>
      <c r="BJ153" s="20" t="s">
        <v>75</v>
      </c>
      <c r="BK153" s="174">
        <f>ROUND(I153*H153,2)</f>
        <v>0</v>
      </c>
      <c r="BL153" s="20" t="s">
        <v>115</v>
      </c>
      <c r="BM153" s="173" t="s">
        <v>214</v>
      </c>
    </row>
    <row r="154" s="14" customFormat="1">
      <c r="A154" s="14"/>
      <c r="B154" s="188"/>
      <c r="C154" s="14"/>
      <c r="D154" s="181" t="s">
        <v>119</v>
      </c>
      <c r="E154" s="14"/>
      <c r="F154" s="190" t="s">
        <v>215</v>
      </c>
      <c r="G154" s="14"/>
      <c r="H154" s="191">
        <v>101.286</v>
      </c>
      <c r="I154" s="192"/>
      <c r="J154" s="14"/>
      <c r="K154" s="14"/>
      <c r="L154" s="188"/>
      <c r="M154" s="193"/>
      <c r="N154" s="194"/>
      <c r="O154" s="194"/>
      <c r="P154" s="194"/>
      <c r="Q154" s="194"/>
      <c r="R154" s="194"/>
      <c r="S154" s="194"/>
      <c r="T154" s="195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189" t="s">
        <v>119</v>
      </c>
      <c r="AU154" s="189" t="s">
        <v>77</v>
      </c>
      <c r="AV154" s="14" t="s">
        <v>77</v>
      </c>
      <c r="AW154" s="14" t="s">
        <v>4</v>
      </c>
      <c r="AX154" s="14" t="s">
        <v>75</v>
      </c>
      <c r="AY154" s="189" t="s">
        <v>109</v>
      </c>
    </row>
    <row r="155" s="2" customFormat="1" ht="24.15" customHeight="1">
      <c r="A155" s="39"/>
      <c r="B155" s="160"/>
      <c r="C155" s="161" t="s">
        <v>216</v>
      </c>
      <c r="D155" s="161" t="s">
        <v>111</v>
      </c>
      <c r="E155" s="162" t="s">
        <v>217</v>
      </c>
      <c r="F155" s="163" t="s">
        <v>218</v>
      </c>
      <c r="G155" s="164" t="s">
        <v>137</v>
      </c>
      <c r="H155" s="165">
        <v>99.299999999999997</v>
      </c>
      <c r="I155" s="166"/>
      <c r="J155" s="167">
        <f>ROUND(I155*H155,2)</f>
        <v>0</v>
      </c>
      <c r="K155" s="168"/>
      <c r="L155" s="40"/>
      <c r="M155" s="169" t="s">
        <v>3</v>
      </c>
      <c r="N155" s="170" t="s">
        <v>41</v>
      </c>
      <c r="O155" s="73"/>
      <c r="P155" s="171">
        <f>O155*H155</f>
        <v>0</v>
      </c>
      <c r="Q155" s="171">
        <v>0.14041999999999999</v>
      </c>
      <c r="R155" s="171">
        <f>Q155*H155</f>
        <v>13.943705999999999</v>
      </c>
      <c r="S155" s="171">
        <v>0</v>
      </c>
      <c r="T155" s="172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173" t="s">
        <v>115</v>
      </c>
      <c r="AT155" s="173" t="s">
        <v>111</v>
      </c>
      <c r="AU155" s="173" t="s">
        <v>77</v>
      </c>
      <c r="AY155" s="20" t="s">
        <v>109</v>
      </c>
      <c r="BE155" s="174">
        <f>IF(N155="základní",J155,0)</f>
        <v>0</v>
      </c>
      <c r="BF155" s="174">
        <f>IF(N155="snížená",J155,0)</f>
        <v>0</v>
      </c>
      <c r="BG155" s="174">
        <f>IF(N155="zákl. přenesená",J155,0)</f>
        <v>0</v>
      </c>
      <c r="BH155" s="174">
        <f>IF(N155="sníž. přenesená",J155,0)</f>
        <v>0</v>
      </c>
      <c r="BI155" s="174">
        <f>IF(N155="nulová",J155,0)</f>
        <v>0</v>
      </c>
      <c r="BJ155" s="20" t="s">
        <v>75</v>
      </c>
      <c r="BK155" s="174">
        <f>ROUND(I155*H155,2)</f>
        <v>0</v>
      </c>
      <c r="BL155" s="20" t="s">
        <v>115</v>
      </c>
      <c r="BM155" s="173" t="s">
        <v>219</v>
      </c>
    </row>
    <row r="156" s="2" customFormat="1">
      <c r="A156" s="39"/>
      <c r="B156" s="40"/>
      <c r="C156" s="39"/>
      <c r="D156" s="175" t="s">
        <v>117</v>
      </c>
      <c r="E156" s="39"/>
      <c r="F156" s="176" t="s">
        <v>220</v>
      </c>
      <c r="G156" s="39"/>
      <c r="H156" s="39"/>
      <c r="I156" s="177"/>
      <c r="J156" s="39"/>
      <c r="K156" s="39"/>
      <c r="L156" s="40"/>
      <c r="M156" s="178"/>
      <c r="N156" s="179"/>
      <c r="O156" s="73"/>
      <c r="P156" s="73"/>
      <c r="Q156" s="73"/>
      <c r="R156" s="73"/>
      <c r="S156" s="73"/>
      <c r="T156" s="74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20" t="s">
        <v>117</v>
      </c>
      <c r="AU156" s="20" t="s">
        <v>77</v>
      </c>
    </row>
    <row r="157" s="2" customFormat="1" ht="16.5" customHeight="1">
      <c r="A157" s="39"/>
      <c r="B157" s="160"/>
      <c r="C157" s="204" t="s">
        <v>221</v>
      </c>
      <c r="D157" s="204" t="s">
        <v>165</v>
      </c>
      <c r="E157" s="205" t="s">
        <v>222</v>
      </c>
      <c r="F157" s="206" t="s">
        <v>223</v>
      </c>
      <c r="G157" s="207" t="s">
        <v>137</v>
      </c>
      <c r="H157" s="208">
        <v>101.286</v>
      </c>
      <c r="I157" s="209"/>
      <c r="J157" s="210">
        <f>ROUND(I157*H157,2)</f>
        <v>0</v>
      </c>
      <c r="K157" s="211"/>
      <c r="L157" s="212"/>
      <c r="M157" s="213" t="s">
        <v>3</v>
      </c>
      <c r="N157" s="214" t="s">
        <v>41</v>
      </c>
      <c r="O157" s="73"/>
      <c r="P157" s="171">
        <f>O157*H157</f>
        <v>0</v>
      </c>
      <c r="Q157" s="171">
        <v>0.056120000000000003</v>
      </c>
      <c r="R157" s="171">
        <f>Q157*H157</f>
        <v>5.6841703200000007</v>
      </c>
      <c r="S157" s="171">
        <v>0</v>
      </c>
      <c r="T157" s="172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173" t="s">
        <v>168</v>
      </c>
      <c r="AT157" s="173" t="s">
        <v>165</v>
      </c>
      <c r="AU157" s="173" t="s">
        <v>77</v>
      </c>
      <c r="AY157" s="20" t="s">
        <v>109</v>
      </c>
      <c r="BE157" s="174">
        <f>IF(N157="základní",J157,0)</f>
        <v>0</v>
      </c>
      <c r="BF157" s="174">
        <f>IF(N157="snížená",J157,0)</f>
        <v>0</v>
      </c>
      <c r="BG157" s="174">
        <f>IF(N157="zákl. přenesená",J157,0)</f>
        <v>0</v>
      </c>
      <c r="BH157" s="174">
        <f>IF(N157="sníž. přenesená",J157,0)</f>
        <v>0</v>
      </c>
      <c r="BI157" s="174">
        <f>IF(N157="nulová",J157,0)</f>
        <v>0</v>
      </c>
      <c r="BJ157" s="20" t="s">
        <v>75</v>
      </c>
      <c r="BK157" s="174">
        <f>ROUND(I157*H157,2)</f>
        <v>0</v>
      </c>
      <c r="BL157" s="20" t="s">
        <v>115</v>
      </c>
      <c r="BM157" s="173" t="s">
        <v>224</v>
      </c>
    </row>
    <row r="158" s="14" customFormat="1">
      <c r="A158" s="14"/>
      <c r="B158" s="188"/>
      <c r="C158" s="14"/>
      <c r="D158" s="181" t="s">
        <v>119</v>
      </c>
      <c r="E158" s="14"/>
      <c r="F158" s="190" t="s">
        <v>215</v>
      </c>
      <c r="G158" s="14"/>
      <c r="H158" s="191">
        <v>101.286</v>
      </c>
      <c r="I158" s="192"/>
      <c r="J158" s="14"/>
      <c r="K158" s="14"/>
      <c r="L158" s="188"/>
      <c r="M158" s="193"/>
      <c r="N158" s="194"/>
      <c r="O158" s="194"/>
      <c r="P158" s="194"/>
      <c r="Q158" s="194"/>
      <c r="R158" s="194"/>
      <c r="S158" s="194"/>
      <c r="T158" s="19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189" t="s">
        <v>119</v>
      </c>
      <c r="AU158" s="189" t="s">
        <v>77</v>
      </c>
      <c r="AV158" s="14" t="s">
        <v>77</v>
      </c>
      <c r="AW158" s="14" t="s">
        <v>4</v>
      </c>
      <c r="AX158" s="14" t="s">
        <v>75</v>
      </c>
      <c r="AY158" s="189" t="s">
        <v>109</v>
      </c>
    </row>
    <row r="159" s="2" customFormat="1" ht="37.8" customHeight="1">
      <c r="A159" s="39"/>
      <c r="B159" s="160"/>
      <c r="C159" s="161" t="s">
        <v>225</v>
      </c>
      <c r="D159" s="161" t="s">
        <v>111</v>
      </c>
      <c r="E159" s="162" t="s">
        <v>226</v>
      </c>
      <c r="F159" s="163" t="s">
        <v>227</v>
      </c>
      <c r="G159" s="164" t="s">
        <v>114</v>
      </c>
      <c r="H159" s="165">
        <v>9.9299999999999997</v>
      </c>
      <c r="I159" s="166"/>
      <c r="J159" s="167">
        <f>ROUND(I159*H159,2)</f>
        <v>0</v>
      </c>
      <c r="K159" s="168"/>
      <c r="L159" s="40"/>
      <c r="M159" s="169" t="s">
        <v>3</v>
      </c>
      <c r="N159" s="170" t="s">
        <v>41</v>
      </c>
      <c r="O159" s="73"/>
      <c r="P159" s="171">
        <f>O159*H159</f>
        <v>0</v>
      </c>
      <c r="Q159" s="171">
        <v>0</v>
      </c>
      <c r="R159" s="171">
        <f>Q159*H159</f>
        <v>0</v>
      </c>
      <c r="S159" s="171">
        <v>0</v>
      </c>
      <c r="T159" s="172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173" t="s">
        <v>115</v>
      </c>
      <c r="AT159" s="173" t="s">
        <v>111</v>
      </c>
      <c r="AU159" s="173" t="s">
        <v>77</v>
      </c>
      <c r="AY159" s="20" t="s">
        <v>109</v>
      </c>
      <c r="BE159" s="174">
        <f>IF(N159="základní",J159,0)</f>
        <v>0</v>
      </c>
      <c r="BF159" s="174">
        <f>IF(N159="snížená",J159,0)</f>
        <v>0</v>
      </c>
      <c r="BG159" s="174">
        <f>IF(N159="zákl. přenesená",J159,0)</f>
        <v>0</v>
      </c>
      <c r="BH159" s="174">
        <f>IF(N159="sníž. přenesená",J159,0)</f>
        <v>0</v>
      </c>
      <c r="BI159" s="174">
        <f>IF(N159="nulová",J159,0)</f>
        <v>0</v>
      </c>
      <c r="BJ159" s="20" t="s">
        <v>75</v>
      </c>
      <c r="BK159" s="174">
        <f>ROUND(I159*H159,2)</f>
        <v>0</v>
      </c>
      <c r="BL159" s="20" t="s">
        <v>115</v>
      </c>
      <c r="BM159" s="173" t="s">
        <v>228</v>
      </c>
    </row>
    <row r="160" s="2" customFormat="1">
      <c r="A160" s="39"/>
      <c r="B160" s="40"/>
      <c r="C160" s="39"/>
      <c r="D160" s="175" t="s">
        <v>117</v>
      </c>
      <c r="E160" s="39"/>
      <c r="F160" s="176" t="s">
        <v>229</v>
      </c>
      <c r="G160" s="39"/>
      <c r="H160" s="39"/>
      <c r="I160" s="177"/>
      <c r="J160" s="39"/>
      <c r="K160" s="39"/>
      <c r="L160" s="40"/>
      <c r="M160" s="178"/>
      <c r="N160" s="179"/>
      <c r="O160" s="73"/>
      <c r="P160" s="73"/>
      <c r="Q160" s="73"/>
      <c r="R160" s="73"/>
      <c r="S160" s="73"/>
      <c r="T160" s="74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20" t="s">
        <v>117</v>
      </c>
      <c r="AU160" s="20" t="s">
        <v>77</v>
      </c>
    </row>
    <row r="161" s="13" customFormat="1">
      <c r="A161" s="13"/>
      <c r="B161" s="180"/>
      <c r="C161" s="13"/>
      <c r="D161" s="181" t="s">
        <v>119</v>
      </c>
      <c r="E161" s="182" t="s">
        <v>3</v>
      </c>
      <c r="F161" s="183" t="s">
        <v>230</v>
      </c>
      <c r="G161" s="13"/>
      <c r="H161" s="182" t="s">
        <v>3</v>
      </c>
      <c r="I161" s="184"/>
      <c r="J161" s="13"/>
      <c r="K161" s="13"/>
      <c r="L161" s="180"/>
      <c r="M161" s="185"/>
      <c r="N161" s="186"/>
      <c r="O161" s="186"/>
      <c r="P161" s="186"/>
      <c r="Q161" s="186"/>
      <c r="R161" s="186"/>
      <c r="S161" s="186"/>
      <c r="T161" s="18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82" t="s">
        <v>119</v>
      </c>
      <c r="AU161" s="182" t="s">
        <v>77</v>
      </c>
      <c r="AV161" s="13" t="s">
        <v>75</v>
      </c>
      <c r="AW161" s="13" t="s">
        <v>32</v>
      </c>
      <c r="AX161" s="13" t="s">
        <v>70</v>
      </c>
      <c r="AY161" s="182" t="s">
        <v>109</v>
      </c>
    </row>
    <row r="162" s="14" customFormat="1">
      <c r="A162" s="14"/>
      <c r="B162" s="188"/>
      <c r="C162" s="14"/>
      <c r="D162" s="181" t="s">
        <v>119</v>
      </c>
      <c r="E162" s="189" t="s">
        <v>3</v>
      </c>
      <c r="F162" s="190" t="s">
        <v>128</v>
      </c>
      <c r="G162" s="14"/>
      <c r="H162" s="191">
        <v>9.9299999999999997</v>
      </c>
      <c r="I162" s="192"/>
      <c r="J162" s="14"/>
      <c r="K162" s="14"/>
      <c r="L162" s="188"/>
      <c r="M162" s="193"/>
      <c r="N162" s="194"/>
      <c r="O162" s="194"/>
      <c r="P162" s="194"/>
      <c r="Q162" s="194"/>
      <c r="R162" s="194"/>
      <c r="S162" s="194"/>
      <c r="T162" s="19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189" t="s">
        <v>119</v>
      </c>
      <c r="AU162" s="189" t="s">
        <v>77</v>
      </c>
      <c r="AV162" s="14" t="s">
        <v>77</v>
      </c>
      <c r="AW162" s="14" t="s">
        <v>32</v>
      </c>
      <c r="AX162" s="14" t="s">
        <v>70</v>
      </c>
      <c r="AY162" s="189" t="s">
        <v>109</v>
      </c>
    </row>
    <row r="163" s="15" customFormat="1">
      <c r="A163" s="15"/>
      <c r="B163" s="196"/>
      <c r="C163" s="15"/>
      <c r="D163" s="181" t="s">
        <v>119</v>
      </c>
      <c r="E163" s="197" t="s">
        <v>3</v>
      </c>
      <c r="F163" s="198" t="s">
        <v>122</v>
      </c>
      <c r="G163" s="15"/>
      <c r="H163" s="199">
        <v>9.9299999999999997</v>
      </c>
      <c r="I163" s="200"/>
      <c r="J163" s="15"/>
      <c r="K163" s="15"/>
      <c r="L163" s="196"/>
      <c r="M163" s="201"/>
      <c r="N163" s="202"/>
      <c r="O163" s="202"/>
      <c r="P163" s="202"/>
      <c r="Q163" s="202"/>
      <c r="R163" s="202"/>
      <c r="S163" s="202"/>
      <c r="T163" s="203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197" t="s">
        <v>119</v>
      </c>
      <c r="AU163" s="197" t="s">
        <v>77</v>
      </c>
      <c r="AV163" s="15" t="s">
        <v>115</v>
      </c>
      <c r="AW163" s="15" t="s">
        <v>32</v>
      </c>
      <c r="AX163" s="15" t="s">
        <v>75</v>
      </c>
      <c r="AY163" s="197" t="s">
        <v>109</v>
      </c>
    </row>
    <row r="164" s="12" customFormat="1" ht="22.8" customHeight="1">
      <c r="A164" s="12"/>
      <c r="B164" s="147"/>
      <c r="C164" s="12"/>
      <c r="D164" s="148" t="s">
        <v>69</v>
      </c>
      <c r="E164" s="158" t="s">
        <v>231</v>
      </c>
      <c r="F164" s="158" t="s">
        <v>232</v>
      </c>
      <c r="G164" s="12"/>
      <c r="H164" s="12"/>
      <c r="I164" s="150"/>
      <c r="J164" s="159">
        <f>BK164</f>
        <v>0</v>
      </c>
      <c r="K164" s="12"/>
      <c r="L164" s="147"/>
      <c r="M164" s="152"/>
      <c r="N164" s="153"/>
      <c r="O164" s="153"/>
      <c r="P164" s="154">
        <f>SUM(P165:P178)</f>
        <v>0</v>
      </c>
      <c r="Q164" s="153"/>
      <c r="R164" s="154">
        <f>SUM(R165:R178)</f>
        <v>0</v>
      </c>
      <c r="S164" s="153"/>
      <c r="T164" s="155">
        <f>SUM(T165:T178)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48" t="s">
        <v>75</v>
      </c>
      <c r="AT164" s="156" t="s">
        <v>69</v>
      </c>
      <c r="AU164" s="156" t="s">
        <v>75</v>
      </c>
      <c r="AY164" s="148" t="s">
        <v>109</v>
      </c>
      <c r="BK164" s="157">
        <f>SUM(BK165:BK178)</f>
        <v>0</v>
      </c>
    </row>
    <row r="165" s="2" customFormat="1" ht="24.15" customHeight="1">
      <c r="A165" s="39"/>
      <c r="B165" s="160"/>
      <c r="C165" s="161" t="s">
        <v>233</v>
      </c>
      <c r="D165" s="161" t="s">
        <v>111</v>
      </c>
      <c r="E165" s="162" t="s">
        <v>234</v>
      </c>
      <c r="F165" s="163" t="s">
        <v>235</v>
      </c>
      <c r="G165" s="164" t="s">
        <v>236</v>
      </c>
      <c r="H165" s="165">
        <v>2.2069999999999999</v>
      </c>
      <c r="I165" s="166"/>
      <c r="J165" s="167">
        <f>ROUND(I165*H165,2)</f>
        <v>0</v>
      </c>
      <c r="K165" s="168"/>
      <c r="L165" s="40"/>
      <c r="M165" s="169" t="s">
        <v>3</v>
      </c>
      <c r="N165" s="170" t="s">
        <v>41</v>
      </c>
      <c r="O165" s="73"/>
      <c r="P165" s="171">
        <f>O165*H165</f>
        <v>0</v>
      </c>
      <c r="Q165" s="171">
        <v>0</v>
      </c>
      <c r="R165" s="171">
        <f>Q165*H165</f>
        <v>0</v>
      </c>
      <c r="S165" s="171">
        <v>0</v>
      </c>
      <c r="T165" s="172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173" t="s">
        <v>115</v>
      </c>
      <c r="AT165" s="173" t="s">
        <v>111</v>
      </c>
      <c r="AU165" s="173" t="s">
        <v>77</v>
      </c>
      <c r="AY165" s="20" t="s">
        <v>109</v>
      </c>
      <c r="BE165" s="174">
        <f>IF(N165="základní",J165,0)</f>
        <v>0</v>
      </c>
      <c r="BF165" s="174">
        <f>IF(N165="snížená",J165,0)</f>
        <v>0</v>
      </c>
      <c r="BG165" s="174">
        <f>IF(N165="zákl. přenesená",J165,0)</f>
        <v>0</v>
      </c>
      <c r="BH165" s="174">
        <f>IF(N165="sníž. přenesená",J165,0)</f>
        <v>0</v>
      </c>
      <c r="BI165" s="174">
        <f>IF(N165="nulová",J165,0)</f>
        <v>0</v>
      </c>
      <c r="BJ165" s="20" t="s">
        <v>75</v>
      </c>
      <c r="BK165" s="174">
        <f>ROUND(I165*H165,2)</f>
        <v>0</v>
      </c>
      <c r="BL165" s="20" t="s">
        <v>115</v>
      </c>
      <c r="BM165" s="173" t="s">
        <v>237</v>
      </c>
    </row>
    <row r="166" s="2" customFormat="1">
      <c r="A166" s="39"/>
      <c r="B166" s="40"/>
      <c r="C166" s="39"/>
      <c r="D166" s="175" t="s">
        <v>117</v>
      </c>
      <c r="E166" s="39"/>
      <c r="F166" s="176" t="s">
        <v>238</v>
      </c>
      <c r="G166" s="39"/>
      <c r="H166" s="39"/>
      <c r="I166" s="177"/>
      <c r="J166" s="39"/>
      <c r="K166" s="39"/>
      <c r="L166" s="40"/>
      <c r="M166" s="178"/>
      <c r="N166" s="179"/>
      <c r="O166" s="73"/>
      <c r="P166" s="73"/>
      <c r="Q166" s="73"/>
      <c r="R166" s="73"/>
      <c r="S166" s="73"/>
      <c r="T166" s="74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20" t="s">
        <v>117</v>
      </c>
      <c r="AU166" s="20" t="s">
        <v>77</v>
      </c>
    </row>
    <row r="167" s="13" customFormat="1">
      <c r="A167" s="13"/>
      <c r="B167" s="180"/>
      <c r="C167" s="13"/>
      <c r="D167" s="181" t="s">
        <v>119</v>
      </c>
      <c r="E167" s="182" t="s">
        <v>3</v>
      </c>
      <c r="F167" s="183" t="s">
        <v>239</v>
      </c>
      <c r="G167" s="13"/>
      <c r="H167" s="182" t="s">
        <v>3</v>
      </c>
      <c r="I167" s="184"/>
      <c r="J167" s="13"/>
      <c r="K167" s="13"/>
      <c r="L167" s="180"/>
      <c r="M167" s="185"/>
      <c r="N167" s="186"/>
      <c r="O167" s="186"/>
      <c r="P167" s="186"/>
      <c r="Q167" s="186"/>
      <c r="R167" s="186"/>
      <c r="S167" s="186"/>
      <c r="T167" s="18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82" t="s">
        <v>119</v>
      </c>
      <c r="AU167" s="182" t="s">
        <v>77</v>
      </c>
      <c r="AV167" s="13" t="s">
        <v>75</v>
      </c>
      <c r="AW167" s="13" t="s">
        <v>32</v>
      </c>
      <c r="AX167" s="13" t="s">
        <v>70</v>
      </c>
      <c r="AY167" s="182" t="s">
        <v>109</v>
      </c>
    </row>
    <row r="168" s="14" customFormat="1">
      <c r="A168" s="14"/>
      <c r="B168" s="188"/>
      <c r="C168" s="14"/>
      <c r="D168" s="181" t="s">
        <v>119</v>
      </c>
      <c r="E168" s="189" t="s">
        <v>3</v>
      </c>
      <c r="F168" s="190" t="s">
        <v>240</v>
      </c>
      <c r="G168" s="14"/>
      <c r="H168" s="191">
        <v>2.2069999999999999</v>
      </c>
      <c r="I168" s="192"/>
      <c r="J168" s="14"/>
      <c r="K168" s="14"/>
      <c r="L168" s="188"/>
      <c r="M168" s="193"/>
      <c r="N168" s="194"/>
      <c r="O168" s="194"/>
      <c r="P168" s="194"/>
      <c r="Q168" s="194"/>
      <c r="R168" s="194"/>
      <c r="S168" s="194"/>
      <c r="T168" s="19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189" t="s">
        <v>119</v>
      </c>
      <c r="AU168" s="189" t="s">
        <v>77</v>
      </c>
      <c r="AV168" s="14" t="s">
        <v>77</v>
      </c>
      <c r="AW168" s="14" t="s">
        <v>32</v>
      </c>
      <c r="AX168" s="14" t="s">
        <v>70</v>
      </c>
      <c r="AY168" s="189" t="s">
        <v>109</v>
      </c>
    </row>
    <row r="169" s="15" customFormat="1">
      <c r="A169" s="15"/>
      <c r="B169" s="196"/>
      <c r="C169" s="15"/>
      <c r="D169" s="181" t="s">
        <v>119</v>
      </c>
      <c r="E169" s="197" t="s">
        <v>3</v>
      </c>
      <c r="F169" s="198" t="s">
        <v>122</v>
      </c>
      <c r="G169" s="15"/>
      <c r="H169" s="199">
        <v>2.2069999999999999</v>
      </c>
      <c r="I169" s="200"/>
      <c r="J169" s="15"/>
      <c r="K169" s="15"/>
      <c r="L169" s="196"/>
      <c r="M169" s="201"/>
      <c r="N169" s="202"/>
      <c r="O169" s="202"/>
      <c r="P169" s="202"/>
      <c r="Q169" s="202"/>
      <c r="R169" s="202"/>
      <c r="S169" s="202"/>
      <c r="T169" s="203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197" t="s">
        <v>119</v>
      </c>
      <c r="AU169" s="197" t="s">
        <v>77</v>
      </c>
      <c r="AV169" s="15" t="s">
        <v>115</v>
      </c>
      <c r="AW169" s="15" t="s">
        <v>32</v>
      </c>
      <c r="AX169" s="15" t="s">
        <v>75</v>
      </c>
      <c r="AY169" s="197" t="s">
        <v>109</v>
      </c>
    </row>
    <row r="170" s="2" customFormat="1" ht="24.15" customHeight="1">
      <c r="A170" s="39"/>
      <c r="B170" s="160"/>
      <c r="C170" s="161" t="s">
        <v>241</v>
      </c>
      <c r="D170" s="161" t="s">
        <v>111</v>
      </c>
      <c r="E170" s="162" t="s">
        <v>242</v>
      </c>
      <c r="F170" s="163" t="s">
        <v>243</v>
      </c>
      <c r="G170" s="164" t="s">
        <v>236</v>
      </c>
      <c r="H170" s="165">
        <v>119.04600000000001</v>
      </c>
      <c r="I170" s="166"/>
      <c r="J170" s="167">
        <f>ROUND(I170*H170,2)</f>
        <v>0</v>
      </c>
      <c r="K170" s="168"/>
      <c r="L170" s="40"/>
      <c r="M170" s="169" t="s">
        <v>3</v>
      </c>
      <c r="N170" s="170" t="s">
        <v>41</v>
      </c>
      <c r="O170" s="73"/>
      <c r="P170" s="171">
        <f>O170*H170</f>
        <v>0</v>
      </c>
      <c r="Q170" s="171">
        <v>0</v>
      </c>
      <c r="R170" s="171">
        <f>Q170*H170</f>
        <v>0</v>
      </c>
      <c r="S170" s="171">
        <v>0</v>
      </c>
      <c r="T170" s="172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173" t="s">
        <v>115</v>
      </c>
      <c r="AT170" s="173" t="s">
        <v>111</v>
      </c>
      <c r="AU170" s="173" t="s">
        <v>77</v>
      </c>
      <c r="AY170" s="20" t="s">
        <v>109</v>
      </c>
      <c r="BE170" s="174">
        <f>IF(N170="základní",J170,0)</f>
        <v>0</v>
      </c>
      <c r="BF170" s="174">
        <f>IF(N170="snížená",J170,0)</f>
        <v>0</v>
      </c>
      <c r="BG170" s="174">
        <f>IF(N170="zákl. přenesená",J170,0)</f>
        <v>0</v>
      </c>
      <c r="BH170" s="174">
        <f>IF(N170="sníž. přenesená",J170,0)</f>
        <v>0</v>
      </c>
      <c r="BI170" s="174">
        <f>IF(N170="nulová",J170,0)</f>
        <v>0</v>
      </c>
      <c r="BJ170" s="20" t="s">
        <v>75</v>
      </c>
      <c r="BK170" s="174">
        <f>ROUND(I170*H170,2)</f>
        <v>0</v>
      </c>
      <c r="BL170" s="20" t="s">
        <v>115</v>
      </c>
      <c r="BM170" s="173" t="s">
        <v>244</v>
      </c>
    </row>
    <row r="171" s="2" customFormat="1">
      <c r="A171" s="39"/>
      <c r="B171" s="40"/>
      <c r="C171" s="39"/>
      <c r="D171" s="175" t="s">
        <v>117</v>
      </c>
      <c r="E171" s="39"/>
      <c r="F171" s="176" t="s">
        <v>245</v>
      </c>
      <c r="G171" s="39"/>
      <c r="H171" s="39"/>
      <c r="I171" s="177"/>
      <c r="J171" s="39"/>
      <c r="K171" s="39"/>
      <c r="L171" s="40"/>
      <c r="M171" s="178"/>
      <c r="N171" s="179"/>
      <c r="O171" s="73"/>
      <c r="P171" s="73"/>
      <c r="Q171" s="73"/>
      <c r="R171" s="73"/>
      <c r="S171" s="73"/>
      <c r="T171" s="74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20" t="s">
        <v>117</v>
      </c>
      <c r="AU171" s="20" t="s">
        <v>77</v>
      </c>
    </row>
    <row r="172" s="2" customFormat="1" ht="24.15" customHeight="1">
      <c r="A172" s="39"/>
      <c r="B172" s="160"/>
      <c r="C172" s="161" t="s">
        <v>246</v>
      </c>
      <c r="D172" s="161" t="s">
        <v>111</v>
      </c>
      <c r="E172" s="162" t="s">
        <v>247</v>
      </c>
      <c r="F172" s="163" t="s">
        <v>248</v>
      </c>
      <c r="G172" s="164" t="s">
        <v>236</v>
      </c>
      <c r="H172" s="165">
        <v>1658.2439999999999</v>
      </c>
      <c r="I172" s="166"/>
      <c r="J172" s="167">
        <f>ROUND(I172*H172,2)</f>
        <v>0</v>
      </c>
      <c r="K172" s="168"/>
      <c r="L172" s="40"/>
      <c r="M172" s="169" t="s">
        <v>3</v>
      </c>
      <c r="N172" s="170" t="s">
        <v>41</v>
      </c>
      <c r="O172" s="73"/>
      <c r="P172" s="171">
        <f>O172*H172</f>
        <v>0</v>
      </c>
      <c r="Q172" s="171">
        <v>0</v>
      </c>
      <c r="R172" s="171">
        <f>Q172*H172</f>
        <v>0</v>
      </c>
      <c r="S172" s="171">
        <v>0</v>
      </c>
      <c r="T172" s="172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173" t="s">
        <v>115</v>
      </c>
      <c r="AT172" s="173" t="s">
        <v>111</v>
      </c>
      <c r="AU172" s="173" t="s">
        <v>77</v>
      </c>
      <c r="AY172" s="20" t="s">
        <v>109</v>
      </c>
      <c r="BE172" s="174">
        <f>IF(N172="základní",J172,0)</f>
        <v>0</v>
      </c>
      <c r="BF172" s="174">
        <f>IF(N172="snížená",J172,0)</f>
        <v>0</v>
      </c>
      <c r="BG172" s="174">
        <f>IF(N172="zákl. přenesená",J172,0)</f>
        <v>0</v>
      </c>
      <c r="BH172" s="174">
        <f>IF(N172="sníž. přenesená",J172,0)</f>
        <v>0</v>
      </c>
      <c r="BI172" s="174">
        <f>IF(N172="nulová",J172,0)</f>
        <v>0</v>
      </c>
      <c r="BJ172" s="20" t="s">
        <v>75</v>
      </c>
      <c r="BK172" s="174">
        <f>ROUND(I172*H172,2)</f>
        <v>0</v>
      </c>
      <c r="BL172" s="20" t="s">
        <v>115</v>
      </c>
      <c r="BM172" s="173" t="s">
        <v>249</v>
      </c>
    </row>
    <row r="173" s="2" customFormat="1">
      <c r="A173" s="39"/>
      <c r="B173" s="40"/>
      <c r="C173" s="39"/>
      <c r="D173" s="175" t="s">
        <v>117</v>
      </c>
      <c r="E173" s="39"/>
      <c r="F173" s="176" t="s">
        <v>250</v>
      </c>
      <c r="G173" s="39"/>
      <c r="H173" s="39"/>
      <c r="I173" s="177"/>
      <c r="J173" s="39"/>
      <c r="K173" s="39"/>
      <c r="L173" s="40"/>
      <c r="M173" s="178"/>
      <c r="N173" s="179"/>
      <c r="O173" s="73"/>
      <c r="P173" s="73"/>
      <c r="Q173" s="73"/>
      <c r="R173" s="73"/>
      <c r="S173" s="73"/>
      <c r="T173" s="74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20" t="s">
        <v>117</v>
      </c>
      <c r="AU173" s="20" t="s">
        <v>77</v>
      </c>
    </row>
    <row r="174" s="13" customFormat="1">
      <c r="A174" s="13"/>
      <c r="B174" s="180"/>
      <c r="C174" s="13"/>
      <c r="D174" s="181" t="s">
        <v>119</v>
      </c>
      <c r="E174" s="182" t="s">
        <v>3</v>
      </c>
      <c r="F174" s="183" t="s">
        <v>251</v>
      </c>
      <c r="G174" s="13"/>
      <c r="H174" s="182" t="s">
        <v>3</v>
      </c>
      <c r="I174" s="184"/>
      <c r="J174" s="13"/>
      <c r="K174" s="13"/>
      <c r="L174" s="180"/>
      <c r="M174" s="185"/>
      <c r="N174" s="186"/>
      <c r="O174" s="186"/>
      <c r="P174" s="186"/>
      <c r="Q174" s="186"/>
      <c r="R174" s="186"/>
      <c r="S174" s="186"/>
      <c r="T174" s="187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2" t="s">
        <v>119</v>
      </c>
      <c r="AU174" s="182" t="s">
        <v>77</v>
      </c>
      <c r="AV174" s="13" t="s">
        <v>75</v>
      </c>
      <c r="AW174" s="13" t="s">
        <v>32</v>
      </c>
      <c r="AX174" s="13" t="s">
        <v>70</v>
      </c>
      <c r="AY174" s="182" t="s">
        <v>109</v>
      </c>
    </row>
    <row r="175" s="14" customFormat="1">
      <c r="A175" s="14"/>
      <c r="B175" s="188"/>
      <c r="C175" s="14"/>
      <c r="D175" s="181" t="s">
        <v>119</v>
      </c>
      <c r="E175" s="189" t="s">
        <v>3</v>
      </c>
      <c r="F175" s="190" t="s">
        <v>252</v>
      </c>
      <c r="G175" s="14"/>
      <c r="H175" s="191">
        <v>1658.2439999999999</v>
      </c>
      <c r="I175" s="192"/>
      <c r="J175" s="14"/>
      <c r="K175" s="14"/>
      <c r="L175" s="188"/>
      <c r="M175" s="193"/>
      <c r="N175" s="194"/>
      <c r="O175" s="194"/>
      <c r="P175" s="194"/>
      <c r="Q175" s="194"/>
      <c r="R175" s="194"/>
      <c r="S175" s="194"/>
      <c r="T175" s="195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189" t="s">
        <v>119</v>
      </c>
      <c r="AU175" s="189" t="s">
        <v>77</v>
      </c>
      <c r="AV175" s="14" t="s">
        <v>77</v>
      </c>
      <c r="AW175" s="14" t="s">
        <v>32</v>
      </c>
      <c r="AX175" s="14" t="s">
        <v>70</v>
      </c>
      <c r="AY175" s="189" t="s">
        <v>109</v>
      </c>
    </row>
    <row r="176" s="15" customFormat="1">
      <c r="A176" s="15"/>
      <c r="B176" s="196"/>
      <c r="C176" s="15"/>
      <c r="D176" s="181" t="s">
        <v>119</v>
      </c>
      <c r="E176" s="197" t="s">
        <v>3</v>
      </c>
      <c r="F176" s="198" t="s">
        <v>122</v>
      </c>
      <c r="G176" s="15"/>
      <c r="H176" s="199">
        <v>1658.2439999999999</v>
      </c>
      <c r="I176" s="200"/>
      <c r="J176" s="15"/>
      <c r="K176" s="15"/>
      <c r="L176" s="196"/>
      <c r="M176" s="201"/>
      <c r="N176" s="202"/>
      <c r="O176" s="202"/>
      <c r="P176" s="202"/>
      <c r="Q176" s="202"/>
      <c r="R176" s="202"/>
      <c r="S176" s="202"/>
      <c r="T176" s="203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197" t="s">
        <v>119</v>
      </c>
      <c r="AU176" s="197" t="s">
        <v>77</v>
      </c>
      <c r="AV176" s="15" t="s">
        <v>115</v>
      </c>
      <c r="AW176" s="15" t="s">
        <v>32</v>
      </c>
      <c r="AX176" s="15" t="s">
        <v>75</v>
      </c>
      <c r="AY176" s="197" t="s">
        <v>109</v>
      </c>
    </row>
    <row r="177" s="2" customFormat="1" ht="24.15" customHeight="1">
      <c r="A177" s="39"/>
      <c r="B177" s="160"/>
      <c r="C177" s="161" t="s">
        <v>8</v>
      </c>
      <c r="D177" s="161" t="s">
        <v>111</v>
      </c>
      <c r="E177" s="162" t="s">
        <v>253</v>
      </c>
      <c r="F177" s="163" t="s">
        <v>254</v>
      </c>
      <c r="G177" s="164" t="s">
        <v>236</v>
      </c>
      <c r="H177" s="165">
        <v>119.04600000000001</v>
      </c>
      <c r="I177" s="166"/>
      <c r="J177" s="167">
        <f>ROUND(I177*H177,2)</f>
        <v>0</v>
      </c>
      <c r="K177" s="168"/>
      <c r="L177" s="40"/>
      <c r="M177" s="169" t="s">
        <v>3</v>
      </c>
      <c r="N177" s="170" t="s">
        <v>41</v>
      </c>
      <c r="O177" s="73"/>
      <c r="P177" s="171">
        <f>O177*H177</f>
        <v>0</v>
      </c>
      <c r="Q177" s="171">
        <v>0</v>
      </c>
      <c r="R177" s="171">
        <f>Q177*H177</f>
        <v>0</v>
      </c>
      <c r="S177" s="171">
        <v>0</v>
      </c>
      <c r="T177" s="172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173" t="s">
        <v>115</v>
      </c>
      <c r="AT177" s="173" t="s">
        <v>111</v>
      </c>
      <c r="AU177" s="173" t="s">
        <v>77</v>
      </c>
      <c r="AY177" s="20" t="s">
        <v>109</v>
      </c>
      <c r="BE177" s="174">
        <f>IF(N177="základní",J177,0)</f>
        <v>0</v>
      </c>
      <c r="BF177" s="174">
        <f>IF(N177="snížená",J177,0)</f>
        <v>0</v>
      </c>
      <c r="BG177" s="174">
        <f>IF(N177="zákl. přenesená",J177,0)</f>
        <v>0</v>
      </c>
      <c r="BH177" s="174">
        <f>IF(N177="sníž. přenesená",J177,0)</f>
        <v>0</v>
      </c>
      <c r="BI177" s="174">
        <f>IF(N177="nulová",J177,0)</f>
        <v>0</v>
      </c>
      <c r="BJ177" s="20" t="s">
        <v>75</v>
      </c>
      <c r="BK177" s="174">
        <f>ROUND(I177*H177,2)</f>
        <v>0</v>
      </c>
      <c r="BL177" s="20" t="s">
        <v>115</v>
      </c>
      <c r="BM177" s="173" t="s">
        <v>255</v>
      </c>
    </row>
    <row r="178" s="2" customFormat="1">
      <c r="A178" s="39"/>
      <c r="B178" s="40"/>
      <c r="C178" s="39"/>
      <c r="D178" s="175" t="s">
        <v>117</v>
      </c>
      <c r="E178" s="39"/>
      <c r="F178" s="176" t="s">
        <v>256</v>
      </c>
      <c r="G178" s="39"/>
      <c r="H178" s="39"/>
      <c r="I178" s="177"/>
      <c r="J178" s="39"/>
      <c r="K178" s="39"/>
      <c r="L178" s="40"/>
      <c r="M178" s="178"/>
      <c r="N178" s="179"/>
      <c r="O178" s="73"/>
      <c r="P178" s="73"/>
      <c r="Q178" s="73"/>
      <c r="R178" s="73"/>
      <c r="S178" s="73"/>
      <c r="T178" s="74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20" t="s">
        <v>117</v>
      </c>
      <c r="AU178" s="20" t="s">
        <v>77</v>
      </c>
    </row>
    <row r="179" s="12" customFormat="1" ht="22.8" customHeight="1">
      <c r="A179" s="12"/>
      <c r="B179" s="147"/>
      <c r="C179" s="12"/>
      <c r="D179" s="148" t="s">
        <v>69</v>
      </c>
      <c r="E179" s="158" t="s">
        <v>257</v>
      </c>
      <c r="F179" s="158" t="s">
        <v>258</v>
      </c>
      <c r="G179" s="12"/>
      <c r="H179" s="12"/>
      <c r="I179" s="150"/>
      <c r="J179" s="159">
        <f>BK179</f>
        <v>0</v>
      </c>
      <c r="K179" s="12"/>
      <c r="L179" s="147"/>
      <c r="M179" s="152"/>
      <c r="N179" s="153"/>
      <c r="O179" s="153"/>
      <c r="P179" s="154">
        <f>SUM(P180:P181)</f>
        <v>0</v>
      </c>
      <c r="Q179" s="153"/>
      <c r="R179" s="154">
        <f>SUM(R180:R181)</f>
        <v>0</v>
      </c>
      <c r="S179" s="153"/>
      <c r="T179" s="155">
        <f>SUM(T180:T181)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48" t="s">
        <v>75</v>
      </c>
      <c r="AT179" s="156" t="s">
        <v>69</v>
      </c>
      <c r="AU179" s="156" t="s">
        <v>75</v>
      </c>
      <c r="AY179" s="148" t="s">
        <v>109</v>
      </c>
      <c r="BK179" s="157">
        <f>SUM(BK180:BK181)</f>
        <v>0</v>
      </c>
    </row>
    <row r="180" s="2" customFormat="1" ht="24.15" customHeight="1">
      <c r="A180" s="39"/>
      <c r="B180" s="160"/>
      <c r="C180" s="161" t="s">
        <v>259</v>
      </c>
      <c r="D180" s="161" t="s">
        <v>111</v>
      </c>
      <c r="E180" s="162" t="s">
        <v>260</v>
      </c>
      <c r="F180" s="163" t="s">
        <v>261</v>
      </c>
      <c r="G180" s="164" t="s">
        <v>236</v>
      </c>
      <c r="H180" s="165">
        <v>81.766999999999996</v>
      </c>
      <c r="I180" s="166"/>
      <c r="J180" s="167">
        <f>ROUND(I180*H180,2)</f>
        <v>0</v>
      </c>
      <c r="K180" s="168"/>
      <c r="L180" s="40"/>
      <c r="M180" s="169" t="s">
        <v>3</v>
      </c>
      <c r="N180" s="170" t="s">
        <v>41</v>
      </c>
      <c r="O180" s="73"/>
      <c r="P180" s="171">
        <f>O180*H180</f>
        <v>0</v>
      </c>
      <c r="Q180" s="171">
        <v>0</v>
      </c>
      <c r="R180" s="171">
        <f>Q180*H180</f>
        <v>0</v>
      </c>
      <c r="S180" s="171">
        <v>0</v>
      </c>
      <c r="T180" s="172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173" t="s">
        <v>115</v>
      </c>
      <c r="AT180" s="173" t="s">
        <v>111</v>
      </c>
      <c r="AU180" s="173" t="s">
        <v>77</v>
      </c>
      <c r="AY180" s="20" t="s">
        <v>109</v>
      </c>
      <c r="BE180" s="174">
        <f>IF(N180="základní",J180,0)</f>
        <v>0</v>
      </c>
      <c r="BF180" s="174">
        <f>IF(N180="snížená",J180,0)</f>
        <v>0</v>
      </c>
      <c r="BG180" s="174">
        <f>IF(N180="zákl. přenesená",J180,0)</f>
        <v>0</v>
      </c>
      <c r="BH180" s="174">
        <f>IF(N180="sníž. přenesená",J180,0)</f>
        <v>0</v>
      </c>
      <c r="BI180" s="174">
        <f>IF(N180="nulová",J180,0)</f>
        <v>0</v>
      </c>
      <c r="BJ180" s="20" t="s">
        <v>75</v>
      </c>
      <c r="BK180" s="174">
        <f>ROUND(I180*H180,2)</f>
        <v>0</v>
      </c>
      <c r="BL180" s="20" t="s">
        <v>115</v>
      </c>
      <c r="BM180" s="173" t="s">
        <v>262</v>
      </c>
    </row>
    <row r="181" s="2" customFormat="1">
      <c r="A181" s="39"/>
      <c r="B181" s="40"/>
      <c r="C181" s="39"/>
      <c r="D181" s="175" t="s">
        <v>117</v>
      </c>
      <c r="E181" s="39"/>
      <c r="F181" s="176" t="s">
        <v>263</v>
      </c>
      <c r="G181" s="39"/>
      <c r="H181" s="39"/>
      <c r="I181" s="177"/>
      <c r="J181" s="39"/>
      <c r="K181" s="39"/>
      <c r="L181" s="40"/>
      <c r="M181" s="178"/>
      <c r="N181" s="179"/>
      <c r="O181" s="73"/>
      <c r="P181" s="73"/>
      <c r="Q181" s="73"/>
      <c r="R181" s="73"/>
      <c r="S181" s="73"/>
      <c r="T181" s="74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20" t="s">
        <v>117</v>
      </c>
      <c r="AU181" s="20" t="s">
        <v>77</v>
      </c>
    </row>
    <row r="182" s="12" customFormat="1" ht="25.92" customHeight="1">
      <c r="A182" s="12"/>
      <c r="B182" s="147"/>
      <c r="C182" s="12"/>
      <c r="D182" s="148" t="s">
        <v>69</v>
      </c>
      <c r="E182" s="149" t="s">
        <v>264</v>
      </c>
      <c r="F182" s="149" t="s">
        <v>265</v>
      </c>
      <c r="G182" s="12"/>
      <c r="H182" s="12"/>
      <c r="I182" s="150"/>
      <c r="J182" s="151">
        <f>BK182</f>
        <v>0</v>
      </c>
      <c r="K182" s="12"/>
      <c r="L182" s="147"/>
      <c r="M182" s="152"/>
      <c r="N182" s="153"/>
      <c r="O182" s="153"/>
      <c r="P182" s="154">
        <f>P183+P186+P189</f>
        <v>0</v>
      </c>
      <c r="Q182" s="153"/>
      <c r="R182" s="154">
        <f>R183+R186+R189</f>
        <v>0</v>
      </c>
      <c r="S182" s="153"/>
      <c r="T182" s="155">
        <f>T183+T186+T189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48" t="s">
        <v>143</v>
      </c>
      <c r="AT182" s="156" t="s">
        <v>69</v>
      </c>
      <c r="AU182" s="156" t="s">
        <v>70</v>
      </c>
      <c r="AY182" s="148" t="s">
        <v>109</v>
      </c>
      <c r="BK182" s="157">
        <f>BK183+BK186+BK189</f>
        <v>0</v>
      </c>
    </row>
    <row r="183" s="12" customFormat="1" ht="22.8" customHeight="1">
      <c r="A183" s="12"/>
      <c r="B183" s="147"/>
      <c r="C183" s="12"/>
      <c r="D183" s="148" t="s">
        <v>69</v>
      </c>
      <c r="E183" s="158" t="s">
        <v>266</v>
      </c>
      <c r="F183" s="158" t="s">
        <v>267</v>
      </c>
      <c r="G183" s="12"/>
      <c r="H183" s="12"/>
      <c r="I183" s="150"/>
      <c r="J183" s="159">
        <f>BK183</f>
        <v>0</v>
      </c>
      <c r="K183" s="12"/>
      <c r="L183" s="147"/>
      <c r="M183" s="152"/>
      <c r="N183" s="153"/>
      <c r="O183" s="153"/>
      <c r="P183" s="154">
        <f>SUM(P184:P185)</f>
        <v>0</v>
      </c>
      <c r="Q183" s="153"/>
      <c r="R183" s="154">
        <f>SUM(R184:R185)</f>
        <v>0</v>
      </c>
      <c r="S183" s="153"/>
      <c r="T183" s="155">
        <f>SUM(T184:T185)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48" t="s">
        <v>143</v>
      </c>
      <c r="AT183" s="156" t="s">
        <v>69</v>
      </c>
      <c r="AU183" s="156" t="s">
        <v>75</v>
      </c>
      <c r="AY183" s="148" t="s">
        <v>109</v>
      </c>
      <c r="BK183" s="157">
        <f>SUM(BK184:BK185)</f>
        <v>0</v>
      </c>
    </row>
    <row r="184" s="2" customFormat="1" ht="16.5" customHeight="1">
      <c r="A184" s="39"/>
      <c r="B184" s="160"/>
      <c r="C184" s="161" t="s">
        <v>268</v>
      </c>
      <c r="D184" s="161" t="s">
        <v>111</v>
      </c>
      <c r="E184" s="162" t="s">
        <v>269</v>
      </c>
      <c r="F184" s="163" t="s">
        <v>267</v>
      </c>
      <c r="G184" s="164" t="s">
        <v>270</v>
      </c>
      <c r="H184" s="165">
        <v>1</v>
      </c>
      <c r="I184" s="166"/>
      <c r="J184" s="167">
        <f>ROUND(I184*H184,2)</f>
        <v>0</v>
      </c>
      <c r="K184" s="168"/>
      <c r="L184" s="40"/>
      <c r="M184" s="169" t="s">
        <v>3</v>
      </c>
      <c r="N184" s="170" t="s">
        <v>41</v>
      </c>
      <c r="O184" s="73"/>
      <c r="P184" s="171">
        <f>O184*H184</f>
        <v>0</v>
      </c>
      <c r="Q184" s="171">
        <v>0</v>
      </c>
      <c r="R184" s="171">
        <f>Q184*H184</f>
        <v>0</v>
      </c>
      <c r="S184" s="171">
        <v>0</v>
      </c>
      <c r="T184" s="172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173" t="s">
        <v>271</v>
      </c>
      <c r="AT184" s="173" t="s">
        <v>111</v>
      </c>
      <c r="AU184" s="173" t="s">
        <v>77</v>
      </c>
      <c r="AY184" s="20" t="s">
        <v>109</v>
      </c>
      <c r="BE184" s="174">
        <f>IF(N184="základní",J184,0)</f>
        <v>0</v>
      </c>
      <c r="BF184" s="174">
        <f>IF(N184="snížená",J184,0)</f>
        <v>0</v>
      </c>
      <c r="BG184" s="174">
        <f>IF(N184="zákl. přenesená",J184,0)</f>
        <v>0</v>
      </c>
      <c r="BH184" s="174">
        <f>IF(N184="sníž. přenesená",J184,0)</f>
        <v>0</v>
      </c>
      <c r="BI184" s="174">
        <f>IF(N184="nulová",J184,0)</f>
        <v>0</v>
      </c>
      <c r="BJ184" s="20" t="s">
        <v>75</v>
      </c>
      <c r="BK184" s="174">
        <f>ROUND(I184*H184,2)</f>
        <v>0</v>
      </c>
      <c r="BL184" s="20" t="s">
        <v>271</v>
      </c>
      <c r="BM184" s="173" t="s">
        <v>272</v>
      </c>
    </row>
    <row r="185" s="2" customFormat="1">
      <c r="A185" s="39"/>
      <c r="B185" s="40"/>
      <c r="C185" s="39"/>
      <c r="D185" s="175" t="s">
        <v>117</v>
      </c>
      <c r="E185" s="39"/>
      <c r="F185" s="176" t="s">
        <v>273</v>
      </c>
      <c r="G185" s="39"/>
      <c r="H185" s="39"/>
      <c r="I185" s="177"/>
      <c r="J185" s="39"/>
      <c r="K185" s="39"/>
      <c r="L185" s="40"/>
      <c r="M185" s="178"/>
      <c r="N185" s="179"/>
      <c r="O185" s="73"/>
      <c r="P185" s="73"/>
      <c r="Q185" s="73"/>
      <c r="R185" s="73"/>
      <c r="S185" s="73"/>
      <c r="T185" s="74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20" t="s">
        <v>117</v>
      </c>
      <c r="AU185" s="20" t="s">
        <v>77</v>
      </c>
    </row>
    <row r="186" s="12" customFormat="1" ht="22.8" customHeight="1">
      <c r="A186" s="12"/>
      <c r="B186" s="147"/>
      <c r="C186" s="12"/>
      <c r="D186" s="148" t="s">
        <v>69</v>
      </c>
      <c r="E186" s="158" t="s">
        <v>274</v>
      </c>
      <c r="F186" s="158" t="s">
        <v>275</v>
      </c>
      <c r="G186" s="12"/>
      <c r="H186" s="12"/>
      <c r="I186" s="150"/>
      <c r="J186" s="159">
        <f>BK186</f>
        <v>0</v>
      </c>
      <c r="K186" s="12"/>
      <c r="L186" s="147"/>
      <c r="M186" s="152"/>
      <c r="N186" s="153"/>
      <c r="O186" s="153"/>
      <c r="P186" s="154">
        <f>SUM(P187:P188)</f>
        <v>0</v>
      </c>
      <c r="Q186" s="153"/>
      <c r="R186" s="154">
        <f>SUM(R187:R188)</f>
        <v>0</v>
      </c>
      <c r="S186" s="153"/>
      <c r="T186" s="155">
        <f>SUM(T187:T188)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48" t="s">
        <v>143</v>
      </c>
      <c r="AT186" s="156" t="s">
        <v>69</v>
      </c>
      <c r="AU186" s="156" t="s">
        <v>75</v>
      </c>
      <c r="AY186" s="148" t="s">
        <v>109</v>
      </c>
      <c r="BK186" s="157">
        <f>SUM(BK187:BK188)</f>
        <v>0</v>
      </c>
    </row>
    <row r="187" s="2" customFormat="1" ht="16.5" customHeight="1">
      <c r="A187" s="39"/>
      <c r="B187" s="160"/>
      <c r="C187" s="161" t="s">
        <v>276</v>
      </c>
      <c r="D187" s="161" t="s">
        <v>111</v>
      </c>
      <c r="E187" s="162" t="s">
        <v>277</v>
      </c>
      <c r="F187" s="163" t="s">
        <v>275</v>
      </c>
      <c r="G187" s="164" t="s">
        <v>270</v>
      </c>
      <c r="H187" s="165">
        <v>1</v>
      </c>
      <c r="I187" s="166"/>
      <c r="J187" s="167">
        <f>ROUND(I187*H187,2)</f>
        <v>0</v>
      </c>
      <c r="K187" s="168"/>
      <c r="L187" s="40"/>
      <c r="M187" s="169" t="s">
        <v>3</v>
      </c>
      <c r="N187" s="170" t="s">
        <v>41</v>
      </c>
      <c r="O187" s="73"/>
      <c r="P187" s="171">
        <f>O187*H187</f>
        <v>0</v>
      </c>
      <c r="Q187" s="171">
        <v>0</v>
      </c>
      <c r="R187" s="171">
        <f>Q187*H187</f>
        <v>0</v>
      </c>
      <c r="S187" s="171">
        <v>0</v>
      </c>
      <c r="T187" s="172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173" t="s">
        <v>271</v>
      </c>
      <c r="AT187" s="173" t="s">
        <v>111</v>
      </c>
      <c r="AU187" s="173" t="s">
        <v>77</v>
      </c>
      <c r="AY187" s="20" t="s">
        <v>109</v>
      </c>
      <c r="BE187" s="174">
        <f>IF(N187="základní",J187,0)</f>
        <v>0</v>
      </c>
      <c r="BF187" s="174">
        <f>IF(N187="snížená",J187,0)</f>
        <v>0</v>
      </c>
      <c r="BG187" s="174">
        <f>IF(N187="zákl. přenesená",J187,0)</f>
        <v>0</v>
      </c>
      <c r="BH187" s="174">
        <f>IF(N187="sníž. přenesená",J187,0)</f>
        <v>0</v>
      </c>
      <c r="BI187" s="174">
        <f>IF(N187="nulová",J187,0)</f>
        <v>0</v>
      </c>
      <c r="BJ187" s="20" t="s">
        <v>75</v>
      </c>
      <c r="BK187" s="174">
        <f>ROUND(I187*H187,2)</f>
        <v>0</v>
      </c>
      <c r="BL187" s="20" t="s">
        <v>271</v>
      </c>
      <c r="BM187" s="173" t="s">
        <v>278</v>
      </c>
    </row>
    <row r="188" s="2" customFormat="1">
      <c r="A188" s="39"/>
      <c r="B188" s="40"/>
      <c r="C188" s="39"/>
      <c r="D188" s="175" t="s">
        <v>117</v>
      </c>
      <c r="E188" s="39"/>
      <c r="F188" s="176" t="s">
        <v>279</v>
      </c>
      <c r="G188" s="39"/>
      <c r="H188" s="39"/>
      <c r="I188" s="177"/>
      <c r="J188" s="39"/>
      <c r="K188" s="39"/>
      <c r="L188" s="40"/>
      <c r="M188" s="178"/>
      <c r="N188" s="179"/>
      <c r="O188" s="73"/>
      <c r="P188" s="73"/>
      <c r="Q188" s="73"/>
      <c r="R188" s="73"/>
      <c r="S188" s="73"/>
      <c r="T188" s="74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20" t="s">
        <v>117</v>
      </c>
      <c r="AU188" s="20" t="s">
        <v>77</v>
      </c>
    </row>
    <row r="189" s="12" customFormat="1" ht="22.8" customHeight="1">
      <c r="A189" s="12"/>
      <c r="B189" s="147"/>
      <c r="C189" s="12"/>
      <c r="D189" s="148" t="s">
        <v>69</v>
      </c>
      <c r="E189" s="158" t="s">
        <v>280</v>
      </c>
      <c r="F189" s="158" t="s">
        <v>281</v>
      </c>
      <c r="G189" s="12"/>
      <c r="H189" s="12"/>
      <c r="I189" s="150"/>
      <c r="J189" s="159">
        <f>BK189</f>
        <v>0</v>
      </c>
      <c r="K189" s="12"/>
      <c r="L189" s="147"/>
      <c r="M189" s="152"/>
      <c r="N189" s="153"/>
      <c r="O189" s="153"/>
      <c r="P189" s="154">
        <f>SUM(P190:P191)</f>
        <v>0</v>
      </c>
      <c r="Q189" s="153"/>
      <c r="R189" s="154">
        <f>SUM(R190:R191)</f>
        <v>0</v>
      </c>
      <c r="S189" s="153"/>
      <c r="T189" s="155">
        <f>SUM(T190:T191)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48" t="s">
        <v>143</v>
      </c>
      <c r="AT189" s="156" t="s">
        <v>69</v>
      </c>
      <c r="AU189" s="156" t="s">
        <v>75</v>
      </c>
      <c r="AY189" s="148" t="s">
        <v>109</v>
      </c>
      <c r="BK189" s="157">
        <f>SUM(BK190:BK191)</f>
        <v>0</v>
      </c>
    </row>
    <row r="190" s="2" customFormat="1" ht="16.5" customHeight="1">
      <c r="A190" s="39"/>
      <c r="B190" s="160"/>
      <c r="C190" s="161" t="s">
        <v>282</v>
      </c>
      <c r="D190" s="161" t="s">
        <v>111</v>
      </c>
      <c r="E190" s="162" t="s">
        <v>283</v>
      </c>
      <c r="F190" s="163" t="s">
        <v>281</v>
      </c>
      <c r="G190" s="164" t="s">
        <v>270</v>
      </c>
      <c r="H190" s="165">
        <v>1</v>
      </c>
      <c r="I190" s="166"/>
      <c r="J190" s="167">
        <f>ROUND(I190*H190,2)</f>
        <v>0</v>
      </c>
      <c r="K190" s="168"/>
      <c r="L190" s="40"/>
      <c r="M190" s="169" t="s">
        <v>3</v>
      </c>
      <c r="N190" s="170" t="s">
        <v>41</v>
      </c>
      <c r="O190" s="73"/>
      <c r="P190" s="171">
        <f>O190*H190</f>
        <v>0</v>
      </c>
      <c r="Q190" s="171">
        <v>0</v>
      </c>
      <c r="R190" s="171">
        <f>Q190*H190</f>
        <v>0</v>
      </c>
      <c r="S190" s="171">
        <v>0</v>
      </c>
      <c r="T190" s="172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173" t="s">
        <v>271</v>
      </c>
      <c r="AT190" s="173" t="s">
        <v>111</v>
      </c>
      <c r="AU190" s="173" t="s">
        <v>77</v>
      </c>
      <c r="AY190" s="20" t="s">
        <v>109</v>
      </c>
      <c r="BE190" s="174">
        <f>IF(N190="základní",J190,0)</f>
        <v>0</v>
      </c>
      <c r="BF190" s="174">
        <f>IF(N190="snížená",J190,0)</f>
        <v>0</v>
      </c>
      <c r="BG190" s="174">
        <f>IF(N190="zákl. přenesená",J190,0)</f>
        <v>0</v>
      </c>
      <c r="BH190" s="174">
        <f>IF(N190="sníž. přenesená",J190,0)</f>
        <v>0</v>
      </c>
      <c r="BI190" s="174">
        <f>IF(N190="nulová",J190,0)</f>
        <v>0</v>
      </c>
      <c r="BJ190" s="20" t="s">
        <v>75</v>
      </c>
      <c r="BK190" s="174">
        <f>ROUND(I190*H190,2)</f>
        <v>0</v>
      </c>
      <c r="BL190" s="20" t="s">
        <v>271</v>
      </c>
      <c r="BM190" s="173" t="s">
        <v>284</v>
      </c>
    </row>
    <row r="191" s="2" customFormat="1">
      <c r="A191" s="39"/>
      <c r="B191" s="40"/>
      <c r="C191" s="39"/>
      <c r="D191" s="175" t="s">
        <v>117</v>
      </c>
      <c r="E191" s="39"/>
      <c r="F191" s="176" t="s">
        <v>285</v>
      </c>
      <c r="G191" s="39"/>
      <c r="H191" s="39"/>
      <c r="I191" s="177"/>
      <c r="J191" s="39"/>
      <c r="K191" s="39"/>
      <c r="L191" s="40"/>
      <c r="M191" s="215"/>
      <c r="N191" s="216"/>
      <c r="O191" s="217"/>
      <c r="P191" s="217"/>
      <c r="Q191" s="217"/>
      <c r="R191" s="217"/>
      <c r="S191" s="217"/>
      <c r="T191" s="218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20" t="s">
        <v>117</v>
      </c>
      <c r="AU191" s="20" t="s">
        <v>77</v>
      </c>
    </row>
    <row r="192" s="2" customFormat="1" ht="6.96" customHeight="1">
      <c r="A192" s="39"/>
      <c r="B192" s="56"/>
      <c r="C192" s="57"/>
      <c r="D192" s="57"/>
      <c r="E192" s="57"/>
      <c r="F192" s="57"/>
      <c r="G192" s="57"/>
      <c r="H192" s="57"/>
      <c r="I192" s="57"/>
      <c r="J192" s="57"/>
      <c r="K192" s="57"/>
      <c r="L192" s="40"/>
      <c r="M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</row>
  </sheetData>
  <autoFilter ref="C83:K191"/>
  <mergeCells count="6">
    <mergeCell ref="E7:H7"/>
    <mergeCell ref="E16:H16"/>
    <mergeCell ref="E25:H25"/>
    <mergeCell ref="E46:H46"/>
    <mergeCell ref="E76:H76"/>
    <mergeCell ref="L2:V2"/>
  </mergeCells>
  <hyperlinks>
    <hyperlink ref="F88" r:id="rId1" display="https://podminky.urs.cz/item/CS_URS_2025_01/113106121"/>
    <hyperlink ref="F93" r:id="rId2" display="https://podminky.urs.cz/item/CS_URS_2025_01/113106162"/>
    <hyperlink ref="F98" r:id="rId3" display="https://podminky.urs.cz/item/CS_URS_2025_01/113107152"/>
    <hyperlink ref="F103" r:id="rId4" display="https://podminky.urs.cz/item/CS_URS_2025_01/113202111"/>
    <hyperlink ref="F110" r:id="rId5" display="https://podminky.urs.cz/item/CS_URS_2025_01/181951112"/>
    <hyperlink ref="F116" r:id="rId6" display="https://podminky.urs.cz/item/CS_URS_2025_01/564251011"/>
    <hyperlink ref="F121" r:id="rId7" display="https://podminky.urs.cz/item/CS_URS_2025_01/596211111"/>
    <hyperlink ref="F128" r:id="rId8" display="https://podminky.urs.cz/item/CS_URS_2025_01/596211120"/>
    <hyperlink ref="F136" r:id="rId9" display="https://podminky.urs.cz/item/CS_URS_2025_01/899133211"/>
    <hyperlink ref="F142" r:id="rId10" display="https://podminky.urs.cz/item/CS_URS_2025_01/916111122"/>
    <hyperlink ref="F149" r:id="rId11" display="https://podminky.urs.cz/item/CS_URS_2025_01/916131213"/>
    <hyperlink ref="F156" r:id="rId12" display="https://podminky.urs.cz/item/CS_URS_2025_01/916231213"/>
    <hyperlink ref="F160" r:id="rId13" display="https://podminky.urs.cz/item/CS_URS_2025_01/979071122"/>
    <hyperlink ref="F166" r:id="rId14" display="https://podminky.urs.cz/item/CS_URS_2025_01/997221151"/>
    <hyperlink ref="F171" r:id="rId15" display="https://podminky.urs.cz/item/CS_URS_2025_01/997221571"/>
    <hyperlink ref="F173" r:id="rId16" display="https://podminky.urs.cz/item/CS_URS_2025_01/997221579"/>
    <hyperlink ref="F178" r:id="rId17" display="https://podminky.urs.cz/item/CS_URS_2025_01/997221873"/>
    <hyperlink ref="F181" r:id="rId18" display="https://podminky.urs.cz/item/CS_URS_2025_01/998223011"/>
    <hyperlink ref="F185" r:id="rId19" display="https://podminky.urs.cz/item/CS_URS_2025_01/030001000"/>
    <hyperlink ref="F188" r:id="rId20" display="https://podminky.urs.cz/item/CS_URS_2025_01/060001000"/>
    <hyperlink ref="F191" r:id="rId21" display="https://podminky.urs.cz/item/CS_URS_2025_01/07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19" customWidth="1"/>
    <col min="2" max="2" width="1.667969" style="219" customWidth="1"/>
    <col min="3" max="4" width="5" style="219" customWidth="1"/>
    <col min="5" max="5" width="11.66016" style="219" customWidth="1"/>
    <col min="6" max="6" width="9.160156" style="219" customWidth="1"/>
    <col min="7" max="7" width="5" style="219" customWidth="1"/>
    <col min="8" max="8" width="77.83203" style="219" customWidth="1"/>
    <col min="9" max="10" width="20" style="219" customWidth="1"/>
    <col min="11" max="11" width="1.667969" style="219" customWidth="1"/>
  </cols>
  <sheetData>
    <row r="1" s="1" customFormat="1" ht="37.5" customHeight="1"/>
    <row r="2" s="1" customFormat="1" ht="7.5" customHeight="1">
      <c r="B2" s="220"/>
      <c r="C2" s="221"/>
      <c r="D2" s="221"/>
      <c r="E2" s="221"/>
      <c r="F2" s="221"/>
      <c r="G2" s="221"/>
      <c r="H2" s="221"/>
      <c r="I2" s="221"/>
      <c r="J2" s="221"/>
      <c r="K2" s="222"/>
    </row>
    <row r="3" s="16" customFormat="1" ht="45" customHeight="1">
      <c r="B3" s="223"/>
      <c r="C3" s="224" t="s">
        <v>286</v>
      </c>
      <c r="D3" s="224"/>
      <c r="E3" s="224"/>
      <c r="F3" s="224"/>
      <c r="G3" s="224"/>
      <c r="H3" s="224"/>
      <c r="I3" s="224"/>
      <c r="J3" s="224"/>
      <c r="K3" s="225"/>
    </row>
    <row r="4" s="1" customFormat="1" ht="25.5" customHeight="1">
      <c r="B4" s="226"/>
      <c r="C4" s="227" t="s">
        <v>287</v>
      </c>
      <c r="D4" s="227"/>
      <c r="E4" s="227"/>
      <c r="F4" s="227"/>
      <c r="G4" s="227"/>
      <c r="H4" s="227"/>
      <c r="I4" s="227"/>
      <c r="J4" s="227"/>
      <c r="K4" s="228"/>
    </row>
    <row r="5" s="1" customFormat="1" ht="5.25" customHeight="1">
      <c r="B5" s="226"/>
      <c r="C5" s="229"/>
      <c r="D5" s="229"/>
      <c r="E5" s="229"/>
      <c r="F5" s="229"/>
      <c r="G5" s="229"/>
      <c r="H5" s="229"/>
      <c r="I5" s="229"/>
      <c r="J5" s="229"/>
      <c r="K5" s="228"/>
    </row>
    <row r="6" s="1" customFormat="1" ht="15" customHeight="1">
      <c r="B6" s="226"/>
      <c r="C6" s="230" t="s">
        <v>288</v>
      </c>
      <c r="D6" s="230"/>
      <c r="E6" s="230"/>
      <c r="F6" s="230"/>
      <c r="G6" s="230"/>
      <c r="H6" s="230"/>
      <c r="I6" s="230"/>
      <c r="J6" s="230"/>
      <c r="K6" s="228"/>
    </row>
    <row r="7" s="1" customFormat="1" ht="15" customHeight="1">
      <c r="B7" s="231"/>
      <c r="C7" s="230" t="s">
        <v>289</v>
      </c>
      <c r="D7" s="230"/>
      <c r="E7" s="230"/>
      <c r="F7" s="230"/>
      <c r="G7" s="230"/>
      <c r="H7" s="230"/>
      <c r="I7" s="230"/>
      <c r="J7" s="230"/>
      <c r="K7" s="228"/>
    </row>
    <row r="8" s="1" customFormat="1" ht="12.75" customHeight="1">
      <c r="B8" s="231"/>
      <c r="C8" s="230"/>
      <c r="D8" s="230"/>
      <c r="E8" s="230"/>
      <c r="F8" s="230"/>
      <c r="G8" s="230"/>
      <c r="H8" s="230"/>
      <c r="I8" s="230"/>
      <c r="J8" s="230"/>
      <c r="K8" s="228"/>
    </row>
    <row r="9" s="1" customFormat="1" ht="15" customHeight="1">
      <c r="B9" s="231"/>
      <c r="C9" s="230" t="s">
        <v>290</v>
      </c>
      <c r="D9" s="230"/>
      <c r="E9" s="230"/>
      <c r="F9" s="230"/>
      <c r="G9" s="230"/>
      <c r="H9" s="230"/>
      <c r="I9" s="230"/>
      <c r="J9" s="230"/>
      <c r="K9" s="228"/>
    </row>
    <row r="10" s="1" customFormat="1" ht="15" customHeight="1">
      <c r="B10" s="231"/>
      <c r="C10" s="230"/>
      <c r="D10" s="230" t="s">
        <v>291</v>
      </c>
      <c r="E10" s="230"/>
      <c r="F10" s="230"/>
      <c r="G10" s="230"/>
      <c r="H10" s="230"/>
      <c r="I10" s="230"/>
      <c r="J10" s="230"/>
      <c r="K10" s="228"/>
    </row>
    <row r="11" s="1" customFormat="1" ht="15" customHeight="1">
      <c r="B11" s="231"/>
      <c r="C11" s="232"/>
      <c r="D11" s="230" t="s">
        <v>292</v>
      </c>
      <c r="E11" s="230"/>
      <c r="F11" s="230"/>
      <c r="G11" s="230"/>
      <c r="H11" s="230"/>
      <c r="I11" s="230"/>
      <c r="J11" s="230"/>
      <c r="K11" s="228"/>
    </row>
    <row r="12" s="1" customFormat="1" ht="15" customHeight="1">
      <c r="B12" s="231"/>
      <c r="C12" s="232"/>
      <c r="D12" s="230"/>
      <c r="E12" s="230"/>
      <c r="F12" s="230"/>
      <c r="G12" s="230"/>
      <c r="H12" s="230"/>
      <c r="I12" s="230"/>
      <c r="J12" s="230"/>
      <c r="K12" s="228"/>
    </row>
    <row r="13" s="1" customFormat="1" ht="15" customHeight="1">
      <c r="B13" s="231"/>
      <c r="C13" s="232"/>
      <c r="D13" s="233" t="s">
        <v>293</v>
      </c>
      <c r="E13" s="230"/>
      <c r="F13" s="230"/>
      <c r="G13" s="230"/>
      <c r="H13" s="230"/>
      <c r="I13" s="230"/>
      <c r="J13" s="230"/>
      <c r="K13" s="228"/>
    </row>
    <row r="14" s="1" customFormat="1" ht="12.75" customHeight="1">
      <c r="B14" s="231"/>
      <c r="C14" s="232"/>
      <c r="D14" s="232"/>
      <c r="E14" s="232"/>
      <c r="F14" s="232"/>
      <c r="G14" s="232"/>
      <c r="H14" s="232"/>
      <c r="I14" s="232"/>
      <c r="J14" s="232"/>
      <c r="K14" s="228"/>
    </row>
    <row r="15" s="1" customFormat="1" ht="15" customHeight="1">
      <c r="B15" s="231"/>
      <c r="C15" s="232"/>
      <c r="D15" s="230" t="s">
        <v>294</v>
      </c>
      <c r="E15" s="230"/>
      <c r="F15" s="230"/>
      <c r="G15" s="230"/>
      <c r="H15" s="230"/>
      <c r="I15" s="230"/>
      <c r="J15" s="230"/>
      <c r="K15" s="228"/>
    </row>
    <row r="16" s="1" customFormat="1" ht="15" customHeight="1">
      <c r="B16" s="231"/>
      <c r="C16" s="232"/>
      <c r="D16" s="230" t="s">
        <v>295</v>
      </c>
      <c r="E16" s="230"/>
      <c r="F16" s="230"/>
      <c r="G16" s="230"/>
      <c r="H16" s="230"/>
      <c r="I16" s="230"/>
      <c r="J16" s="230"/>
      <c r="K16" s="228"/>
    </row>
    <row r="17" s="1" customFormat="1" ht="15" customHeight="1">
      <c r="B17" s="231"/>
      <c r="C17" s="232"/>
      <c r="D17" s="230" t="s">
        <v>296</v>
      </c>
      <c r="E17" s="230"/>
      <c r="F17" s="230"/>
      <c r="G17" s="230"/>
      <c r="H17" s="230"/>
      <c r="I17" s="230"/>
      <c r="J17" s="230"/>
      <c r="K17" s="228"/>
    </row>
    <row r="18" s="1" customFormat="1" ht="15" customHeight="1">
      <c r="B18" s="231"/>
      <c r="C18" s="232"/>
      <c r="D18" s="232"/>
      <c r="E18" s="234" t="s">
        <v>74</v>
      </c>
      <c r="F18" s="230" t="s">
        <v>297</v>
      </c>
      <c r="G18" s="230"/>
      <c r="H18" s="230"/>
      <c r="I18" s="230"/>
      <c r="J18" s="230"/>
      <c r="K18" s="228"/>
    </row>
    <row r="19" s="1" customFormat="1" ht="15" customHeight="1">
      <c r="B19" s="231"/>
      <c r="C19" s="232"/>
      <c r="D19" s="232"/>
      <c r="E19" s="234" t="s">
        <v>298</v>
      </c>
      <c r="F19" s="230" t="s">
        <v>299</v>
      </c>
      <c r="G19" s="230"/>
      <c r="H19" s="230"/>
      <c r="I19" s="230"/>
      <c r="J19" s="230"/>
      <c r="K19" s="228"/>
    </row>
    <row r="20" s="1" customFormat="1" ht="15" customHeight="1">
      <c r="B20" s="231"/>
      <c r="C20" s="232"/>
      <c r="D20" s="232"/>
      <c r="E20" s="234" t="s">
        <v>300</v>
      </c>
      <c r="F20" s="230" t="s">
        <v>301</v>
      </c>
      <c r="G20" s="230"/>
      <c r="H20" s="230"/>
      <c r="I20" s="230"/>
      <c r="J20" s="230"/>
      <c r="K20" s="228"/>
    </row>
    <row r="21" s="1" customFormat="1" ht="15" customHeight="1">
      <c r="B21" s="231"/>
      <c r="C21" s="232"/>
      <c r="D21" s="232"/>
      <c r="E21" s="234" t="s">
        <v>302</v>
      </c>
      <c r="F21" s="230" t="s">
        <v>303</v>
      </c>
      <c r="G21" s="230"/>
      <c r="H21" s="230"/>
      <c r="I21" s="230"/>
      <c r="J21" s="230"/>
      <c r="K21" s="228"/>
    </row>
    <row r="22" s="1" customFormat="1" ht="15" customHeight="1">
      <c r="B22" s="231"/>
      <c r="C22" s="232"/>
      <c r="D22" s="232"/>
      <c r="E22" s="234" t="s">
        <v>304</v>
      </c>
      <c r="F22" s="230" t="s">
        <v>305</v>
      </c>
      <c r="G22" s="230"/>
      <c r="H22" s="230"/>
      <c r="I22" s="230"/>
      <c r="J22" s="230"/>
      <c r="K22" s="228"/>
    </row>
    <row r="23" s="1" customFormat="1" ht="15" customHeight="1">
      <c r="B23" s="231"/>
      <c r="C23" s="232"/>
      <c r="D23" s="232"/>
      <c r="E23" s="234" t="s">
        <v>306</v>
      </c>
      <c r="F23" s="230" t="s">
        <v>307</v>
      </c>
      <c r="G23" s="230"/>
      <c r="H23" s="230"/>
      <c r="I23" s="230"/>
      <c r="J23" s="230"/>
      <c r="K23" s="228"/>
    </row>
    <row r="24" s="1" customFormat="1" ht="12.75" customHeight="1">
      <c r="B24" s="231"/>
      <c r="C24" s="232"/>
      <c r="D24" s="232"/>
      <c r="E24" s="232"/>
      <c r="F24" s="232"/>
      <c r="G24" s="232"/>
      <c r="H24" s="232"/>
      <c r="I24" s="232"/>
      <c r="J24" s="232"/>
      <c r="K24" s="228"/>
    </row>
    <row r="25" s="1" customFormat="1" ht="15" customHeight="1">
      <c r="B25" s="231"/>
      <c r="C25" s="230" t="s">
        <v>308</v>
      </c>
      <c r="D25" s="230"/>
      <c r="E25" s="230"/>
      <c r="F25" s="230"/>
      <c r="G25" s="230"/>
      <c r="H25" s="230"/>
      <c r="I25" s="230"/>
      <c r="J25" s="230"/>
      <c r="K25" s="228"/>
    </row>
    <row r="26" s="1" customFormat="1" ht="15" customHeight="1">
      <c r="B26" s="231"/>
      <c r="C26" s="230" t="s">
        <v>309</v>
      </c>
      <c r="D26" s="230"/>
      <c r="E26" s="230"/>
      <c r="F26" s="230"/>
      <c r="G26" s="230"/>
      <c r="H26" s="230"/>
      <c r="I26" s="230"/>
      <c r="J26" s="230"/>
      <c r="K26" s="228"/>
    </row>
    <row r="27" s="1" customFormat="1" ht="15" customHeight="1">
      <c r="B27" s="231"/>
      <c r="C27" s="230"/>
      <c r="D27" s="230" t="s">
        <v>310</v>
      </c>
      <c r="E27" s="230"/>
      <c r="F27" s="230"/>
      <c r="G27" s="230"/>
      <c r="H27" s="230"/>
      <c r="I27" s="230"/>
      <c r="J27" s="230"/>
      <c r="K27" s="228"/>
    </row>
    <row r="28" s="1" customFormat="1" ht="15" customHeight="1">
      <c r="B28" s="231"/>
      <c r="C28" s="232"/>
      <c r="D28" s="230" t="s">
        <v>311</v>
      </c>
      <c r="E28" s="230"/>
      <c r="F28" s="230"/>
      <c r="G28" s="230"/>
      <c r="H28" s="230"/>
      <c r="I28" s="230"/>
      <c r="J28" s="230"/>
      <c r="K28" s="228"/>
    </row>
    <row r="29" s="1" customFormat="1" ht="12.75" customHeight="1">
      <c r="B29" s="231"/>
      <c r="C29" s="232"/>
      <c r="D29" s="232"/>
      <c r="E29" s="232"/>
      <c r="F29" s="232"/>
      <c r="G29" s="232"/>
      <c r="H29" s="232"/>
      <c r="I29" s="232"/>
      <c r="J29" s="232"/>
      <c r="K29" s="228"/>
    </row>
    <row r="30" s="1" customFormat="1" ht="15" customHeight="1">
      <c r="B30" s="231"/>
      <c r="C30" s="232"/>
      <c r="D30" s="230" t="s">
        <v>312</v>
      </c>
      <c r="E30" s="230"/>
      <c r="F30" s="230"/>
      <c r="G30" s="230"/>
      <c r="H30" s="230"/>
      <c r="I30" s="230"/>
      <c r="J30" s="230"/>
      <c r="K30" s="228"/>
    </row>
    <row r="31" s="1" customFormat="1" ht="15" customHeight="1">
      <c r="B31" s="231"/>
      <c r="C31" s="232"/>
      <c r="D31" s="230" t="s">
        <v>313</v>
      </c>
      <c r="E31" s="230"/>
      <c r="F31" s="230"/>
      <c r="G31" s="230"/>
      <c r="H31" s="230"/>
      <c r="I31" s="230"/>
      <c r="J31" s="230"/>
      <c r="K31" s="228"/>
    </row>
    <row r="32" s="1" customFormat="1" ht="12.75" customHeight="1">
      <c r="B32" s="231"/>
      <c r="C32" s="232"/>
      <c r="D32" s="232"/>
      <c r="E32" s="232"/>
      <c r="F32" s="232"/>
      <c r="G32" s="232"/>
      <c r="H32" s="232"/>
      <c r="I32" s="232"/>
      <c r="J32" s="232"/>
      <c r="K32" s="228"/>
    </row>
    <row r="33" s="1" customFormat="1" ht="15" customHeight="1">
      <c r="B33" s="231"/>
      <c r="C33" s="232"/>
      <c r="D33" s="230" t="s">
        <v>314</v>
      </c>
      <c r="E33" s="230"/>
      <c r="F33" s="230"/>
      <c r="G33" s="230"/>
      <c r="H33" s="230"/>
      <c r="I33" s="230"/>
      <c r="J33" s="230"/>
      <c r="K33" s="228"/>
    </row>
    <row r="34" s="1" customFormat="1" ht="15" customHeight="1">
      <c r="B34" s="231"/>
      <c r="C34" s="232"/>
      <c r="D34" s="230" t="s">
        <v>315</v>
      </c>
      <c r="E34" s="230"/>
      <c r="F34" s="230"/>
      <c r="G34" s="230"/>
      <c r="H34" s="230"/>
      <c r="I34" s="230"/>
      <c r="J34" s="230"/>
      <c r="K34" s="228"/>
    </row>
    <row r="35" s="1" customFormat="1" ht="15" customHeight="1">
      <c r="B35" s="231"/>
      <c r="C35" s="232"/>
      <c r="D35" s="230" t="s">
        <v>316</v>
      </c>
      <c r="E35" s="230"/>
      <c r="F35" s="230"/>
      <c r="G35" s="230"/>
      <c r="H35" s="230"/>
      <c r="I35" s="230"/>
      <c r="J35" s="230"/>
      <c r="K35" s="228"/>
    </row>
    <row r="36" s="1" customFormat="1" ht="15" customHeight="1">
      <c r="B36" s="231"/>
      <c r="C36" s="232"/>
      <c r="D36" s="230"/>
      <c r="E36" s="233" t="s">
        <v>95</v>
      </c>
      <c r="F36" s="230"/>
      <c r="G36" s="230" t="s">
        <v>317</v>
      </c>
      <c r="H36" s="230"/>
      <c r="I36" s="230"/>
      <c r="J36" s="230"/>
      <c r="K36" s="228"/>
    </row>
    <row r="37" s="1" customFormat="1" ht="30.75" customHeight="1">
      <c r="B37" s="231"/>
      <c r="C37" s="232"/>
      <c r="D37" s="230"/>
      <c r="E37" s="233" t="s">
        <v>318</v>
      </c>
      <c r="F37" s="230"/>
      <c r="G37" s="230" t="s">
        <v>319</v>
      </c>
      <c r="H37" s="230"/>
      <c r="I37" s="230"/>
      <c r="J37" s="230"/>
      <c r="K37" s="228"/>
    </row>
    <row r="38" s="1" customFormat="1" ht="15" customHeight="1">
      <c r="B38" s="231"/>
      <c r="C38" s="232"/>
      <c r="D38" s="230"/>
      <c r="E38" s="233" t="s">
        <v>51</v>
      </c>
      <c r="F38" s="230"/>
      <c r="G38" s="230" t="s">
        <v>320</v>
      </c>
      <c r="H38" s="230"/>
      <c r="I38" s="230"/>
      <c r="J38" s="230"/>
      <c r="K38" s="228"/>
    </row>
    <row r="39" s="1" customFormat="1" ht="15" customHeight="1">
      <c r="B39" s="231"/>
      <c r="C39" s="232"/>
      <c r="D39" s="230"/>
      <c r="E39" s="233" t="s">
        <v>52</v>
      </c>
      <c r="F39" s="230"/>
      <c r="G39" s="230" t="s">
        <v>321</v>
      </c>
      <c r="H39" s="230"/>
      <c r="I39" s="230"/>
      <c r="J39" s="230"/>
      <c r="K39" s="228"/>
    </row>
    <row r="40" s="1" customFormat="1" ht="15" customHeight="1">
      <c r="B40" s="231"/>
      <c r="C40" s="232"/>
      <c r="D40" s="230"/>
      <c r="E40" s="233" t="s">
        <v>96</v>
      </c>
      <c r="F40" s="230"/>
      <c r="G40" s="230" t="s">
        <v>322</v>
      </c>
      <c r="H40" s="230"/>
      <c r="I40" s="230"/>
      <c r="J40" s="230"/>
      <c r="K40" s="228"/>
    </row>
    <row r="41" s="1" customFormat="1" ht="15" customHeight="1">
      <c r="B41" s="231"/>
      <c r="C41" s="232"/>
      <c r="D41" s="230"/>
      <c r="E41" s="233" t="s">
        <v>97</v>
      </c>
      <c r="F41" s="230"/>
      <c r="G41" s="230" t="s">
        <v>323</v>
      </c>
      <c r="H41" s="230"/>
      <c r="I41" s="230"/>
      <c r="J41" s="230"/>
      <c r="K41" s="228"/>
    </row>
    <row r="42" s="1" customFormat="1" ht="15" customHeight="1">
      <c r="B42" s="231"/>
      <c r="C42" s="232"/>
      <c r="D42" s="230"/>
      <c r="E42" s="233" t="s">
        <v>324</v>
      </c>
      <c r="F42" s="230"/>
      <c r="G42" s="230" t="s">
        <v>325</v>
      </c>
      <c r="H42" s="230"/>
      <c r="I42" s="230"/>
      <c r="J42" s="230"/>
      <c r="K42" s="228"/>
    </row>
    <row r="43" s="1" customFormat="1" ht="15" customHeight="1">
      <c r="B43" s="231"/>
      <c r="C43" s="232"/>
      <c r="D43" s="230"/>
      <c r="E43" s="233"/>
      <c r="F43" s="230"/>
      <c r="G43" s="230" t="s">
        <v>326</v>
      </c>
      <c r="H43" s="230"/>
      <c r="I43" s="230"/>
      <c r="J43" s="230"/>
      <c r="K43" s="228"/>
    </row>
    <row r="44" s="1" customFormat="1" ht="15" customHeight="1">
      <c r="B44" s="231"/>
      <c r="C44" s="232"/>
      <c r="D44" s="230"/>
      <c r="E44" s="233" t="s">
        <v>327</v>
      </c>
      <c r="F44" s="230"/>
      <c r="G44" s="230" t="s">
        <v>328</v>
      </c>
      <c r="H44" s="230"/>
      <c r="I44" s="230"/>
      <c r="J44" s="230"/>
      <c r="K44" s="228"/>
    </row>
    <row r="45" s="1" customFormat="1" ht="15" customHeight="1">
      <c r="B45" s="231"/>
      <c r="C45" s="232"/>
      <c r="D45" s="230"/>
      <c r="E45" s="233" t="s">
        <v>99</v>
      </c>
      <c r="F45" s="230"/>
      <c r="G45" s="230" t="s">
        <v>329</v>
      </c>
      <c r="H45" s="230"/>
      <c r="I45" s="230"/>
      <c r="J45" s="230"/>
      <c r="K45" s="228"/>
    </row>
    <row r="46" s="1" customFormat="1" ht="12.75" customHeight="1">
      <c r="B46" s="231"/>
      <c r="C46" s="232"/>
      <c r="D46" s="230"/>
      <c r="E46" s="230"/>
      <c r="F46" s="230"/>
      <c r="G46" s="230"/>
      <c r="H46" s="230"/>
      <c r="I46" s="230"/>
      <c r="J46" s="230"/>
      <c r="K46" s="228"/>
    </row>
    <row r="47" s="1" customFormat="1" ht="15" customHeight="1">
      <c r="B47" s="231"/>
      <c r="C47" s="232"/>
      <c r="D47" s="230" t="s">
        <v>330</v>
      </c>
      <c r="E47" s="230"/>
      <c r="F47" s="230"/>
      <c r="G47" s="230"/>
      <c r="H47" s="230"/>
      <c r="I47" s="230"/>
      <c r="J47" s="230"/>
      <c r="K47" s="228"/>
    </row>
    <row r="48" s="1" customFormat="1" ht="15" customHeight="1">
      <c r="B48" s="231"/>
      <c r="C48" s="232"/>
      <c r="D48" s="232"/>
      <c r="E48" s="230" t="s">
        <v>331</v>
      </c>
      <c r="F48" s="230"/>
      <c r="G48" s="230"/>
      <c r="H48" s="230"/>
      <c r="I48" s="230"/>
      <c r="J48" s="230"/>
      <c r="K48" s="228"/>
    </row>
    <row r="49" s="1" customFormat="1" ht="15" customHeight="1">
      <c r="B49" s="231"/>
      <c r="C49" s="232"/>
      <c r="D49" s="232"/>
      <c r="E49" s="230" t="s">
        <v>332</v>
      </c>
      <c r="F49" s="230"/>
      <c r="G49" s="230"/>
      <c r="H49" s="230"/>
      <c r="I49" s="230"/>
      <c r="J49" s="230"/>
      <c r="K49" s="228"/>
    </row>
    <row r="50" s="1" customFormat="1" ht="15" customHeight="1">
      <c r="B50" s="231"/>
      <c r="C50" s="232"/>
      <c r="D50" s="232"/>
      <c r="E50" s="230" t="s">
        <v>333</v>
      </c>
      <c r="F50" s="230"/>
      <c r="G50" s="230"/>
      <c r="H50" s="230"/>
      <c r="I50" s="230"/>
      <c r="J50" s="230"/>
      <c r="K50" s="228"/>
    </row>
    <row r="51" s="1" customFormat="1" ht="15" customHeight="1">
      <c r="B51" s="231"/>
      <c r="C51" s="232"/>
      <c r="D51" s="230" t="s">
        <v>334</v>
      </c>
      <c r="E51" s="230"/>
      <c r="F51" s="230"/>
      <c r="G51" s="230"/>
      <c r="H51" s="230"/>
      <c r="I51" s="230"/>
      <c r="J51" s="230"/>
      <c r="K51" s="228"/>
    </row>
    <row r="52" s="1" customFormat="1" ht="25.5" customHeight="1">
      <c r="B52" s="226"/>
      <c r="C52" s="227" t="s">
        <v>335</v>
      </c>
      <c r="D52" s="227"/>
      <c r="E52" s="227"/>
      <c r="F52" s="227"/>
      <c r="G52" s="227"/>
      <c r="H52" s="227"/>
      <c r="I52" s="227"/>
      <c r="J52" s="227"/>
      <c r="K52" s="228"/>
    </row>
    <row r="53" s="1" customFormat="1" ht="5.25" customHeight="1">
      <c r="B53" s="226"/>
      <c r="C53" s="229"/>
      <c r="D53" s="229"/>
      <c r="E53" s="229"/>
      <c r="F53" s="229"/>
      <c r="G53" s="229"/>
      <c r="H53" s="229"/>
      <c r="I53" s="229"/>
      <c r="J53" s="229"/>
      <c r="K53" s="228"/>
    </row>
    <row r="54" s="1" customFormat="1" ht="15" customHeight="1">
      <c r="B54" s="226"/>
      <c r="C54" s="230" t="s">
        <v>336</v>
      </c>
      <c r="D54" s="230"/>
      <c r="E54" s="230"/>
      <c r="F54" s="230"/>
      <c r="G54" s="230"/>
      <c r="H54" s="230"/>
      <c r="I54" s="230"/>
      <c r="J54" s="230"/>
      <c r="K54" s="228"/>
    </row>
    <row r="55" s="1" customFormat="1" ht="15" customHeight="1">
      <c r="B55" s="226"/>
      <c r="C55" s="230" t="s">
        <v>337</v>
      </c>
      <c r="D55" s="230"/>
      <c r="E55" s="230"/>
      <c r="F55" s="230"/>
      <c r="G55" s="230"/>
      <c r="H55" s="230"/>
      <c r="I55" s="230"/>
      <c r="J55" s="230"/>
      <c r="K55" s="228"/>
    </row>
    <row r="56" s="1" customFormat="1" ht="12.75" customHeight="1">
      <c r="B56" s="226"/>
      <c r="C56" s="230"/>
      <c r="D56" s="230"/>
      <c r="E56" s="230"/>
      <c r="F56" s="230"/>
      <c r="G56" s="230"/>
      <c r="H56" s="230"/>
      <c r="I56" s="230"/>
      <c r="J56" s="230"/>
      <c r="K56" s="228"/>
    </row>
    <row r="57" s="1" customFormat="1" ht="15" customHeight="1">
      <c r="B57" s="226"/>
      <c r="C57" s="230" t="s">
        <v>338</v>
      </c>
      <c r="D57" s="230"/>
      <c r="E57" s="230"/>
      <c r="F57" s="230"/>
      <c r="G57" s="230"/>
      <c r="H57" s="230"/>
      <c r="I57" s="230"/>
      <c r="J57" s="230"/>
      <c r="K57" s="228"/>
    </row>
    <row r="58" s="1" customFormat="1" ht="15" customHeight="1">
      <c r="B58" s="226"/>
      <c r="C58" s="232"/>
      <c r="D58" s="230" t="s">
        <v>339</v>
      </c>
      <c r="E58" s="230"/>
      <c r="F58" s="230"/>
      <c r="G58" s="230"/>
      <c r="H58" s="230"/>
      <c r="I58" s="230"/>
      <c r="J58" s="230"/>
      <c r="K58" s="228"/>
    </row>
    <row r="59" s="1" customFormat="1" ht="15" customHeight="1">
      <c r="B59" s="226"/>
      <c r="C59" s="232"/>
      <c r="D59" s="230" t="s">
        <v>340</v>
      </c>
      <c r="E59" s="230"/>
      <c r="F59" s="230"/>
      <c r="G59" s="230"/>
      <c r="H59" s="230"/>
      <c r="I59" s="230"/>
      <c r="J59" s="230"/>
      <c r="K59" s="228"/>
    </row>
    <row r="60" s="1" customFormat="1" ht="15" customHeight="1">
      <c r="B60" s="226"/>
      <c r="C60" s="232"/>
      <c r="D60" s="230" t="s">
        <v>341</v>
      </c>
      <c r="E60" s="230"/>
      <c r="F60" s="230"/>
      <c r="G60" s="230"/>
      <c r="H60" s="230"/>
      <c r="I60" s="230"/>
      <c r="J60" s="230"/>
      <c r="K60" s="228"/>
    </row>
    <row r="61" s="1" customFormat="1" ht="15" customHeight="1">
      <c r="B61" s="226"/>
      <c r="C61" s="232"/>
      <c r="D61" s="230" t="s">
        <v>342</v>
      </c>
      <c r="E61" s="230"/>
      <c r="F61" s="230"/>
      <c r="G61" s="230"/>
      <c r="H61" s="230"/>
      <c r="I61" s="230"/>
      <c r="J61" s="230"/>
      <c r="K61" s="228"/>
    </row>
    <row r="62" s="1" customFormat="1" ht="15" customHeight="1">
      <c r="B62" s="226"/>
      <c r="C62" s="232"/>
      <c r="D62" s="235" t="s">
        <v>343</v>
      </c>
      <c r="E62" s="235"/>
      <c r="F62" s="235"/>
      <c r="G62" s="235"/>
      <c r="H62" s="235"/>
      <c r="I62" s="235"/>
      <c r="J62" s="235"/>
      <c r="K62" s="228"/>
    </row>
    <row r="63" s="1" customFormat="1" ht="15" customHeight="1">
      <c r="B63" s="226"/>
      <c r="C63" s="232"/>
      <c r="D63" s="230" t="s">
        <v>344</v>
      </c>
      <c r="E63" s="230"/>
      <c r="F63" s="230"/>
      <c r="G63" s="230"/>
      <c r="H63" s="230"/>
      <c r="I63" s="230"/>
      <c r="J63" s="230"/>
      <c r="K63" s="228"/>
    </row>
    <row r="64" s="1" customFormat="1" ht="12.75" customHeight="1">
      <c r="B64" s="226"/>
      <c r="C64" s="232"/>
      <c r="D64" s="232"/>
      <c r="E64" s="236"/>
      <c r="F64" s="232"/>
      <c r="G64" s="232"/>
      <c r="H64" s="232"/>
      <c r="I64" s="232"/>
      <c r="J64" s="232"/>
      <c r="K64" s="228"/>
    </row>
    <row r="65" s="1" customFormat="1" ht="15" customHeight="1">
      <c r="B65" s="226"/>
      <c r="C65" s="232"/>
      <c r="D65" s="230" t="s">
        <v>345</v>
      </c>
      <c r="E65" s="230"/>
      <c r="F65" s="230"/>
      <c r="G65" s="230"/>
      <c r="H65" s="230"/>
      <c r="I65" s="230"/>
      <c r="J65" s="230"/>
      <c r="K65" s="228"/>
    </row>
    <row r="66" s="1" customFormat="1" ht="15" customHeight="1">
      <c r="B66" s="226"/>
      <c r="C66" s="232"/>
      <c r="D66" s="235" t="s">
        <v>346</v>
      </c>
      <c r="E66" s="235"/>
      <c r="F66" s="235"/>
      <c r="G66" s="235"/>
      <c r="H66" s="235"/>
      <c r="I66" s="235"/>
      <c r="J66" s="235"/>
      <c r="K66" s="228"/>
    </row>
    <row r="67" s="1" customFormat="1" ht="15" customHeight="1">
      <c r="B67" s="226"/>
      <c r="C67" s="232"/>
      <c r="D67" s="230" t="s">
        <v>347</v>
      </c>
      <c r="E67" s="230"/>
      <c r="F67" s="230"/>
      <c r="G67" s="230"/>
      <c r="H67" s="230"/>
      <c r="I67" s="230"/>
      <c r="J67" s="230"/>
      <c r="K67" s="228"/>
    </row>
    <row r="68" s="1" customFormat="1" ht="15" customHeight="1">
      <c r="B68" s="226"/>
      <c r="C68" s="232"/>
      <c r="D68" s="230" t="s">
        <v>348</v>
      </c>
      <c r="E68" s="230"/>
      <c r="F68" s="230"/>
      <c r="G68" s="230"/>
      <c r="H68" s="230"/>
      <c r="I68" s="230"/>
      <c r="J68" s="230"/>
      <c r="K68" s="228"/>
    </row>
    <row r="69" s="1" customFormat="1" ht="15" customHeight="1">
      <c r="B69" s="226"/>
      <c r="C69" s="232"/>
      <c r="D69" s="230" t="s">
        <v>349</v>
      </c>
      <c r="E69" s="230"/>
      <c r="F69" s="230"/>
      <c r="G69" s="230"/>
      <c r="H69" s="230"/>
      <c r="I69" s="230"/>
      <c r="J69" s="230"/>
      <c r="K69" s="228"/>
    </row>
    <row r="70" s="1" customFormat="1" ht="15" customHeight="1">
      <c r="B70" s="226"/>
      <c r="C70" s="232"/>
      <c r="D70" s="230" t="s">
        <v>350</v>
      </c>
      <c r="E70" s="230"/>
      <c r="F70" s="230"/>
      <c r="G70" s="230"/>
      <c r="H70" s="230"/>
      <c r="I70" s="230"/>
      <c r="J70" s="230"/>
      <c r="K70" s="228"/>
    </row>
    <row r="71" s="1" customFormat="1" ht="12.75" customHeight="1">
      <c r="B71" s="237"/>
      <c r="C71" s="238"/>
      <c r="D71" s="238"/>
      <c r="E71" s="238"/>
      <c r="F71" s="238"/>
      <c r="G71" s="238"/>
      <c r="H71" s="238"/>
      <c r="I71" s="238"/>
      <c r="J71" s="238"/>
      <c r="K71" s="239"/>
    </row>
    <row r="72" s="1" customFormat="1" ht="18.75" customHeight="1">
      <c r="B72" s="240"/>
      <c r="C72" s="240"/>
      <c r="D72" s="240"/>
      <c r="E72" s="240"/>
      <c r="F72" s="240"/>
      <c r="G72" s="240"/>
      <c r="H72" s="240"/>
      <c r="I72" s="240"/>
      <c r="J72" s="240"/>
      <c r="K72" s="241"/>
    </row>
    <row r="73" s="1" customFormat="1" ht="18.75" customHeight="1">
      <c r="B73" s="241"/>
      <c r="C73" s="241"/>
      <c r="D73" s="241"/>
      <c r="E73" s="241"/>
      <c r="F73" s="241"/>
      <c r="G73" s="241"/>
      <c r="H73" s="241"/>
      <c r="I73" s="241"/>
      <c r="J73" s="241"/>
      <c r="K73" s="241"/>
    </row>
    <row r="74" s="1" customFormat="1" ht="7.5" customHeight="1">
      <c r="B74" s="242"/>
      <c r="C74" s="243"/>
      <c r="D74" s="243"/>
      <c r="E74" s="243"/>
      <c r="F74" s="243"/>
      <c r="G74" s="243"/>
      <c r="H74" s="243"/>
      <c r="I74" s="243"/>
      <c r="J74" s="243"/>
      <c r="K74" s="244"/>
    </row>
    <row r="75" s="1" customFormat="1" ht="45" customHeight="1">
      <c r="B75" s="245"/>
      <c r="C75" s="246" t="s">
        <v>351</v>
      </c>
      <c r="D75" s="246"/>
      <c r="E75" s="246"/>
      <c r="F75" s="246"/>
      <c r="G75" s="246"/>
      <c r="H75" s="246"/>
      <c r="I75" s="246"/>
      <c r="J75" s="246"/>
      <c r="K75" s="247"/>
    </row>
    <row r="76" s="1" customFormat="1" ht="17.25" customHeight="1">
      <c r="B76" s="245"/>
      <c r="C76" s="248" t="s">
        <v>352</v>
      </c>
      <c r="D76" s="248"/>
      <c r="E76" s="248"/>
      <c r="F76" s="248" t="s">
        <v>353</v>
      </c>
      <c r="G76" s="249"/>
      <c r="H76" s="248" t="s">
        <v>52</v>
      </c>
      <c r="I76" s="248" t="s">
        <v>55</v>
      </c>
      <c r="J76" s="248" t="s">
        <v>354</v>
      </c>
      <c r="K76" s="247"/>
    </row>
    <row r="77" s="1" customFormat="1" ht="17.25" customHeight="1">
      <c r="B77" s="245"/>
      <c r="C77" s="250" t="s">
        <v>355</v>
      </c>
      <c r="D77" s="250"/>
      <c r="E77" s="250"/>
      <c r="F77" s="251" t="s">
        <v>356</v>
      </c>
      <c r="G77" s="252"/>
      <c r="H77" s="250"/>
      <c r="I77" s="250"/>
      <c r="J77" s="250" t="s">
        <v>357</v>
      </c>
      <c r="K77" s="247"/>
    </row>
    <row r="78" s="1" customFormat="1" ht="5.25" customHeight="1">
      <c r="B78" s="245"/>
      <c r="C78" s="253"/>
      <c r="D78" s="253"/>
      <c r="E78" s="253"/>
      <c r="F78" s="253"/>
      <c r="G78" s="254"/>
      <c r="H78" s="253"/>
      <c r="I78" s="253"/>
      <c r="J78" s="253"/>
      <c r="K78" s="247"/>
    </row>
    <row r="79" s="1" customFormat="1" ht="15" customHeight="1">
      <c r="B79" s="245"/>
      <c r="C79" s="233" t="s">
        <v>51</v>
      </c>
      <c r="D79" s="255"/>
      <c r="E79" s="255"/>
      <c r="F79" s="256" t="s">
        <v>358</v>
      </c>
      <c r="G79" s="257"/>
      <c r="H79" s="233" t="s">
        <v>359</v>
      </c>
      <c r="I79" s="233" t="s">
        <v>360</v>
      </c>
      <c r="J79" s="233">
        <v>20</v>
      </c>
      <c r="K79" s="247"/>
    </row>
    <row r="80" s="1" customFormat="1" ht="15" customHeight="1">
      <c r="B80" s="245"/>
      <c r="C80" s="233" t="s">
        <v>361</v>
      </c>
      <c r="D80" s="233"/>
      <c r="E80" s="233"/>
      <c r="F80" s="256" t="s">
        <v>358</v>
      </c>
      <c r="G80" s="257"/>
      <c r="H80" s="233" t="s">
        <v>362</v>
      </c>
      <c r="I80" s="233" t="s">
        <v>360</v>
      </c>
      <c r="J80" s="233">
        <v>120</v>
      </c>
      <c r="K80" s="247"/>
    </row>
    <row r="81" s="1" customFormat="1" ht="15" customHeight="1">
      <c r="B81" s="258"/>
      <c r="C81" s="233" t="s">
        <v>363</v>
      </c>
      <c r="D81" s="233"/>
      <c r="E81" s="233"/>
      <c r="F81" s="256" t="s">
        <v>364</v>
      </c>
      <c r="G81" s="257"/>
      <c r="H81" s="233" t="s">
        <v>365</v>
      </c>
      <c r="I81" s="233" t="s">
        <v>360</v>
      </c>
      <c r="J81" s="233">
        <v>50</v>
      </c>
      <c r="K81" s="247"/>
    </row>
    <row r="82" s="1" customFormat="1" ht="15" customHeight="1">
      <c r="B82" s="258"/>
      <c r="C82" s="233" t="s">
        <v>366</v>
      </c>
      <c r="D82" s="233"/>
      <c r="E82" s="233"/>
      <c r="F82" s="256" t="s">
        <v>358</v>
      </c>
      <c r="G82" s="257"/>
      <c r="H82" s="233" t="s">
        <v>367</v>
      </c>
      <c r="I82" s="233" t="s">
        <v>368</v>
      </c>
      <c r="J82" s="233"/>
      <c r="K82" s="247"/>
    </row>
    <row r="83" s="1" customFormat="1" ht="15" customHeight="1">
      <c r="B83" s="258"/>
      <c r="C83" s="259" t="s">
        <v>369</v>
      </c>
      <c r="D83" s="259"/>
      <c r="E83" s="259"/>
      <c r="F83" s="260" t="s">
        <v>364</v>
      </c>
      <c r="G83" s="259"/>
      <c r="H83" s="259" t="s">
        <v>370</v>
      </c>
      <c r="I83" s="259" t="s">
        <v>360</v>
      </c>
      <c r="J83" s="259">
        <v>15</v>
      </c>
      <c r="K83" s="247"/>
    </row>
    <row r="84" s="1" customFormat="1" ht="15" customHeight="1">
      <c r="B84" s="258"/>
      <c r="C84" s="259" t="s">
        <v>371</v>
      </c>
      <c r="D84" s="259"/>
      <c r="E84" s="259"/>
      <c r="F84" s="260" t="s">
        <v>364</v>
      </c>
      <c r="G84" s="259"/>
      <c r="H84" s="259" t="s">
        <v>372</v>
      </c>
      <c r="I84" s="259" t="s">
        <v>360</v>
      </c>
      <c r="J84" s="259">
        <v>15</v>
      </c>
      <c r="K84" s="247"/>
    </row>
    <row r="85" s="1" customFormat="1" ht="15" customHeight="1">
      <c r="B85" s="258"/>
      <c r="C85" s="259" t="s">
        <v>373</v>
      </c>
      <c r="D85" s="259"/>
      <c r="E85" s="259"/>
      <c r="F85" s="260" t="s">
        <v>364</v>
      </c>
      <c r="G85" s="259"/>
      <c r="H85" s="259" t="s">
        <v>374</v>
      </c>
      <c r="I85" s="259" t="s">
        <v>360</v>
      </c>
      <c r="J85" s="259">
        <v>20</v>
      </c>
      <c r="K85" s="247"/>
    </row>
    <row r="86" s="1" customFormat="1" ht="15" customHeight="1">
      <c r="B86" s="258"/>
      <c r="C86" s="259" t="s">
        <v>375</v>
      </c>
      <c r="D86" s="259"/>
      <c r="E86" s="259"/>
      <c r="F86" s="260" t="s">
        <v>364</v>
      </c>
      <c r="G86" s="259"/>
      <c r="H86" s="259" t="s">
        <v>376</v>
      </c>
      <c r="I86" s="259" t="s">
        <v>360</v>
      </c>
      <c r="J86" s="259">
        <v>20</v>
      </c>
      <c r="K86" s="247"/>
    </row>
    <row r="87" s="1" customFormat="1" ht="15" customHeight="1">
      <c r="B87" s="258"/>
      <c r="C87" s="233" t="s">
        <v>377</v>
      </c>
      <c r="D87" s="233"/>
      <c r="E87" s="233"/>
      <c r="F87" s="256" t="s">
        <v>364</v>
      </c>
      <c r="G87" s="257"/>
      <c r="H87" s="233" t="s">
        <v>378</v>
      </c>
      <c r="I87" s="233" t="s">
        <v>360</v>
      </c>
      <c r="J87" s="233">
        <v>50</v>
      </c>
      <c r="K87" s="247"/>
    </row>
    <row r="88" s="1" customFormat="1" ht="15" customHeight="1">
      <c r="B88" s="258"/>
      <c r="C88" s="233" t="s">
        <v>379</v>
      </c>
      <c r="D88" s="233"/>
      <c r="E88" s="233"/>
      <c r="F88" s="256" t="s">
        <v>364</v>
      </c>
      <c r="G88" s="257"/>
      <c r="H88" s="233" t="s">
        <v>380</v>
      </c>
      <c r="I88" s="233" t="s">
        <v>360</v>
      </c>
      <c r="J88" s="233">
        <v>20</v>
      </c>
      <c r="K88" s="247"/>
    </row>
    <row r="89" s="1" customFormat="1" ht="15" customHeight="1">
      <c r="B89" s="258"/>
      <c r="C89" s="233" t="s">
        <v>381</v>
      </c>
      <c r="D89" s="233"/>
      <c r="E89" s="233"/>
      <c r="F89" s="256" t="s">
        <v>364</v>
      </c>
      <c r="G89" s="257"/>
      <c r="H89" s="233" t="s">
        <v>382</v>
      </c>
      <c r="I89" s="233" t="s">
        <v>360</v>
      </c>
      <c r="J89" s="233">
        <v>20</v>
      </c>
      <c r="K89" s="247"/>
    </row>
    <row r="90" s="1" customFormat="1" ht="15" customHeight="1">
      <c r="B90" s="258"/>
      <c r="C90" s="233" t="s">
        <v>383</v>
      </c>
      <c r="D90" s="233"/>
      <c r="E90" s="233"/>
      <c r="F90" s="256" t="s">
        <v>364</v>
      </c>
      <c r="G90" s="257"/>
      <c r="H90" s="233" t="s">
        <v>384</v>
      </c>
      <c r="I90" s="233" t="s">
        <v>360</v>
      </c>
      <c r="J90" s="233">
        <v>50</v>
      </c>
      <c r="K90" s="247"/>
    </row>
    <row r="91" s="1" customFormat="1" ht="15" customHeight="1">
      <c r="B91" s="258"/>
      <c r="C91" s="233" t="s">
        <v>385</v>
      </c>
      <c r="D91" s="233"/>
      <c r="E91" s="233"/>
      <c r="F91" s="256" t="s">
        <v>364</v>
      </c>
      <c r="G91" s="257"/>
      <c r="H91" s="233" t="s">
        <v>385</v>
      </c>
      <c r="I91" s="233" t="s">
        <v>360</v>
      </c>
      <c r="J91" s="233">
        <v>50</v>
      </c>
      <c r="K91" s="247"/>
    </row>
    <row r="92" s="1" customFormat="1" ht="15" customHeight="1">
      <c r="B92" s="258"/>
      <c r="C92" s="233" t="s">
        <v>386</v>
      </c>
      <c r="D92" s="233"/>
      <c r="E92" s="233"/>
      <c r="F92" s="256" t="s">
        <v>364</v>
      </c>
      <c r="G92" s="257"/>
      <c r="H92" s="233" t="s">
        <v>387</v>
      </c>
      <c r="I92" s="233" t="s">
        <v>360</v>
      </c>
      <c r="J92" s="233">
        <v>255</v>
      </c>
      <c r="K92" s="247"/>
    </row>
    <row r="93" s="1" customFormat="1" ht="15" customHeight="1">
      <c r="B93" s="258"/>
      <c r="C93" s="233" t="s">
        <v>388</v>
      </c>
      <c r="D93" s="233"/>
      <c r="E93" s="233"/>
      <c r="F93" s="256" t="s">
        <v>358</v>
      </c>
      <c r="G93" s="257"/>
      <c r="H93" s="233" t="s">
        <v>389</v>
      </c>
      <c r="I93" s="233" t="s">
        <v>390</v>
      </c>
      <c r="J93" s="233"/>
      <c r="K93" s="247"/>
    </row>
    <row r="94" s="1" customFormat="1" ht="15" customHeight="1">
      <c r="B94" s="258"/>
      <c r="C94" s="233" t="s">
        <v>391</v>
      </c>
      <c r="D94" s="233"/>
      <c r="E94" s="233"/>
      <c r="F94" s="256" t="s">
        <v>358</v>
      </c>
      <c r="G94" s="257"/>
      <c r="H94" s="233" t="s">
        <v>392</v>
      </c>
      <c r="I94" s="233" t="s">
        <v>393</v>
      </c>
      <c r="J94" s="233"/>
      <c r="K94" s="247"/>
    </row>
    <row r="95" s="1" customFormat="1" ht="15" customHeight="1">
      <c r="B95" s="258"/>
      <c r="C95" s="233" t="s">
        <v>394</v>
      </c>
      <c r="D95" s="233"/>
      <c r="E95" s="233"/>
      <c r="F95" s="256" t="s">
        <v>358</v>
      </c>
      <c r="G95" s="257"/>
      <c r="H95" s="233" t="s">
        <v>394</v>
      </c>
      <c r="I95" s="233" t="s">
        <v>393</v>
      </c>
      <c r="J95" s="233"/>
      <c r="K95" s="247"/>
    </row>
    <row r="96" s="1" customFormat="1" ht="15" customHeight="1">
      <c r="B96" s="258"/>
      <c r="C96" s="233" t="s">
        <v>36</v>
      </c>
      <c r="D96" s="233"/>
      <c r="E96" s="233"/>
      <c r="F96" s="256" t="s">
        <v>358</v>
      </c>
      <c r="G96" s="257"/>
      <c r="H96" s="233" t="s">
        <v>395</v>
      </c>
      <c r="I96" s="233" t="s">
        <v>393</v>
      </c>
      <c r="J96" s="233"/>
      <c r="K96" s="247"/>
    </row>
    <row r="97" s="1" customFormat="1" ht="15" customHeight="1">
      <c r="B97" s="258"/>
      <c r="C97" s="233" t="s">
        <v>46</v>
      </c>
      <c r="D97" s="233"/>
      <c r="E97" s="233"/>
      <c r="F97" s="256" t="s">
        <v>358</v>
      </c>
      <c r="G97" s="257"/>
      <c r="H97" s="233" t="s">
        <v>396</v>
      </c>
      <c r="I97" s="233" t="s">
        <v>393</v>
      </c>
      <c r="J97" s="233"/>
      <c r="K97" s="247"/>
    </row>
    <row r="98" s="1" customFormat="1" ht="15" customHeight="1">
      <c r="B98" s="261"/>
      <c r="C98" s="262"/>
      <c r="D98" s="262"/>
      <c r="E98" s="262"/>
      <c r="F98" s="262"/>
      <c r="G98" s="262"/>
      <c r="H98" s="262"/>
      <c r="I98" s="262"/>
      <c r="J98" s="262"/>
      <c r="K98" s="263"/>
    </row>
    <row r="99" s="1" customFormat="1" ht="18.75" customHeight="1">
      <c r="B99" s="264"/>
      <c r="C99" s="265"/>
      <c r="D99" s="265"/>
      <c r="E99" s="265"/>
      <c r="F99" s="265"/>
      <c r="G99" s="265"/>
      <c r="H99" s="265"/>
      <c r="I99" s="265"/>
      <c r="J99" s="265"/>
      <c r="K99" s="264"/>
    </row>
    <row r="100" s="1" customFormat="1" ht="18.75" customHeight="1">
      <c r="B100" s="241"/>
      <c r="C100" s="241"/>
      <c r="D100" s="241"/>
      <c r="E100" s="241"/>
      <c r="F100" s="241"/>
      <c r="G100" s="241"/>
      <c r="H100" s="241"/>
      <c r="I100" s="241"/>
      <c r="J100" s="241"/>
      <c r="K100" s="241"/>
    </row>
    <row r="101" s="1" customFormat="1" ht="7.5" customHeight="1">
      <c r="B101" s="242"/>
      <c r="C101" s="243"/>
      <c r="D101" s="243"/>
      <c r="E101" s="243"/>
      <c r="F101" s="243"/>
      <c r="G101" s="243"/>
      <c r="H101" s="243"/>
      <c r="I101" s="243"/>
      <c r="J101" s="243"/>
      <c r="K101" s="244"/>
    </row>
    <row r="102" s="1" customFormat="1" ht="45" customHeight="1">
      <c r="B102" s="245"/>
      <c r="C102" s="246" t="s">
        <v>397</v>
      </c>
      <c r="D102" s="246"/>
      <c r="E102" s="246"/>
      <c r="F102" s="246"/>
      <c r="G102" s="246"/>
      <c r="H102" s="246"/>
      <c r="I102" s="246"/>
      <c r="J102" s="246"/>
      <c r="K102" s="247"/>
    </row>
    <row r="103" s="1" customFormat="1" ht="17.25" customHeight="1">
      <c r="B103" s="245"/>
      <c r="C103" s="248" t="s">
        <v>352</v>
      </c>
      <c r="D103" s="248"/>
      <c r="E103" s="248"/>
      <c r="F103" s="248" t="s">
        <v>353</v>
      </c>
      <c r="G103" s="249"/>
      <c r="H103" s="248" t="s">
        <v>52</v>
      </c>
      <c r="I103" s="248" t="s">
        <v>55</v>
      </c>
      <c r="J103" s="248" t="s">
        <v>354</v>
      </c>
      <c r="K103" s="247"/>
    </row>
    <row r="104" s="1" customFormat="1" ht="17.25" customHeight="1">
      <c r="B104" s="245"/>
      <c r="C104" s="250" t="s">
        <v>355</v>
      </c>
      <c r="D104" s="250"/>
      <c r="E104" s="250"/>
      <c r="F104" s="251" t="s">
        <v>356</v>
      </c>
      <c r="G104" s="252"/>
      <c r="H104" s="250"/>
      <c r="I104" s="250"/>
      <c r="J104" s="250" t="s">
        <v>357</v>
      </c>
      <c r="K104" s="247"/>
    </row>
    <row r="105" s="1" customFormat="1" ht="5.25" customHeight="1">
      <c r="B105" s="245"/>
      <c r="C105" s="248"/>
      <c r="D105" s="248"/>
      <c r="E105" s="248"/>
      <c r="F105" s="248"/>
      <c r="G105" s="266"/>
      <c r="H105" s="248"/>
      <c r="I105" s="248"/>
      <c r="J105" s="248"/>
      <c r="K105" s="247"/>
    </row>
    <row r="106" s="1" customFormat="1" ht="15" customHeight="1">
      <c r="B106" s="245"/>
      <c r="C106" s="233" t="s">
        <v>51</v>
      </c>
      <c r="D106" s="255"/>
      <c r="E106" s="255"/>
      <c r="F106" s="256" t="s">
        <v>358</v>
      </c>
      <c r="G106" s="233"/>
      <c r="H106" s="233" t="s">
        <v>398</v>
      </c>
      <c r="I106" s="233" t="s">
        <v>360</v>
      </c>
      <c r="J106" s="233">
        <v>20</v>
      </c>
      <c r="K106" s="247"/>
    </row>
    <row r="107" s="1" customFormat="1" ht="15" customHeight="1">
      <c r="B107" s="245"/>
      <c r="C107" s="233" t="s">
        <v>361</v>
      </c>
      <c r="D107" s="233"/>
      <c r="E107" s="233"/>
      <c r="F107" s="256" t="s">
        <v>358</v>
      </c>
      <c r="G107" s="233"/>
      <c r="H107" s="233" t="s">
        <v>398</v>
      </c>
      <c r="I107" s="233" t="s">
        <v>360</v>
      </c>
      <c r="J107" s="233">
        <v>120</v>
      </c>
      <c r="K107" s="247"/>
    </row>
    <row r="108" s="1" customFormat="1" ht="15" customHeight="1">
      <c r="B108" s="258"/>
      <c r="C108" s="233" t="s">
        <v>363</v>
      </c>
      <c r="D108" s="233"/>
      <c r="E108" s="233"/>
      <c r="F108" s="256" t="s">
        <v>364</v>
      </c>
      <c r="G108" s="233"/>
      <c r="H108" s="233" t="s">
        <v>398</v>
      </c>
      <c r="I108" s="233" t="s">
        <v>360</v>
      </c>
      <c r="J108" s="233">
        <v>50</v>
      </c>
      <c r="K108" s="247"/>
    </row>
    <row r="109" s="1" customFormat="1" ht="15" customHeight="1">
      <c r="B109" s="258"/>
      <c r="C109" s="233" t="s">
        <v>366</v>
      </c>
      <c r="D109" s="233"/>
      <c r="E109" s="233"/>
      <c r="F109" s="256" t="s">
        <v>358</v>
      </c>
      <c r="G109" s="233"/>
      <c r="H109" s="233" t="s">
        <v>398</v>
      </c>
      <c r="I109" s="233" t="s">
        <v>368</v>
      </c>
      <c r="J109" s="233"/>
      <c r="K109" s="247"/>
    </row>
    <row r="110" s="1" customFormat="1" ht="15" customHeight="1">
      <c r="B110" s="258"/>
      <c r="C110" s="233" t="s">
        <v>377</v>
      </c>
      <c r="D110" s="233"/>
      <c r="E110" s="233"/>
      <c r="F110" s="256" t="s">
        <v>364</v>
      </c>
      <c r="G110" s="233"/>
      <c r="H110" s="233" t="s">
        <v>398</v>
      </c>
      <c r="I110" s="233" t="s">
        <v>360</v>
      </c>
      <c r="J110" s="233">
        <v>50</v>
      </c>
      <c r="K110" s="247"/>
    </row>
    <row r="111" s="1" customFormat="1" ht="15" customHeight="1">
      <c r="B111" s="258"/>
      <c r="C111" s="233" t="s">
        <v>385</v>
      </c>
      <c r="D111" s="233"/>
      <c r="E111" s="233"/>
      <c r="F111" s="256" t="s">
        <v>364</v>
      </c>
      <c r="G111" s="233"/>
      <c r="H111" s="233" t="s">
        <v>398</v>
      </c>
      <c r="I111" s="233" t="s">
        <v>360</v>
      </c>
      <c r="J111" s="233">
        <v>50</v>
      </c>
      <c r="K111" s="247"/>
    </row>
    <row r="112" s="1" customFormat="1" ht="15" customHeight="1">
      <c r="B112" s="258"/>
      <c r="C112" s="233" t="s">
        <v>383</v>
      </c>
      <c r="D112" s="233"/>
      <c r="E112" s="233"/>
      <c r="F112" s="256" t="s">
        <v>364</v>
      </c>
      <c r="G112" s="233"/>
      <c r="H112" s="233" t="s">
        <v>398</v>
      </c>
      <c r="I112" s="233" t="s">
        <v>360</v>
      </c>
      <c r="J112" s="233">
        <v>50</v>
      </c>
      <c r="K112" s="247"/>
    </row>
    <row r="113" s="1" customFormat="1" ht="15" customHeight="1">
      <c r="B113" s="258"/>
      <c r="C113" s="233" t="s">
        <v>51</v>
      </c>
      <c r="D113" s="233"/>
      <c r="E113" s="233"/>
      <c r="F113" s="256" t="s">
        <v>358</v>
      </c>
      <c r="G113" s="233"/>
      <c r="H113" s="233" t="s">
        <v>399</v>
      </c>
      <c r="I113" s="233" t="s">
        <v>360</v>
      </c>
      <c r="J113" s="233">
        <v>20</v>
      </c>
      <c r="K113" s="247"/>
    </row>
    <row r="114" s="1" customFormat="1" ht="15" customHeight="1">
      <c r="B114" s="258"/>
      <c r="C114" s="233" t="s">
        <v>400</v>
      </c>
      <c r="D114" s="233"/>
      <c r="E114" s="233"/>
      <c r="F114" s="256" t="s">
        <v>358</v>
      </c>
      <c r="G114" s="233"/>
      <c r="H114" s="233" t="s">
        <v>401</v>
      </c>
      <c r="I114" s="233" t="s">
        <v>360</v>
      </c>
      <c r="J114" s="233">
        <v>120</v>
      </c>
      <c r="K114" s="247"/>
    </row>
    <row r="115" s="1" customFormat="1" ht="15" customHeight="1">
      <c r="B115" s="258"/>
      <c r="C115" s="233" t="s">
        <v>36</v>
      </c>
      <c r="D115" s="233"/>
      <c r="E115" s="233"/>
      <c r="F115" s="256" t="s">
        <v>358</v>
      </c>
      <c r="G115" s="233"/>
      <c r="H115" s="233" t="s">
        <v>402</v>
      </c>
      <c r="I115" s="233" t="s">
        <v>393</v>
      </c>
      <c r="J115" s="233"/>
      <c r="K115" s="247"/>
    </row>
    <row r="116" s="1" customFormat="1" ht="15" customHeight="1">
      <c r="B116" s="258"/>
      <c r="C116" s="233" t="s">
        <v>46</v>
      </c>
      <c r="D116" s="233"/>
      <c r="E116" s="233"/>
      <c r="F116" s="256" t="s">
        <v>358</v>
      </c>
      <c r="G116" s="233"/>
      <c r="H116" s="233" t="s">
        <v>403</v>
      </c>
      <c r="I116" s="233" t="s">
        <v>393</v>
      </c>
      <c r="J116" s="233"/>
      <c r="K116" s="247"/>
    </row>
    <row r="117" s="1" customFormat="1" ht="15" customHeight="1">
      <c r="B117" s="258"/>
      <c r="C117" s="233" t="s">
        <v>55</v>
      </c>
      <c r="D117" s="233"/>
      <c r="E117" s="233"/>
      <c r="F117" s="256" t="s">
        <v>358</v>
      </c>
      <c r="G117" s="233"/>
      <c r="H117" s="233" t="s">
        <v>404</v>
      </c>
      <c r="I117" s="233" t="s">
        <v>405</v>
      </c>
      <c r="J117" s="233"/>
      <c r="K117" s="247"/>
    </row>
    <row r="118" s="1" customFormat="1" ht="15" customHeight="1">
      <c r="B118" s="261"/>
      <c r="C118" s="267"/>
      <c r="D118" s="267"/>
      <c r="E118" s="267"/>
      <c r="F118" s="267"/>
      <c r="G118" s="267"/>
      <c r="H118" s="267"/>
      <c r="I118" s="267"/>
      <c r="J118" s="267"/>
      <c r="K118" s="263"/>
    </row>
    <row r="119" s="1" customFormat="1" ht="18.75" customHeight="1">
      <c r="B119" s="268"/>
      <c r="C119" s="269"/>
      <c r="D119" s="269"/>
      <c r="E119" s="269"/>
      <c r="F119" s="270"/>
      <c r="G119" s="269"/>
      <c r="H119" s="269"/>
      <c r="I119" s="269"/>
      <c r="J119" s="269"/>
      <c r="K119" s="268"/>
    </row>
    <row r="120" s="1" customFormat="1" ht="18.75" customHeight="1">
      <c r="B120" s="241"/>
      <c r="C120" s="241"/>
      <c r="D120" s="241"/>
      <c r="E120" s="241"/>
      <c r="F120" s="241"/>
      <c r="G120" s="241"/>
      <c r="H120" s="241"/>
      <c r="I120" s="241"/>
      <c r="J120" s="241"/>
      <c r="K120" s="241"/>
    </row>
    <row r="121" s="1" customFormat="1" ht="7.5" customHeight="1">
      <c r="B121" s="271"/>
      <c r="C121" s="272"/>
      <c r="D121" s="272"/>
      <c r="E121" s="272"/>
      <c r="F121" s="272"/>
      <c r="G121" s="272"/>
      <c r="H121" s="272"/>
      <c r="I121" s="272"/>
      <c r="J121" s="272"/>
      <c r="K121" s="273"/>
    </row>
    <row r="122" s="1" customFormat="1" ht="45" customHeight="1">
      <c r="B122" s="274"/>
      <c r="C122" s="224" t="s">
        <v>406</v>
      </c>
      <c r="D122" s="224"/>
      <c r="E122" s="224"/>
      <c r="F122" s="224"/>
      <c r="G122" s="224"/>
      <c r="H122" s="224"/>
      <c r="I122" s="224"/>
      <c r="J122" s="224"/>
      <c r="K122" s="275"/>
    </row>
    <row r="123" s="1" customFormat="1" ht="17.25" customHeight="1">
      <c r="B123" s="276"/>
      <c r="C123" s="248" t="s">
        <v>352</v>
      </c>
      <c r="D123" s="248"/>
      <c r="E123" s="248"/>
      <c r="F123" s="248" t="s">
        <v>353</v>
      </c>
      <c r="G123" s="249"/>
      <c r="H123" s="248" t="s">
        <v>52</v>
      </c>
      <c r="I123" s="248" t="s">
        <v>55</v>
      </c>
      <c r="J123" s="248" t="s">
        <v>354</v>
      </c>
      <c r="K123" s="277"/>
    </row>
    <row r="124" s="1" customFormat="1" ht="17.25" customHeight="1">
      <c r="B124" s="276"/>
      <c r="C124" s="250" t="s">
        <v>355</v>
      </c>
      <c r="D124" s="250"/>
      <c r="E124" s="250"/>
      <c r="F124" s="251" t="s">
        <v>356</v>
      </c>
      <c r="G124" s="252"/>
      <c r="H124" s="250"/>
      <c r="I124" s="250"/>
      <c r="J124" s="250" t="s">
        <v>357</v>
      </c>
      <c r="K124" s="277"/>
    </row>
    <row r="125" s="1" customFormat="1" ht="5.25" customHeight="1">
      <c r="B125" s="278"/>
      <c r="C125" s="253"/>
      <c r="D125" s="253"/>
      <c r="E125" s="253"/>
      <c r="F125" s="253"/>
      <c r="G125" s="279"/>
      <c r="H125" s="253"/>
      <c r="I125" s="253"/>
      <c r="J125" s="253"/>
      <c r="K125" s="280"/>
    </row>
    <row r="126" s="1" customFormat="1" ht="15" customHeight="1">
      <c r="B126" s="278"/>
      <c r="C126" s="233" t="s">
        <v>361</v>
      </c>
      <c r="D126" s="255"/>
      <c r="E126" s="255"/>
      <c r="F126" s="256" t="s">
        <v>358</v>
      </c>
      <c r="G126" s="233"/>
      <c r="H126" s="233" t="s">
        <v>398</v>
      </c>
      <c r="I126" s="233" t="s">
        <v>360</v>
      </c>
      <c r="J126" s="233">
        <v>120</v>
      </c>
      <c r="K126" s="281"/>
    </row>
    <row r="127" s="1" customFormat="1" ht="15" customHeight="1">
      <c r="B127" s="278"/>
      <c r="C127" s="233" t="s">
        <v>407</v>
      </c>
      <c r="D127" s="233"/>
      <c r="E127" s="233"/>
      <c r="F127" s="256" t="s">
        <v>358</v>
      </c>
      <c r="G127" s="233"/>
      <c r="H127" s="233" t="s">
        <v>408</v>
      </c>
      <c r="I127" s="233" t="s">
        <v>360</v>
      </c>
      <c r="J127" s="233" t="s">
        <v>409</v>
      </c>
      <c r="K127" s="281"/>
    </row>
    <row r="128" s="1" customFormat="1" ht="15" customHeight="1">
      <c r="B128" s="278"/>
      <c r="C128" s="233" t="s">
        <v>306</v>
      </c>
      <c r="D128" s="233"/>
      <c r="E128" s="233"/>
      <c r="F128" s="256" t="s">
        <v>358</v>
      </c>
      <c r="G128" s="233"/>
      <c r="H128" s="233" t="s">
        <v>410</v>
      </c>
      <c r="I128" s="233" t="s">
        <v>360</v>
      </c>
      <c r="J128" s="233" t="s">
        <v>409</v>
      </c>
      <c r="K128" s="281"/>
    </row>
    <row r="129" s="1" customFormat="1" ht="15" customHeight="1">
      <c r="B129" s="278"/>
      <c r="C129" s="233" t="s">
        <v>369</v>
      </c>
      <c r="D129" s="233"/>
      <c r="E129" s="233"/>
      <c r="F129" s="256" t="s">
        <v>364</v>
      </c>
      <c r="G129" s="233"/>
      <c r="H129" s="233" t="s">
        <v>370</v>
      </c>
      <c r="I129" s="233" t="s">
        <v>360</v>
      </c>
      <c r="J129" s="233">
        <v>15</v>
      </c>
      <c r="K129" s="281"/>
    </row>
    <row r="130" s="1" customFormat="1" ht="15" customHeight="1">
      <c r="B130" s="278"/>
      <c r="C130" s="259" t="s">
        <v>371</v>
      </c>
      <c r="D130" s="259"/>
      <c r="E130" s="259"/>
      <c r="F130" s="260" t="s">
        <v>364</v>
      </c>
      <c r="G130" s="259"/>
      <c r="H130" s="259" t="s">
        <v>372</v>
      </c>
      <c r="I130" s="259" t="s">
        <v>360</v>
      </c>
      <c r="J130" s="259">
        <v>15</v>
      </c>
      <c r="K130" s="281"/>
    </row>
    <row r="131" s="1" customFormat="1" ht="15" customHeight="1">
      <c r="B131" s="278"/>
      <c r="C131" s="259" t="s">
        <v>373</v>
      </c>
      <c r="D131" s="259"/>
      <c r="E131" s="259"/>
      <c r="F131" s="260" t="s">
        <v>364</v>
      </c>
      <c r="G131" s="259"/>
      <c r="H131" s="259" t="s">
        <v>374</v>
      </c>
      <c r="I131" s="259" t="s">
        <v>360</v>
      </c>
      <c r="J131" s="259">
        <v>20</v>
      </c>
      <c r="K131" s="281"/>
    </row>
    <row r="132" s="1" customFormat="1" ht="15" customHeight="1">
      <c r="B132" s="278"/>
      <c r="C132" s="259" t="s">
        <v>375</v>
      </c>
      <c r="D132" s="259"/>
      <c r="E132" s="259"/>
      <c r="F132" s="260" t="s">
        <v>364</v>
      </c>
      <c r="G132" s="259"/>
      <c r="H132" s="259" t="s">
        <v>376</v>
      </c>
      <c r="I132" s="259" t="s">
        <v>360</v>
      </c>
      <c r="J132" s="259">
        <v>20</v>
      </c>
      <c r="K132" s="281"/>
    </row>
    <row r="133" s="1" customFormat="1" ht="15" customHeight="1">
      <c r="B133" s="278"/>
      <c r="C133" s="233" t="s">
        <v>363</v>
      </c>
      <c r="D133" s="233"/>
      <c r="E133" s="233"/>
      <c r="F133" s="256" t="s">
        <v>364</v>
      </c>
      <c r="G133" s="233"/>
      <c r="H133" s="233" t="s">
        <v>398</v>
      </c>
      <c r="I133" s="233" t="s">
        <v>360</v>
      </c>
      <c r="J133" s="233">
        <v>50</v>
      </c>
      <c r="K133" s="281"/>
    </row>
    <row r="134" s="1" customFormat="1" ht="15" customHeight="1">
      <c r="B134" s="278"/>
      <c r="C134" s="233" t="s">
        <v>377</v>
      </c>
      <c r="D134" s="233"/>
      <c r="E134" s="233"/>
      <c r="F134" s="256" t="s">
        <v>364</v>
      </c>
      <c r="G134" s="233"/>
      <c r="H134" s="233" t="s">
        <v>398</v>
      </c>
      <c r="I134" s="233" t="s">
        <v>360</v>
      </c>
      <c r="J134" s="233">
        <v>50</v>
      </c>
      <c r="K134" s="281"/>
    </row>
    <row r="135" s="1" customFormat="1" ht="15" customHeight="1">
      <c r="B135" s="278"/>
      <c r="C135" s="233" t="s">
        <v>383</v>
      </c>
      <c r="D135" s="233"/>
      <c r="E135" s="233"/>
      <c r="F135" s="256" t="s">
        <v>364</v>
      </c>
      <c r="G135" s="233"/>
      <c r="H135" s="233" t="s">
        <v>398</v>
      </c>
      <c r="I135" s="233" t="s">
        <v>360</v>
      </c>
      <c r="J135" s="233">
        <v>50</v>
      </c>
      <c r="K135" s="281"/>
    </row>
    <row r="136" s="1" customFormat="1" ht="15" customHeight="1">
      <c r="B136" s="278"/>
      <c r="C136" s="233" t="s">
        <v>385</v>
      </c>
      <c r="D136" s="233"/>
      <c r="E136" s="233"/>
      <c r="F136" s="256" t="s">
        <v>364</v>
      </c>
      <c r="G136" s="233"/>
      <c r="H136" s="233" t="s">
        <v>398</v>
      </c>
      <c r="I136" s="233" t="s">
        <v>360</v>
      </c>
      <c r="J136" s="233">
        <v>50</v>
      </c>
      <c r="K136" s="281"/>
    </row>
    <row r="137" s="1" customFormat="1" ht="15" customHeight="1">
      <c r="B137" s="278"/>
      <c r="C137" s="233" t="s">
        <v>386</v>
      </c>
      <c r="D137" s="233"/>
      <c r="E137" s="233"/>
      <c r="F137" s="256" t="s">
        <v>364</v>
      </c>
      <c r="G137" s="233"/>
      <c r="H137" s="233" t="s">
        <v>411</v>
      </c>
      <c r="I137" s="233" t="s">
        <v>360</v>
      </c>
      <c r="J137" s="233">
        <v>255</v>
      </c>
      <c r="K137" s="281"/>
    </row>
    <row r="138" s="1" customFormat="1" ht="15" customHeight="1">
      <c r="B138" s="278"/>
      <c r="C138" s="233" t="s">
        <v>388</v>
      </c>
      <c r="D138" s="233"/>
      <c r="E138" s="233"/>
      <c r="F138" s="256" t="s">
        <v>358</v>
      </c>
      <c r="G138" s="233"/>
      <c r="H138" s="233" t="s">
        <v>412</v>
      </c>
      <c r="I138" s="233" t="s">
        <v>390</v>
      </c>
      <c r="J138" s="233"/>
      <c r="K138" s="281"/>
    </row>
    <row r="139" s="1" customFormat="1" ht="15" customHeight="1">
      <c r="B139" s="278"/>
      <c r="C139" s="233" t="s">
        <v>391</v>
      </c>
      <c r="D139" s="233"/>
      <c r="E139" s="233"/>
      <c r="F139" s="256" t="s">
        <v>358</v>
      </c>
      <c r="G139" s="233"/>
      <c r="H139" s="233" t="s">
        <v>413</v>
      </c>
      <c r="I139" s="233" t="s">
        <v>393</v>
      </c>
      <c r="J139" s="233"/>
      <c r="K139" s="281"/>
    </row>
    <row r="140" s="1" customFormat="1" ht="15" customHeight="1">
      <c r="B140" s="278"/>
      <c r="C140" s="233" t="s">
        <v>394</v>
      </c>
      <c r="D140" s="233"/>
      <c r="E140" s="233"/>
      <c r="F140" s="256" t="s">
        <v>358</v>
      </c>
      <c r="G140" s="233"/>
      <c r="H140" s="233" t="s">
        <v>394</v>
      </c>
      <c r="I140" s="233" t="s">
        <v>393</v>
      </c>
      <c r="J140" s="233"/>
      <c r="K140" s="281"/>
    </row>
    <row r="141" s="1" customFormat="1" ht="15" customHeight="1">
      <c r="B141" s="278"/>
      <c r="C141" s="233" t="s">
        <v>36</v>
      </c>
      <c r="D141" s="233"/>
      <c r="E141" s="233"/>
      <c r="F141" s="256" t="s">
        <v>358</v>
      </c>
      <c r="G141" s="233"/>
      <c r="H141" s="233" t="s">
        <v>414</v>
      </c>
      <c r="I141" s="233" t="s">
        <v>393</v>
      </c>
      <c r="J141" s="233"/>
      <c r="K141" s="281"/>
    </row>
    <row r="142" s="1" customFormat="1" ht="15" customHeight="1">
      <c r="B142" s="278"/>
      <c r="C142" s="233" t="s">
        <v>415</v>
      </c>
      <c r="D142" s="233"/>
      <c r="E142" s="233"/>
      <c r="F142" s="256" t="s">
        <v>358</v>
      </c>
      <c r="G142" s="233"/>
      <c r="H142" s="233" t="s">
        <v>416</v>
      </c>
      <c r="I142" s="233" t="s">
        <v>393</v>
      </c>
      <c r="J142" s="233"/>
      <c r="K142" s="281"/>
    </row>
    <row r="143" s="1" customFormat="1" ht="15" customHeight="1">
      <c r="B143" s="282"/>
      <c r="C143" s="283"/>
      <c r="D143" s="283"/>
      <c r="E143" s="283"/>
      <c r="F143" s="283"/>
      <c r="G143" s="283"/>
      <c r="H143" s="283"/>
      <c r="I143" s="283"/>
      <c r="J143" s="283"/>
      <c r="K143" s="284"/>
    </row>
    <row r="144" s="1" customFormat="1" ht="18.75" customHeight="1">
      <c r="B144" s="269"/>
      <c r="C144" s="269"/>
      <c r="D144" s="269"/>
      <c r="E144" s="269"/>
      <c r="F144" s="270"/>
      <c r="G144" s="269"/>
      <c r="H144" s="269"/>
      <c r="I144" s="269"/>
      <c r="J144" s="269"/>
      <c r="K144" s="269"/>
    </row>
    <row r="145" s="1" customFormat="1" ht="18.75" customHeight="1">
      <c r="B145" s="241"/>
      <c r="C145" s="241"/>
      <c r="D145" s="241"/>
      <c r="E145" s="241"/>
      <c r="F145" s="241"/>
      <c r="G145" s="241"/>
      <c r="H145" s="241"/>
      <c r="I145" s="241"/>
      <c r="J145" s="241"/>
      <c r="K145" s="241"/>
    </row>
    <row r="146" s="1" customFormat="1" ht="7.5" customHeight="1">
      <c r="B146" s="242"/>
      <c r="C146" s="243"/>
      <c r="D146" s="243"/>
      <c r="E146" s="243"/>
      <c r="F146" s="243"/>
      <c r="G146" s="243"/>
      <c r="H146" s="243"/>
      <c r="I146" s="243"/>
      <c r="J146" s="243"/>
      <c r="K146" s="244"/>
    </row>
    <row r="147" s="1" customFormat="1" ht="45" customHeight="1">
      <c r="B147" s="245"/>
      <c r="C147" s="246" t="s">
        <v>417</v>
      </c>
      <c r="D147" s="246"/>
      <c r="E147" s="246"/>
      <c r="F147" s="246"/>
      <c r="G147" s="246"/>
      <c r="H147" s="246"/>
      <c r="I147" s="246"/>
      <c r="J147" s="246"/>
      <c r="K147" s="247"/>
    </row>
    <row r="148" s="1" customFormat="1" ht="17.25" customHeight="1">
      <c r="B148" s="245"/>
      <c r="C148" s="248" t="s">
        <v>352</v>
      </c>
      <c r="D148" s="248"/>
      <c r="E148" s="248"/>
      <c r="F148" s="248" t="s">
        <v>353</v>
      </c>
      <c r="G148" s="249"/>
      <c r="H148" s="248" t="s">
        <v>52</v>
      </c>
      <c r="I148" s="248" t="s">
        <v>55</v>
      </c>
      <c r="J148" s="248" t="s">
        <v>354</v>
      </c>
      <c r="K148" s="247"/>
    </row>
    <row r="149" s="1" customFormat="1" ht="17.25" customHeight="1">
      <c r="B149" s="245"/>
      <c r="C149" s="250" t="s">
        <v>355</v>
      </c>
      <c r="D149" s="250"/>
      <c r="E149" s="250"/>
      <c r="F149" s="251" t="s">
        <v>356</v>
      </c>
      <c r="G149" s="252"/>
      <c r="H149" s="250"/>
      <c r="I149" s="250"/>
      <c r="J149" s="250" t="s">
        <v>357</v>
      </c>
      <c r="K149" s="247"/>
    </row>
    <row r="150" s="1" customFormat="1" ht="5.25" customHeight="1">
      <c r="B150" s="258"/>
      <c r="C150" s="253"/>
      <c r="D150" s="253"/>
      <c r="E150" s="253"/>
      <c r="F150" s="253"/>
      <c r="G150" s="254"/>
      <c r="H150" s="253"/>
      <c r="I150" s="253"/>
      <c r="J150" s="253"/>
      <c r="K150" s="281"/>
    </row>
    <row r="151" s="1" customFormat="1" ht="15" customHeight="1">
      <c r="B151" s="258"/>
      <c r="C151" s="285" t="s">
        <v>361</v>
      </c>
      <c r="D151" s="233"/>
      <c r="E151" s="233"/>
      <c r="F151" s="286" t="s">
        <v>358</v>
      </c>
      <c r="G151" s="233"/>
      <c r="H151" s="285" t="s">
        <v>398</v>
      </c>
      <c r="I151" s="285" t="s">
        <v>360</v>
      </c>
      <c r="J151" s="285">
        <v>120</v>
      </c>
      <c r="K151" s="281"/>
    </row>
    <row r="152" s="1" customFormat="1" ht="15" customHeight="1">
      <c r="B152" s="258"/>
      <c r="C152" s="285" t="s">
        <v>407</v>
      </c>
      <c r="D152" s="233"/>
      <c r="E152" s="233"/>
      <c r="F152" s="286" t="s">
        <v>358</v>
      </c>
      <c r="G152" s="233"/>
      <c r="H152" s="285" t="s">
        <v>418</v>
      </c>
      <c r="I152" s="285" t="s">
        <v>360</v>
      </c>
      <c r="J152" s="285" t="s">
        <v>409</v>
      </c>
      <c r="K152" s="281"/>
    </row>
    <row r="153" s="1" customFormat="1" ht="15" customHeight="1">
      <c r="B153" s="258"/>
      <c r="C153" s="285" t="s">
        <v>306</v>
      </c>
      <c r="D153" s="233"/>
      <c r="E153" s="233"/>
      <c r="F153" s="286" t="s">
        <v>358</v>
      </c>
      <c r="G153" s="233"/>
      <c r="H153" s="285" t="s">
        <v>419</v>
      </c>
      <c r="I153" s="285" t="s">
        <v>360</v>
      </c>
      <c r="J153" s="285" t="s">
        <v>409</v>
      </c>
      <c r="K153" s="281"/>
    </row>
    <row r="154" s="1" customFormat="1" ht="15" customHeight="1">
      <c r="B154" s="258"/>
      <c r="C154" s="285" t="s">
        <v>363</v>
      </c>
      <c r="D154" s="233"/>
      <c r="E154" s="233"/>
      <c r="F154" s="286" t="s">
        <v>364</v>
      </c>
      <c r="G154" s="233"/>
      <c r="H154" s="285" t="s">
        <v>398</v>
      </c>
      <c r="I154" s="285" t="s">
        <v>360</v>
      </c>
      <c r="J154" s="285">
        <v>50</v>
      </c>
      <c r="K154" s="281"/>
    </row>
    <row r="155" s="1" customFormat="1" ht="15" customHeight="1">
      <c r="B155" s="258"/>
      <c r="C155" s="285" t="s">
        <v>366</v>
      </c>
      <c r="D155" s="233"/>
      <c r="E155" s="233"/>
      <c r="F155" s="286" t="s">
        <v>358</v>
      </c>
      <c r="G155" s="233"/>
      <c r="H155" s="285" t="s">
        <v>398</v>
      </c>
      <c r="I155" s="285" t="s">
        <v>368</v>
      </c>
      <c r="J155" s="285"/>
      <c r="K155" s="281"/>
    </row>
    <row r="156" s="1" customFormat="1" ht="15" customHeight="1">
      <c r="B156" s="258"/>
      <c r="C156" s="285" t="s">
        <v>377</v>
      </c>
      <c r="D156" s="233"/>
      <c r="E156" s="233"/>
      <c r="F156" s="286" t="s">
        <v>364</v>
      </c>
      <c r="G156" s="233"/>
      <c r="H156" s="285" t="s">
        <v>398</v>
      </c>
      <c r="I156" s="285" t="s">
        <v>360</v>
      </c>
      <c r="J156" s="285">
        <v>50</v>
      </c>
      <c r="K156" s="281"/>
    </row>
    <row r="157" s="1" customFormat="1" ht="15" customHeight="1">
      <c r="B157" s="258"/>
      <c r="C157" s="285" t="s">
        <v>385</v>
      </c>
      <c r="D157" s="233"/>
      <c r="E157" s="233"/>
      <c r="F157" s="286" t="s">
        <v>364</v>
      </c>
      <c r="G157" s="233"/>
      <c r="H157" s="285" t="s">
        <v>398</v>
      </c>
      <c r="I157" s="285" t="s">
        <v>360</v>
      </c>
      <c r="J157" s="285">
        <v>50</v>
      </c>
      <c r="K157" s="281"/>
    </row>
    <row r="158" s="1" customFormat="1" ht="15" customHeight="1">
      <c r="B158" s="258"/>
      <c r="C158" s="285" t="s">
        <v>383</v>
      </c>
      <c r="D158" s="233"/>
      <c r="E158" s="233"/>
      <c r="F158" s="286" t="s">
        <v>364</v>
      </c>
      <c r="G158" s="233"/>
      <c r="H158" s="285" t="s">
        <v>398</v>
      </c>
      <c r="I158" s="285" t="s">
        <v>360</v>
      </c>
      <c r="J158" s="285">
        <v>50</v>
      </c>
      <c r="K158" s="281"/>
    </row>
    <row r="159" s="1" customFormat="1" ht="15" customHeight="1">
      <c r="B159" s="258"/>
      <c r="C159" s="285" t="s">
        <v>80</v>
      </c>
      <c r="D159" s="233"/>
      <c r="E159" s="233"/>
      <c r="F159" s="286" t="s">
        <v>358</v>
      </c>
      <c r="G159" s="233"/>
      <c r="H159" s="285" t="s">
        <v>420</v>
      </c>
      <c r="I159" s="285" t="s">
        <v>360</v>
      </c>
      <c r="J159" s="285" t="s">
        <v>421</v>
      </c>
      <c r="K159" s="281"/>
    </row>
    <row r="160" s="1" customFormat="1" ht="15" customHeight="1">
      <c r="B160" s="258"/>
      <c r="C160" s="285" t="s">
        <v>422</v>
      </c>
      <c r="D160" s="233"/>
      <c r="E160" s="233"/>
      <c r="F160" s="286" t="s">
        <v>358</v>
      </c>
      <c r="G160" s="233"/>
      <c r="H160" s="285" t="s">
        <v>423</v>
      </c>
      <c r="I160" s="285" t="s">
        <v>393</v>
      </c>
      <c r="J160" s="285"/>
      <c r="K160" s="281"/>
    </row>
    <row r="161" s="1" customFormat="1" ht="15" customHeight="1">
      <c r="B161" s="287"/>
      <c r="C161" s="267"/>
      <c r="D161" s="267"/>
      <c r="E161" s="267"/>
      <c r="F161" s="267"/>
      <c r="G161" s="267"/>
      <c r="H161" s="267"/>
      <c r="I161" s="267"/>
      <c r="J161" s="267"/>
      <c r="K161" s="288"/>
    </row>
    <row r="162" s="1" customFormat="1" ht="18.75" customHeight="1">
      <c r="B162" s="269"/>
      <c r="C162" s="279"/>
      <c r="D162" s="279"/>
      <c r="E162" s="279"/>
      <c r="F162" s="289"/>
      <c r="G162" s="279"/>
      <c r="H162" s="279"/>
      <c r="I162" s="279"/>
      <c r="J162" s="279"/>
      <c r="K162" s="269"/>
    </row>
    <row r="163" s="1" customFormat="1" ht="18.75" customHeight="1">
      <c r="B163" s="241"/>
      <c r="C163" s="241"/>
      <c r="D163" s="241"/>
      <c r="E163" s="241"/>
      <c r="F163" s="241"/>
      <c r="G163" s="241"/>
      <c r="H163" s="241"/>
      <c r="I163" s="241"/>
      <c r="J163" s="241"/>
      <c r="K163" s="241"/>
    </row>
    <row r="164" s="1" customFormat="1" ht="7.5" customHeight="1">
      <c r="B164" s="220"/>
      <c r="C164" s="221"/>
      <c r="D164" s="221"/>
      <c r="E164" s="221"/>
      <c r="F164" s="221"/>
      <c r="G164" s="221"/>
      <c r="H164" s="221"/>
      <c r="I164" s="221"/>
      <c r="J164" s="221"/>
      <c r="K164" s="222"/>
    </row>
    <row r="165" s="1" customFormat="1" ht="45" customHeight="1">
      <c r="B165" s="223"/>
      <c r="C165" s="224" t="s">
        <v>424</v>
      </c>
      <c r="D165" s="224"/>
      <c r="E165" s="224"/>
      <c r="F165" s="224"/>
      <c r="G165" s="224"/>
      <c r="H165" s="224"/>
      <c r="I165" s="224"/>
      <c r="J165" s="224"/>
      <c r="K165" s="225"/>
    </row>
    <row r="166" s="1" customFormat="1" ht="17.25" customHeight="1">
      <c r="B166" s="223"/>
      <c r="C166" s="248" t="s">
        <v>352</v>
      </c>
      <c r="D166" s="248"/>
      <c r="E166" s="248"/>
      <c r="F166" s="248" t="s">
        <v>353</v>
      </c>
      <c r="G166" s="290"/>
      <c r="H166" s="291" t="s">
        <v>52</v>
      </c>
      <c r="I166" s="291" t="s">
        <v>55</v>
      </c>
      <c r="J166" s="248" t="s">
        <v>354</v>
      </c>
      <c r="K166" s="225"/>
    </row>
    <row r="167" s="1" customFormat="1" ht="17.25" customHeight="1">
      <c r="B167" s="226"/>
      <c r="C167" s="250" t="s">
        <v>355</v>
      </c>
      <c r="D167" s="250"/>
      <c r="E167" s="250"/>
      <c r="F167" s="251" t="s">
        <v>356</v>
      </c>
      <c r="G167" s="292"/>
      <c r="H167" s="293"/>
      <c r="I167" s="293"/>
      <c r="J167" s="250" t="s">
        <v>357</v>
      </c>
      <c r="K167" s="228"/>
    </row>
    <row r="168" s="1" customFormat="1" ht="5.25" customHeight="1">
      <c r="B168" s="258"/>
      <c r="C168" s="253"/>
      <c r="D168" s="253"/>
      <c r="E168" s="253"/>
      <c r="F168" s="253"/>
      <c r="G168" s="254"/>
      <c r="H168" s="253"/>
      <c r="I168" s="253"/>
      <c r="J168" s="253"/>
      <c r="K168" s="281"/>
    </row>
    <row r="169" s="1" customFormat="1" ht="15" customHeight="1">
      <c r="B169" s="258"/>
      <c r="C169" s="233" t="s">
        <v>361</v>
      </c>
      <c r="D169" s="233"/>
      <c r="E169" s="233"/>
      <c r="F169" s="256" t="s">
        <v>358</v>
      </c>
      <c r="G169" s="233"/>
      <c r="H169" s="233" t="s">
        <v>398</v>
      </c>
      <c r="I169" s="233" t="s">
        <v>360</v>
      </c>
      <c r="J169" s="233">
        <v>120</v>
      </c>
      <c r="K169" s="281"/>
    </row>
    <row r="170" s="1" customFormat="1" ht="15" customHeight="1">
      <c r="B170" s="258"/>
      <c r="C170" s="233" t="s">
        <v>407</v>
      </c>
      <c r="D170" s="233"/>
      <c r="E170" s="233"/>
      <c r="F170" s="256" t="s">
        <v>358</v>
      </c>
      <c r="G170" s="233"/>
      <c r="H170" s="233" t="s">
        <v>408</v>
      </c>
      <c r="I170" s="233" t="s">
        <v>360</v>
      </c>
      <c r="J170" s="233" t="s">
        <v>409</v>
      </c>
      <c r="K170" s="281"/>
    </row>
    <row r="171" s="1" customFormat="1" ht="15" customHeight="1">
      <c r="B171" s="258"/>
      <c r="C171" s="233" t="s">
        <v>306</v>
      </c>
      <c r="D171" s="233"/>
      <c r="E171" s="233"/>
      <c r="F171" s="256" t="s">
        <v>358</v>
      </c>
      <c r="G171" s="233"/>
      <c r="H171" s="233" t="s">
        <v>425</v>
      </c>
      <c r="I171" s="233" t="s">
        <v>360</v>
      </c>
      <c r="J171" s="233" t="s">
        <v>409</v>
      </c>
      <c r="K171" s="281"/>
    </row>
    <row r="172" s="1" customFormat="1" ht="15" customHeight="1">
      <c r="B172" s="258"/>
      <c r="C172" s="233" t="s">
        <v>363</v>
      </c>
      <c r="D172" s="233"/>
      <c r="E172" s="233"/>
      <c r="F172" s="256" t="s">
        <v>364</v>
      </c>
      <c r="G172" s="233"/>
      <c r="H172" s="233" t="s">
        <v>425</v>
      </c>
      <c r="I172" s="233" t="s">
        <v>360</v>
      </c>
      <c r="J172" s="233">
        <v>50</v>
      </c>
      <c r="K172" s="281"/>
    </row>
    <row r="173" s="1" customFormat="1" ht="15" customHeight="1">
      <c r="B173" s="258"/>
      <c r="C173" s="233" t="s">
        <v>366</v>
      </c>
      <c r="D173" s="233"/>
      <c r="E173" s="233"/>
      <c r="F173" s="256" t="s">
        <v>358</v>
      </c>
      <c r="G173" s="233"/>
      <c r="H173" s="233" t="s">
        <v>425</v>
      </c>
      <c r="I173" s="233" t="s">
        <v>368</v>
      </c>
      <c r="J173" s="233"/>
      <c r="K173" s="281"/>
    </row>
    <row r="174" s="1" customFormat="1" ht="15" customHeight="1">
      <c r="B174" s="258"/>
      <c r="C174" s="233" t="s">
        <v>377</v>
      </c>
      <c r="D174" s="233"/>
      <c r="E174" s="233"/>
      <c r="F174" s="256" t="s">
        <v>364</v>
      </c>
      <c r="G174" s="233"/>
      <c r="H174" s="233" t="s">
        <v>425</v>
      </c>
      <c r="I174" s="233" t="s">
        <v>360</v>
      </c>
      <c r="J174" s="233">
        <v>50</v>
      </c>
      <c r="K174" s="281"/>
    </row>
    <row r="175" s="1" customFormat="1" ht="15" customHeight="1">
      <c r="B175" s="258"/>
      <c r="C175" s="233" t="s">
        <v>385</v>
      </c>
      <c r="D175" s="233"/>
      <c r="E175" s="233"/>
      <c r="F175" s="256" t="s">
        <v>364</v>
      </c>
      <c r="G175" s="233"/>
      <c r="H175" s="233" t="s">
        <v>425</v>
      </c>
      <c r="I175" s="233" t="s">
        <v>360</v>
      </c>
      <c r="J175" s="233">
        <v>50</v>
      </c>
      <c r="K175" s="281"/>
    </row>
    <row r="176" s="1" customFormat="1" ht="15" customHeight="1">
      <c r="B176" s="258"/>
      <c r="C176" s="233" t="s">
        <v>383</v>
      </c>
      <c r="D176" s="233"/>
      <c r="E176" s="233"/>
      <c r="F176" s="256" t="s">
        <v>364</v>
      </c>
      <c r="G176" s="233"/>
      <c r="H176" s="233" t="s">
        <v>425</v>
      </c>
      <c r="I176" s="233" t="s">
        <v>360</v>
      </c>
      <c r="J176" s="233">
        <v>50</v>
      </c>
      <c r="K176" s="281"/>
    </row>
    <row r="177" s="1" customFormat="1" ht="15" customHeight="1">
      <c r="B177" s="258"/>
      <c r="C177" s="233" t="s">
        <v>95</v>
      </c>
      <c r="D177" s="233"/>
      <c r="E177" s="233"/>
      <c r="F177" s="256" t="s">
        <v>358</v>
      </c>
      <c r="G177" s="233"/>
      <c r="H177" s="233" t="s">
        <v>426</v>
      </c>
      <c r="I177" s="233" t="s">
        <v>427</v>
      </c>
      <c r="J177" s="233"/>
      <c r="K177" s="281"/>
    </row>
    <row r="178" s="1" customFormat="1" ht="15" customHeight="1">
      <c r="B178" s="258"/>
      <c r="C178" s="233" t="s">
        <v>55</v>
      </c>
      <c r="D178" s="233"/>
      <c r="E178" s="233"/>
      <c r="F178" s="256" t="s">
        <v>358</v>
      </c>
      <c r="G178" s="233"/>
      <c r="H178" s="233" t="s">
        <v>428</v>
      </c>
      <c r="I178" s="233" t="s">
        <v>429</v>
      </c>
      <c r="J178" s="233">
        <v>1</v>
      </c>
      <c r="K178" s="281"/>
    </row>
    <row r="179" s="1" customFormat="1" ht="15" customHeight="1">
      <c r="B179" s="258"/>
      <c r="C179" s="233" t="s">
        <v>51</v>
      </c>
      <c r="D179" s="233"/>
      <c r="E179" s="233"/>
      <c r="F179" s="256" t="s">
        <v>358</v>
      </c>
      <c r="G179" s="233"/>
      <c r="H179" s="233" t="s">
        <v>430</v>
      </c>
      <c r="I179" s="233" t="s">
        <v>360</v>
      </c>
      <c r="J179" s="233">
        <v>20</v>
      </c>
      <c r="K179" s="281"/>
    </row>
    <row r="180" s="1" customFormat="1" ht="15" customHeight="1">
      <c r="B180" s="258"/>
      <c r="C180" s="233" t="s">
        <v>52</v>
      </c>
      <c r="D180" s="233"/>
      <c r="E180" s="233"/>
      <c r="F180" s="256" t="s">
        <v>358</v>
      </c>
      <c r="G180" s="233"/>
      <c r="H180" s="233" t="s">
        <v>431</v>
      </c>
      <c r="I180" s="233" t="s">
        <v>360</v>
      </c>
      <c r="J180" s="233">
        <v>255</v>
      </c>
      <c r="K180" s="281"/>
    </row>
    <row r="181" s="1" customFormat="1" ht="15" customHeight="1">
      <c r="B181" s="258"/>
      <c r="C181" s="233" t="s">
        <v>96</v>
      </c>
      <c r="D181" s="233"/>
      <c r="E181" s="233"/>
      <c r="F181" s="256" t="s">
        <v>358</v>
      </c>
      <c r="G181" s="233"/>
      <c r="H181" s="233" t="s">
        <v>322</v>
      </c>
      <c r="I181" s="233" t="s">
        <v>360</v>
      </c>
      <c r="J181" s="233">
        <v>10</v>
      </c>
      <c r="K181" s="281"/>
    </row>
    <row r="182" s="1" customFormat="1" ht="15" customHeight="1">
      <c r="B182" s="258"/>
      <c r="C182" s="233" t="s">
        <v>97</v>
      </c>
      <c r="D182" s="233"/>
      <c r="E182" s="233"/>
      <c r="F182" s="256" t="s">
        <v>358</v>
      </c>
      <c r="G182" s="233"/>
      <c r="H182" s="233" t="s">
        <v>432</v>
      </c>
      <c r="I182" s="233" t="s">
        <v>393</v>
      </c>
      <c r="J182" s="233"/>
      <c r="K182" s="281"/>
    </row>
    <row r="183" s="1" customFormat="1" ht="15" customHeight="1">
      <c r="B183" s="258"/>
      <c r="C183" s="233" t="s">
        <v>433</v>
      </c>
      <c r="D183" s="233"/>
      <c r="E183" s="233"/>
      <c r="F183" s="256" t="s">
        <v>358</v>
      </c>
      <c r="G183" s="233"/>
      <c r="H183" s="233" t="s">
        <v>434</v>
      </c>
      <c r="I183" s="233" t="s">
        <v>393</v>
      </c>
      <c r="J183" s="233"/>
      <c r="K183" s="281"/>
    </row>
    <row r="184" s="1" customFormat="1" ht="15" customHeight="1">
      <c r="B184" s="258"/>
      <c r="C184" s="233" t="s">
        <v>422</v>
      </c>
      <c r="D184" s="233"/>
      <c r="E184" s="233"/>
      <c r="F184" s="256" t="s">
        <v>358</v>
      </c>
      <c r="G184" s="233"/>
      <c r="H184" s="233" t="s">
        <v>435</v>
      </c>
      <c r="I184" s="233" t="s">
        <v>393</v>
      </c>
      <c r="J184" s="233"/>
      <c r="K184" s="281"/>
    </row>
    <row r="185" s="1" customFormat="1" ht="15" customHeight="1">
      <c r="B185" s="258"/>
      <c r="C185" s="233" t="s">
        <v>99</v>
      </c>
      <c r="D185" s="233"/>
      <c r="E185" s="233"/>
      <c r="F185" s="256" t="s">
        <v>364</v>
      </c>
      <c r="G185" s="233"/>
      <c r="H185" s="233" t="s">
        <v>436</v>
      </c>
      <c r="I185" s="233" t="s">
        <v>360</v>
      </c>
      <c r="J185" s="233">
        <v>50</v>
      </c>
      <c r="K185" s="281"/>
    </row>
    <row r="186" s="1" customFormat="1" ht="15" customHeight="1">
      <c r="B186" s="258"/>
      <c r="C186" s="233" t="s">
        <v>437</v>
      </c>
      <c r="D186" s="233"/>
      <c r="E186" s="233"/>
      <c r="F186" s="256" t="s">
        <v>364</v>
      </c>
      <c r="G186" s="233"/>
      <c r="H186" s="233" t="s">
        <v>438</v>
      </c>
      <c r="I186" s="233" t="s">
        <v>439</v>
      </c>
      <c r="J186" s="233"/>
      <c r="K186" s="281"/>
    </row>
    <row r="187" s="1" customFormat="1" ht="15" customHeight="1">
      <c r="B187" s="258"/>
      <c r="C187" s="233" t="s">
        <v>440</v>
      </c>
      <c r="D187" s="233"/>
      <c r="E187" s="233"/>
      <c r="F187" s="256" t="s">
        <v>364</v>
      </c>
      <c r="G187" s="233"/>
      <c r="H187" s="233" t="s">
        <v>441</v>
      </c>
      <c r="I187" s="233" t="s">
        <v>439</v>
      </c>
      <c r="J187" s="233"/>
      <c r="K187" s="281"/>
    </row>
    <row r="188" s="1" customFormat="1" ht="15" customHeight="1">
      <c r="B188" s="258"/>
      <c r="C188" s="233" t="s">
        <v>442</v>
      </c>
      <c r="D188" s="233"/>
      <c r="E188" s="233"/>
      <c r="F188" s="256" t="s">
        <v>364</v>
      </c>
      <c r="G188" s="233"/>
      <c r="H188" s="233" t="s">
        <v>443</v>
      </c>
      <c r="I188" s="233" t="s">
        <v>439</v>
      </c>
      <c r="J188" s="233"/>
      <c r="K188" s="281"/>
    </row>
    <row r="189" s="1" customFormat="1" ht="15" customHeight="1">
      <c r="B189" s="258"/>
      <c r="C189" s="294" t="s">
        <v>444</v>
      </c>
      <c r="D189" s="233"/>
      <c r="E189" s="233"/>
      <c r="F189" s="256" t="s">
        <v>364</v>
      </c>
      <c r="G189" s="233"/>
      <c r="H189" s="233" t="s">
        <v>445</v>
      </c>
      <c r="I189" s="233" t="s">
        <v>446</v>
      </c>
      <c r="J189" s="295" t="s">
        <v>447</v>
      </c>
      <c r="K189" s="281"/>
    </row>
    <row r="190" s="17" customFormat="1" ht="15" customHeight="1">
      <c r="B190" s="296"/>
      <c r="C190" s="297" t="s">
        <v>448</v>
      </c>
      <c r="D190" s="298"/>
      <c r="E190" s="298"/>
      <c r="F190" s="299" t="s">
        <v>364</v>
      </c>
      <c r="G190" s="298"/>
      <c r="H190" s="298" t="s">
        <v>449</v>
      </c>
      <c r="I190" s="298" t="s">
        <v>446</v>
      </c>
      <c r="J190" s="300" t="s">
        <v>447</v>
      </c>
      <c r="K190" s="301"/>
    </row>
    <row r="191" s="1" customFormat="1" ht="15" customHeight="1">
      <c r="B191" s="258"/>
      <c r="C191" s="294" t="s">
        <v>40</v>
      </c>
      <c r="D191" s="233"/>
      <c r="E191" s="233"/>
      <c r="F191" s="256" t="s">
        <v>358</v>
      </c>
      <c r="G191" s="233"/>
      <c r="H191" s="230" t="s">
        <v>450</v>
      </c>
      <c r="I191" s="233" t="s">
        <v>451</v>
      </c>
      <c r="J191" s="233"/>
      <c r="K191" s="281"/>
    </row>
    <row r="192" s="1" customFormat="1" ht="15" customHeight="1">
      <c r="B192" s="258"/>
      <c r="C192" s="294" t="s">
        <v>452</v>
      </c>
      <c r="D192" s="233"/>
      <c r="E192" s="233"/>
      <c r="F192" s="256" t="s">
        <v>358</v>
      </c>
      <c r="G192" s="233"/>
      <c r="H192" s="233" t="s">
        <v>453</v>
      </c>
      <c r="I192" s="233" t="s">
        <v>393</v>
      </c>
      <c r="J192" s="233"/>
      <c r="K192" s="281"/>
    </row>
    <row r="193" s="1" customFormat="1" ht="15" customHeight="1">
      <c r="B193" s="258"/>
      <c r="C193" s="294" t="s">
        <v>454</v>
      </c>
      <c r="D193" s="233"/>
      <c r="E193" s="233"/>
      <c r="F193" s="256" t="s">
        <v>358</v>
      </c>
      <c r="G193" s="233"/>
      <c r="H193" s="233" t="s">
        <v>455</v>
      </c>
      <c r="I193" s="233" t="s">
        <v>393</v>
      </c>
      <c r="J193" s="233"/>
      <c r="K193" s="281"/>
    </row>
    <row r="194" s="1" customFormat="1" ht="15" customHeight="1">
      <c r="B194" s="258"/>
      <c r="C194" s="294" t="s">
        <v>456</v>
      </c>
      <c r="D194" s="233"/>
      <c r="E194" s="233"/>
      <c r="F194" s="256" t="s">
        <v>364</v>
      </c>
      <c r="G194" s="233"/>
      <c r="H194" s="233" t="s">
        <v>457</v>
      </c>
      <c r="I194" s="233" t="s">
        <v>393</v>
      </c>
      <c r="J194" s="233"/>
      <c r="K194" s="281"/>
    </row>
    <row r="195" s="1" customFormat="1" ht="15" customHeight="1">
      <c r="B195" s="287"/>
      <c r="C195" s="302"/>
      <c r="D195" s="267"/>
      <c r="E195" s="267"/>
      <c r="F195" s="267"/>
      <c r="G195" s="267"/>
      <c r="H195" s="267"/>
      <c r="I195" s="267"/>
      <c r="J195" s="267"/>
      <c r="K195" s="288"/>
    </row>
    <row r="196" s="1" customFormat="1" ht="18.75" customHeight="1">
      <c r="B196" s="269"/>
      <c r="C196" s="279"/>
      <c r="D196" s="279"/>
      <c r="E196" s="279"/>
      <c r="F196" s="289"/>
      <c r="G196" s="279"/>
      <c r="H196" s="279"/>
      <c r="I196" s="279"/>
      <c r="J196" s="279"/>
      <c r="K196" s="269"/>
    </row>
    <row r="197" s="1" customFormat="1" ht="18.75" customHeight="1">
      <c r="B197" s="269"/>
      <c r="C197" s="279"/>
      <c r="D197" s="279"/>
      <c r="E197" s="279"/>
      <c r="F197" s="289"/>
      <c r="G197" s="279"/>
      <c r="H197" s="279"/>
      <c r="I197" s="279"/>
      <c r="J197" s="279"/>
      <c r="K197" s="269"/>
    </row>
    <row r="198" s="1" customFormat="1" ht="18.75" customHeight="1">
      <c r="B198" s="241"/>
      <c r="C198" s="241"/>
      <c r="D198" s="241"/>
      <c r="E198" s="241"/>
      <c r="F198" s="241"/>
      <c r="G198" s="241"/>
      <c r="H198" s="241"/>
      <c r="I198" s="241"/>
      <c r="J198" s="241"/>
      <c r="K198" s="241"/>
    </row>
    <row r="199" s="1" customFormat="1" ht="13.5">
      <c r="B199" s="220"/>
      <c r="C199" s="221"/>
      <c r="D199" s="221"/>
      <c r="E199" s="221"/>
      <c r="F199" s="221"/>
      <c r="G199" s="221"/>
      <c r="H199" s="221"/>
      <c r="I199" s="221"/>
      <c r="J199" s="221"/>
      <c r="K199" s="222"/>
    </row>
    <row r="200" s="1" customFormat="1" ht="21">
      <c r="B200" s="223"/>
      <c r="C200" s="224" t="s">
        <v>458</v>
      </c>
      <c r="D200" s="224"/>
      <c r="E200" s="224"/>
      <c r="F200" s="224"/>
      <c r="G200" s="224"/>
      <c r="H200" s="224"/>
      <c r="I200" s="224"/>
      <c r="J200" s="224"/>
      <c r="K200" s="225"/>
    </row>
    <row r="201" s="1" customFormat="1" ht="25.5" customHeight="1">
      <c r="B201" s="223"/>
      <c r="C201" s="303" t="s">
        <v>459</v>
      </c>
      <c r="D201" s="303"/>
      <c r="E201" s="303"/>
      <c r="F201" s="303" t="s">
        <v>460</v>
      </c>
      <c r="G201" s="304"/>
      <c r="H201" s="303" t="s">
        <v>461</v>
      </c>
      <c r="I201" s="303"/>
      <c r="J201" s="303"/>
      <c r="K201" s="225"/>
    </row>
    <row r="202" s="1" customFormat="1" ht="5.25" customHeight="1">
      <c r="B202" s="258"/>
      <c r="C202" s="253"/>
      <c r="D202" s="253"/>
      <c r="E202" s="253"/>
      <c r="F202" s="253"/>
      <c r="G202" s="279"/>
      <c r="H202" s="253"/>
      <c r="I202" s="253"/>
      <c r="J202" s="253"/>
      <c r="K202" s="281"/>
    </row>
    <row r="203" s="1" customFormat="1" ht="15" customHeight="1">
      <c r="B203" s="258"/>
      <c r="C203" s="233" t="s">
        <v>451</v>
      </c>
      <c r="D203" s="233"/>
      <c r="E203" s="233"/>
      <c r="F203" s="256" t="s">
        <v>41</v>
      </c>
      <c r="G203" s="233"/>
      <c r="H203" s="233" t="s">
        <v>462</v>
      </c>
      <c r="I203" s="233"/>
      <c r="J203" s="233"/>
      <c r="K203" s="281"/>
    </row>
    <row r="204" s="1" customFormat="1" ht="15" customHeight="1">
      <c r="B204" s="258"/>
      <c r="C204" s="233"/>
      <c r="D204" s="233"/>
      <c r="E204" s="233"/>
      <c r="F204" s="256" t="s">
        <v>42</v>
      </c>
      <c r="G204" s="233"/>
      <c r="H204" s="233" t="s">
        <v>463</v>
      </c>
      <c r="I204" s="233"/>
      <c r="J204" s="233"/>
      <c r="K204" s="281"/>
    </row>
    <row r="205" s="1" customFormat="1" ht="15" customHeight="1">
      <c r="B205" s="258"/>
      <c r="C205" s="233"/>
      <c r="D205" s="233"/>
      <c r="E205" s="233"/>
      <c r="F205" s="256" t="s">
        <v>45</v>
      </c>
      <c r="G205" s="233"/>
      <c r="H205" s="233" t="s">
        <v>464</v>
      </c>
      <c r="I205" s="233"/>
      <c r="J205" s="233"/>
      <c r="K205" s="281"/>
    </row>
    <row r="206" s="1" customFormat="1" ht="15" customHeight="1">
      <c r="B206" s="258"/>
      <c r="C206" s="233"/>
      <c r="D206" s="233"/>
      <c r="E206" s="233"/>
      <c r="F206" s="256" t="s">
        <v>43</v>
      </c>
      <c r="G206" s="233"/>
      <c r="H206" s="233" t="s">
        <v>465</v>
      </c>
      <c r="I206" s="233"/>
      <c r="J206" s="233"/>
      <c r="K206" s="281"/>
    </row>
    <row r="207" s="1" customFormat="1" ht="15" customHeight="1">
      <c r="B207" s="258"/>
      <c r="C207" s="233"/>
      <c r="D207" s="233"/>
      <c r="E207" s="233"/>
      <c r="F207" s="256" t="s">
        <v>44</v>
      </c>
      <c r="G207" s="233"/>
      <c r="H207" s="233" t="s">
        <v>466</v>
      </c>
      <c r="I207" s="233"/>
      <c r="J207" s="233"/>
      <c r="K207" s="281"/>
    </row>
    <row r="208" s="1" customFormat="1" ht="15" customHeight="1">
      <c r="B208" s="258"/>
      <c r="C208" s="233"/>
      <c r="D208" s="233"/>
      <c r="E208" s="233"/>
      <c r="F208" s="256"/>
      <c r="G208" s="233"/>
      <c r="H208" s="233"/>
      <c r="I208" s="233"/>
      <c r="J208" s="233"/>
      <c r="K208" s="281"/>
    </row>
    <row r="209" s="1" customFormat="1" ht="15" customHeight="1">
      <c r="B209" s="258"/>
      <c r="C209" s="233" t="s">
        <v>405</v>
      </c>
      <c r="D209" s="233"/>
      <c r="E209" s="233"/>
      <c r="F209" s="256" t="s">
        <v>74</v>
      </c>
      <c r="G209" s="233"/>
      <c r="H209" s="233" t="s">
        <v>467</v>
      </c>
      <c r="I209" s="233"/>
      <c r="J209" s="233"/>
      <c r="K209" s="281"/>
    </row>
    <row r="210" s="1" customFormat="1" ht="15" customHeight="1">
      <c r="B210" s="258"/>
      <c r="C210" s="233"/>
      <c r="D210" s="233"/>
      <c r="E210" s="233"/>
      <c r="F210" s="256" t="s">
        <v>300</v>
      </c>
      <c r="G210" s="233"/>
      <c r="H210" s="233" t="s">
        <v>301</v>
      </c>
      <c r="I210" s="233"/>
      <c r="J210" s="233"/>
      <c r="K210" s="281"/>
    </row>
    <row r="211" s="1" customFormat="1" ht="15" customHeight="1">
      <c r="B211" s="258"/>
      <c r="C211" s="233"/>
      <c r="D211" s="233"/>
      <c r="E211" s="233"/>
      <c r="F211" s="256" t="s">
        <v>298</v>
      </c>
      <c r="G211" s="233"/>
      <c r="H211" s="233" t="s">
        <v>468</v>
      </c>
      <c r="I211" s="233"/>
      <c r="J211" s="233"/>
      <c r="K211" s="281"/>
    </row>
    <row r="212" s="1" customFormat="1" ht="15" customHeight="1">
      <c r="B212" s="305"/>
      <c r="C212" s="233"/>
      <c r="D212" s="233"/>
      <c r="E212" s="233"/>
      <c r="F212" s="256" t="s">
        <v>302</v>
      </c>
      <c r="G212" s="294"/>
      <c r="H212" s="285" t="s">
        <v>303</v>
      </c>
      <c r="I212" s="285"/>
      <c r="J212" s="285"/>
      <c r="K212" s="306"/>
    </row>
    <row r="213" s="1" customFormat="1" ht="15" customHeight="1">
      <c r="B213" s="305"/>
      <c r="C213" s="233"/>
      <c r="D213" s="233"/>
      <c r="E213" s="233"/>
      <c r="F213" s="256" t="s">
        <v>304</v>
      </c>
      <c r="G213" s="294"/>
      <c r="H213" s="285" t="s">
        <v>469</v>
      </c>
      <c r="I213" s="285"/>
      <c r="J213" s="285"/>
      <c r="K213" s="306"/>
    </row>
    <row r="214" s="1" customFormat="1" ht="15" customHeight="1">
      <c r="B214" s="305"/>
      <c r="C214" s="233"/>
      <c r="D214" s="233"/>
      <c r="E214" s="233"/>
      <c r="F214" s="256"/>
      <c r="G214" s="294"/>
      <c r="H214" s="285"/>
      <c r="I214" s="285"/>
      <c r="J214" s="285"/>
      <c r="K214" s="306"/>
    </row>
    <row r="215" s="1" customFormat="1" ht="15" customHeight="1">
      <c r="B215" s="305"/>
      <c r="C215" s="233" t="s">
        <v>429</v>
      </c>
      <c r="D215" s="233"/>
      <c r="E215" s="233"/>
      <c r="F215" s="256">
        <v>1</v>
      </c>
      <c r="G215" s="294"/>
      <c r="H215" s="285" t="s">
        <v>470</v>
      </c>
      <c r="I215" s="285"/>
      <c r="J215" s="285"/>
      <c r="K215" s="306"/>
    </row>
    <row r="216" s="1" customFormat="1" ht="15" customHeight="1">
      <c r="B216" s="305"/>
      <c r="C216" s="233"/>
      <c r="D216" s="233"/>
      <c r="E216" s="233"/>
      <c r="F216" s="256">
        <v>2</v>
      </c>
      <c r="G216" s="294"/>
      <c r="H216" s="285" t="s">
        <v>471</v>
      </c>
      <c r="I216" s="285"/>
      <c r="J216" s="285"/>
      <c r="K216" s="306"/>
    </row>
    <row r="217" s="1" customFormat="1" ht="15" customHeight="1">
      <c r="B217" s="305"/>
      <c r="C217" s="233"/>
      <c r="D217" s="233"/>
      <c r="E217" s="233"/>
      <c r="F217" s="256">
        <v>3</v>
      </c>
      <c r="G217" s="294"/>
      <c r="H217" s="285" t="s">
        <v>472</v>
      </c>
      <c r="I217" s="285"/>
      <c r="J217" s="285"/>
      <c r="K217" s="306"/>
    </row>
    <row r="218" s="1" customFormat="1" ht="15" customHeight="1">
      <c r="B218" s="305"/>
      <c r="C218" s="233"/>
      <c r="D218" s="233"/>
      <c r="E218" s="233"/>
      <c r="F218" s="256">
        <v>4</v>
      </c>
      <c r="G218" s="294"/>
      <c r="H218" s="285" t="s">
        <v>473</v>
      </c>
      <c r="I218" s="285"/>
      <c r="J218" s="285"/>
      <c r="K218" s="306"/>
    </row>
    <row r="219" s="1" customFormat="1" ht="12.75" customHeight="1">
      <c r="B219" s="307"/>
      <c r="C219" s="308"/>
      <c r="D219" s="308"/>
      <c r="E219" s="308"/>
      <c r="F219" s="308"/>
      <c r="G219" s="308"/>
      <c r="H219" s="308"/>
      <c r="I219" s="308"/>
      <c r="J219" s="308"/>
      <c r="K219" s="30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Zeman Jakub, Ing.</dc:creator>
  <cp:lastModifiedBy>Zeman Jakub, Ing.</cp:lastModifiedBy>
  <dcterms:created xsi:type="dcterms:W3CDTF">2025-05-22T10:37:24Z</dcterms:created>
  <dcterms:modified xsi:type="dcterms:W3CDTF">2025-05-22T10:37:26Z</dcterms:modified>
</cp:coreProperties>
</file>